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resources\"/>
    </mc:Choice>
  </mc:AlternateContent>
  <xr:revisionPtr revIDLastSave="0" documentId="13_ncr:1_{9842DC77-E698-492A-B3B5-BC0676A3D9EC}" xr6:coauthVersionLast="45" xr6:coauthVersionMax="45" xr10:uidLastSave="{00000000-0000-0000-0000-000000000000}"/>
  <bookViews>
    <workbookView xWindow="10800" yWindow="3885" windowWidth="21600" windowHeight="11835" tabRatio="851" xr2:uid="{1A8FA75A-E126-472A-81F6-4DFACEA3839D}"/>
  </bookViews>
  <sheets>
    <sheet name="Kickstarter" sheetId="1" r:id="rId1"/>
    <sheet name="Outcomes Based on Launch date " sheetId="3" r:id="rId2"/>
    <sheet name="Outcomes Based on Goals" sheetId="4" r:id="rId3"/>
  </sheets>
  <definedNames>
    <definedName name="_xlnm._FilterDatabase" localSheetId="0" hidden="1">Kickstarter!$F$1:$F$4115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4" l="1"/>
  <c r="B12" i="4"/>
  <c r="B11" i="4"/>
  <c r="B10" i="4"/>
  <c r="B9" i="4"/>
  <c r="B8" i="4"/>
  <c r="B7" i="4"/>
  <c r="B6" i="4"/>
  <c r="B5" i="4"/>
  <c r="B4" i="4"/>
  <c r="B3" i="4"/>
  <c r="B2" i="4"/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E13" i="4" l="1"/>
  <c r="H13" i="4" s="1"/>
  <c r="E12" i="4"/>
  <c r="F12" i="4" s="1"/>
  <c r="E11" i="4"/>
  <c r="H11" i="4" s="1"/>
  <c r="E10" i="4"/>
  <c r="H10" i="4" s="1"/>
  <c r="E9" i="4"/>
  <c r="G9" i="4" s="1"/>
  <c r="E8" i="4"/>
  <c r="H8" i="4" s="1"/>
  <c r="E7" i="4"/>
  <c r="H7" i="4" s="1"/>
  <c r="E6" i="4"/>
  <c r="H6" i="4" s="1"/>
  <c r="E5" i="4"/>
  <c r="F5" i="4" s="1"/>
  <c r="E4" i="4"/>
  <c r="H4" i="4" s="1"/>
  <c r="E3" i="4"/>
  <c r="H3" i="4" s="1"/>
  <c r="E2" i="4"/>
  <c r="F2" i="4" s="1"/>
  <c r="H9" i="4" l="1"/>
  <c r="F10" i="4"/>
  <c r="G3" i="4"/>
  <c r="G8" i="4"/>
  <c r="F8" i="4"/>
  <c r="G7" i="4"/>
  <c r="G10" i="4"/>
  <c r="G6" i="4"/>
  <c r="F11" i="4"/>
  <c r="G13" i="4"/>
  <c r="H5" i="4"/>
  <c r="G2" i="4"/>
  <c r="G4" i="4"/>
  <c r="G5" i="4"/>
  <c r="F13" i="4"/>
  <c r="F6" i="4"/>
  <c r="H2" i="4"/>
  <c r="G11" i="4"/>
  <c r="F9" i="4"/>
  <c r="F7" i="4"/>
  <c r="F4" i="4"/>
  <c r="G12" i="4"/>
  <c r="H12" i="4"/>
  <c r="F3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115" i="1" l="1"/>
  <c r="S4115" i="1"/>
  <c r="Q4115" i="1"/>
  <c r="P4115" i="1"/>
  <c r="T4114" i="1"/>
  <c r="S4114" i="1"/>
  <c r="Q4114" i="1"/>
  <c r="P4114" i="1"/>
  <c r="T4113" i="1"/>
  <c r="S4113" i="1"/>
  <c r="Q4113" i="1"/>
  <c r="P4113" i="1"/>
  <c r="T4112" i="1"/>
  <c r="S4112" i="1"/>
  <c r="Q4112" i="1"/>
  <c r="P4112" i="1"/>
  <c r="T4111" i="1"/>
  <c r="S4111" i="1"/>
  <c r="Q4111" i="1"/>
  <c r="P4111" i="1"/>
  <c r="T4110" i="1"/>
  <c r="S4110" i="1"/>
  <c r="Q4110" i="1"/>
  <c r="P4110" i="1"/>
  <c r="T4109" i="1"/>
  <c r="S4109" i="1"/>
  <c r="Q4109" i="1"/>
  <c r="P4109" i="1"/>
  <c r="T4108" i="1"/>
  <c r="S4108" i="1"/>
  <c r="Q4108" i="1"/>
  <c r="P4108" i="1"/>
  <c r="T4107" i="1"/>
  <c r="S4107" i="1"/>
  <c r="Q4107" i="1"/>
  <c r="P4107" i="1"/>
  <c r="T4106" i="1"/>
  <c r="S4106" i="1"/>
  <c r="Q4106" i="1"/>
  <c r="P4106" i="1"/>
  <c r="T4105" i="1"/>
  <c r="S4105" i="1"/>
  <c r="Q4105" i="1"/>
  <c r="P4105" i="1"/>
  <c r="T4104" i="1"/>
  <c r="S4104" i="1"/>
  <c r="Q4104" i="1"/>
  <c r="P4104" i="1"/>
  <c r="T4103" i="1"/>
  <c r="S4103" i="1"/>
  <c r="Q4103" i="1"/>
  <c r="P4103" i="1"/>
  <c r="T4102" i="1"/>
  <c r="S4102" i="1"/>
  <c r="Q4102" i="1"/>
  <c r="P4102" i="1"/>
  <c r="T4101" i="1"/>
  <c r="S4101" i="1"/>
  <c r="Q4101" i="1"/>
  <c r="P4101" i="1"/>
  <c r="T4100" i="1"/>
  <c r="S4100" i="1"/>
  <c r="Q4100" i="1"/>
  <c r="P4100" i="1"/>
  <c r="T4099" i="1"/>
  <c r="S4099" i="1"/>
  <c r="Q4099" i="1"/>
  <c r="P4099" i="1"/>
  <c r="T4098" i="1"/>
  <c r="S4098" i="1"/>
  <c r="Q4098" i="1"/>
  <c r="P4098" i="1"/>
  <c r="T4097" i="1"/>
  <c r="S4097" i="1"/>
  <c r="Q4097" i="1"/>
  <c r="P4097" i="1"/>
  <c r="T4096" i="1"/>
  <c r="S4096" i="1"/>
  <c r="Q4096" i="1"/>
  <c r="P4096" i="1"/>
  <c r="T4095" i="1"/>
  <c r="S4095" i="1"/>
  <c r="Q4095" i="1"/>
  <c r="P4095" i="1"/>
  <c r="T4094" i="1"/>
  <c r="S4094" i="1"/>
  <c r="Q4094" i="1"/>
  <c r="P4094" i="1"/>
  <c r="T4093" i="1"/>
  <c r="S4093" i="1"/>
  <c r="Q4093" i="1"/>
  <c r="P4093" i="1"/>
  <c r="T4092" i="1"/>
  <c r="S4092" i="1"/>
  <c r="Q4092" i="1"/>
  <c r="P4092" i="1"/>
  <c r="T4091" i="1"/>
  <c r="S4091" i="1"/>
  <c r="Q4091" i="1"/>
  <c r="P4091" i="1"/>
  <c r="T4090" i="1"/>
  <c r="S4090" i="1"/>
  <c r="Q4090" i="1"/>
  <c r="P4090" i="1"/>
  <c r="T4089" i="1"/>
  <c r="S4089" i="1"/>
  <c r="Q4089" i="1"/>
  <c r="P4089" i="1"/>
  <c r="T4088" i="1"/>
  <c r="S4088" i="1"/>
  <c r="Q4088" i="1"/>
  <c r="P4088" i="1"/>
  <c r="T4087" i="1"/>
  <c r="S4087" i="1"/>
  <c r="Q4087" i="1"/>
  <c r="P4087" i="1"/>
  <c r="T4086" i="1"/>
  <c r="S4086" i="1"/>
  <c r="Q4086" i="1"/>
  <c r="P4086" i="1"/>
  <c r="T4085" i="1"/>
  <c r="S4085" i="1"/>
  <c r="Q4085" i="1"/>
  <c r="P4085" i="1"/>
  <c r="T4084" i="1"/>
  <c r="S4084" i="1"/>
  <c r="Q4084" i="1"/>
  <c r="P4084" i="1"/>
  <c r="T4083" i="1"/>
  <c r="S4083" i="1"/>
  <c r="Q4083" i="1"/>
  <c r="P4083" i="1"/>
  <c r="T4082" i="1"/>
  <c r="S4082" i="1"/>
  <c r="Q4082" i="1"/>
  <c r="P4082" i="1"/>
  <c r="T4081" i="1"/>
  <c r="S4081" i="1"/>
  <c r="Q4081" i="1"/>
  <c r="P4081" i="1"/>
  <c r="T4080" i="1"/>
  <c r="S4080" i="1"/>
  <c r="Q4080" i="1"/>
  <c r="P4080" i="1"/>
  <c r="T4079" i="1"/>
  <c r="S4079" i="1"/>
  <c r="Q4079" i="1"/>
  <c r="P4079" i="1"/>
  <c r="T4078" i="1"/>
  <c r="S4078" i="1"/>
  <c r="Q4078" i="1"/>
  <c r="P4078" i="1"/>
  <c r="T4077" i="1"/>
  <c r="S4077" i="1"/>
  <c r="Q4077" i="1"/>
  <c r="P4077" i="1"/>
  <c r="T4076" i="1"/>
  <c r="S4076" i="1"/>
  <c r="Q4076" i="1"/>
  <c r="P4076" i="1"/>
  <c r="T4075" i="1"/>
  <c r="S4075" i="1"/>
  <c r="Q4075" i="1"/>
  <c r="P4075" i="1"/>
  <c r="T4074" i="1"/>
  <c r="S4074" i="1"/>
  <c r="Q4074" i="1"/>
  <c r="P4074" i="1"/>
  <c r="T4073" i="1"/>
  <c r="S4073" i="1"/>
  <c r="Q4073" i="1"/>
  <c r="P4073" i="1"/>
  <c r="T4072" i="1"/>
  <c r="S4072" i="1"/>
  <c r="Q4072" i="1"/>
  <c r="P4072" i="1"/>
  <c r="T4071" i="1"/>
  <c r="S4071" i="1"/>
  <c r="Q4071" i="1"/>
  <c r="P4071" i="1"/>
  <c r="T4070" i="1"/>
  <c r="S4070" i="1"/>
  <c r="Q4070" i="1"/>
  <c r="P4070" i="1"/>
  <c r="T4069" i="1"/>
  <c r="S4069" i="1"/>
  <c r="Q4069" i="1"/>
  <c r="P4069" i="1"/>
  <c r="T4068" i="1"/>
  <c r="S4068" i="1"/>
  <c r="Q4068" i="1"/>
  <c r="P4068" i="1"/>
  <c r="T4067" i="1"/>
  <c r="S4067" i="1"/>
  <c r="Q4067" i="1"/>
  <c r="P4067" i="1"/>
  <c r="T4066" i="1"/>
  <c r="S4066" i="1"/>
  <c r="Q4066" i="1"/>
  <c r="P4066" i="1"/>
  <c r="T4065" i="1"/>
  <c r="S4065" i="1"/>
  <c r="Q4065" i="1"/>
  <c r="P4065" i="1"/>
  <c r="T4064" i="1"/>
  <c r="S4064" i="1"/>
  <c r="Q4064" i="1"/>
  <c r="P4064" i="1"/>
  <c r="T4063" i="1"/>
  <c r="S4063" i="1"/>
  <c r="Q4063" i="1"/>
  <c r="P4063" i="1"/>
  <c r="T4062" i="1"/>
  <c r="S4062" i="1"/>
  <c r="Q4062" i="1"/>
  <c r="P4062" i="1"/>
  <c r="T4061" i="1"/>
  <c r="S4061" i="1"/>
  <c r="Q4061" i="1"/>
  <c r="P4061" i="1"/>
  <c r="T4060" i="1"/>
  <c r="S4060" i="1"/>
  <c r="Q4060" i="1"/>
  <c r="P4060" i="1"/>
  <c r="T4059" i="1"/>
  <c r="S4059" i="1"/>
  <c r="Q4059" i="1"/>
  <c r="P4059" i="1"/>
  <c r="T4058" i="1"/>
  <c r="S4058" i="1"/>
  <c r="Q4058" i="1"/>
  <c r="P4058" i="1"/>
  <c r="T4057" i="1"/>
  <c r="S4057" i="1"/>
  <c r="Q4057" i="1"/>
  <c r="P4057" i="1"/>
  <c r="T4056" i="1"/>
  <c r="S4056" i="1"/>
  <c r="Q4056" i="1"/>
  <c r="P4056" i="1"/>
  <c r="T4055" i="1"/>
  <c r="S4055" i="1"/>
  <c r="Q4055" i="1"/>
  <c r="P4055" i="1"/>
  <c r="T4054" i="1"/>
  <c r="S4054" i="1"/>
  <c r="Q4054" i="1"/>
  <c r="P4054" i="1"/>
  <c r="T4053" i="1"/>
  <c r="S4053" i="1"/>
  <c r="Q4053" i="1"/>
  <c r="P4053" i="1"/>
  <c r="T4052" i="1"/>
  <c r="S4052" i="1"/>
  <c r="Q4052" i="1"/>
  <c r="P4052" i="1"/>
  <c r="T4051" i="1"/>
  <c r="S4051" i="1"/>
  <c r="Q4051" i="1"/>
  <c r="P4051" i="1"/>
  <c r="T4050" i="1"/>
  <c r="S4050" i="1"/>
  <c r="Q4050" i="1"/>
  <c r="P4050" i="1"/>
  <c r="T4049" i="1"/>
  <c r="S4049" i="1"/>
  <c r="Q4049" i="1"/>
  <c r="P4049" i="1"/>
  <c r="T4048" i="1"/>
  <c r="S4048" i="1"/>
  <c r="Q4048" i="1"/>
  <c r="P4048" i="1"/>
  <c r="T4047" i="1"/>
  <c r="S4047" i="1"/>
  <c r="Q4047" i="1"/>
  <c r="P4047" i="1"/>
  <c r="T4046" i="1"/>
  <c r="S4046" i="1"/>
  <c r="Q4046" i="1"/>
  <c r="P4046" i="1"/>
  <c r="T4045" i="1"/>
  <c r="S4045" i="1"/>
  <c r="Q4045" i="1"/>
  <c r="P4045" i="1"/>
  <c r="T4044" i="1"/>
  <c r="S4044" i="1"/>
  <c r="Q4044" i="1"/>
  <c r="P4044" i="1"/>
  <c r="T4043" i="1"/>
  <c r="S4043" i="1"/>
  <c r="Q4043" i="1"/>
  <c r="P4043" i="1"/>
  <c r="T4042" i="1"/>
  <c r="S4042" i="1"/>
  <c r="Q4042" i="1"/>
  <c r="P4042" i="1"/>
  <c r="T4041" i="1"/>
  <c r="S4041" i="1"/>
  <c r="Q4041" i="1"/>
  <c r="P4041" i="1"/>
  <c r="T4040" i="1"/>
  <c r="S4040" i="1"/>
  <c r="Q4040" i="1"/>
  <c r="P4040" i="1"/>
  <c r="T4039" i="1"/>
  <c r="S4039" i="1"/>
  <c r="Q4039" i="1"/>
  <c r="P4039" i="1"/>
  <c r="T4038" i="1"/>
  <c r="S4038" i="1"/>
  <c r="Q4038" i="1"/>
  <c r="P4038" i="1"/>
  <c r="T4037" i="1"/>
  <c r="S4037" i="1"/>
  <c r="Q4037" i="1"/>
  <c r="P4037" i="1"/>
  <c r="T4036" i="1"/>
  <c r="S4036" i="1"/>
  <c r="Q4036" i="1"/>
  <c r="P4036" i="1"/>
  <c r="T4035" i="1"/>
  <c r="S4035" i="1"/>
  <c r="Q4035" i="1"/>
  <c r="P4035" i="1"/>
  <c r="T4034" i="1"/>
  <c r="S4034" i="1"/>
  <c r="Q4034" i="1"/>
  <c r="P4034" i="1"/>
  <c r="T4033" i="1"/>
  <c r="S4033" i="1"/>
  <c r="Q4033" i="1"/>
  <c r="P4033" i="1"/>
  <c r="T4032" i="1"/>
  <c r="S4032" i="1"/>
  <c r="Q4032" i="1"/>
  <c r="P4032" i="1"/>
  <c r="T4031" i="1"/>
  <c r="S4031" i="1"/>
  <c r="Q4031" i="1"/>
  <c r="P4031" i="1"/>
  <c r="T4030" i="1"/>
  <c r="S4030" i="1"/>
  <c r="Q4030" i="1"/>
  <c r="P4030" i="1"/>
  <c r="T4029" i="1"/>
  <c r="S4029" i="1"/>
  <c r="Q4029" i="1"/>
  <c r="P4029" i="1"/>
  <c r="T4028" i="1"/>
  <c r="S4028" i="1"/>
  <c r="Q4028" i="1"/>
  <c r="P4028" i="1"/>
  <c r="T4027" i="1"/>
  <c r="S4027" i="1"/>
  <c r="Q4027" i="1"/>
  <c r="P4027" i="1"/>
  <c r="T4026" i="1"/>
  <c r="S4026" i="1"/>
  <c r="Q4026" i="1"/>
  <c r="P4026" i="1"/>
  <c r="T4025" i="1"/>
  <c r="S4025" i="1"/>
  <c r="Q4025" i="1"/>
  <c r="P4025" i="1"/>
  <c r="T4024" i="1"/>
  <c r="S4024" i="1"/>
  <c r="Q4024" i="1"/>
  <c r="P4024" i="1"/>
  <c r="T4023" i="1"/>
  <c r="S4023" i="1"/>
  <c r="Q4023" i="1"/>
  <c r="P4023" i="1"/>
  <c r="T4022" i="1"/>
  <c r="S4022" i="1"/>
  <c r="Q4022" i="1"/>
  <c r="P4022" i="1"/>
  <c r="T4021" i="1"/>
  <c r="S4021" i="1"/>
  <c r="Q4021" i="1"/>
  <c r="P4021" i="1"/>
  <c r="T4020" i="1"/>
  <c r="S4020" i="1"/>
  <c r="Q4020" i="1"/>
  <c r="P4020" i="1"/>
  <c r="T4019" i="1"/>
  <c r="S4019" i="1"/>
  <c r="Q4019" i="1"/>
  <c r="P4019" i="1"/>
  <c r="T4018" i="1"/>
  <c r="S4018" i="1"/>
  <c r="Q4018" i="1"/>
  <c r="P4018" i="1"/>
  <c r="T4017" i="1"/>
  <c r="S4017" i="1"/>
  <c r="Q4017" i="1"/>
  <c r="P4017" i="1"/>
  <c r="T4016" i="1"/>
  <c r="S4016" i="1"/>
  <c r="Q4016" i="1"/>
  <c r="P4016" i="1"/>
  <c r="T4015" i="1"/>
  <c r="S4015" i="1"/>
  <c r="Q4015" i="1"/>
  <c r="P4015" i="1"/>
  <c r="T4014" i="1"/>
  <c r="S4014" i="1"/>
  <c r="Q4014" i="1"/>
  <c r="P4014" i="1"/>
  <c r="T4013" i="1"/>
  <c r="S4013" i="1"/>
  <c r="Q4013" i="1"/>
  <c r="P4013" i="1"/>
  <c r="T4012" i="1"/>
  <c r="S4012" i="1"/>
  <c r="Q4012" i="1"/>
  <c r="P4012" i="1"/>
  <c r="T4011" i="1"/>
  <c r="S4011" i="1"/>
  <c r="Q4011" i="1"/>
  <c r="P4011" i="1"/>
  <c r="T4010" i="1"/>
  <c r="S4010" i="1"/>
  <c r="Q4010" i="1"/>
  <c r="P4010" i="1"/>
  <c r="T4009" i="1"/>
  <c r="S4009" i="1"/>
  <c r="Q4009" i="1"/>
  <c r="P4009" i="1"/>
  <c r="T4008" i="1"/>
  <c r="S4008" i="1"/>
  <c r="Q4008" i="1"/>
  <c r="P4008" i="1"/>
  <c r="T4007" i="1"/>
  <c r="S4007" i="1"/>
  <c r="Q4007" i="1"/>
  <c r="P4007" i="1"/>
  <c r="T4006" i="1"/>
  <c r="S4006" i="1"/>
  <c r="Q4006" i="1"/>
  <c r="P4006" i="1"/>
  <c r="T4005" i="1"/>
  <c r="S4005" i="1"/>
  <c r="Q4005" i="1"/>
  <c r="P4005" i="1"/>
  <c r="T4004" i="1"/>
  <c r="S4004" i="1"/>
  <c r="Q4004" i="1"/>
  <c r="P4004" i="1"/>
  <c r="T4003" i="1"/>
  <c r="S4003" i="1"/>
  <c r="Q4003" i="1"/>
  <c r="P4003" i="1"/>
  <c r="T4002" i="1"/>
  <c r="S4002" i="1"/>
  <c r="Q4002" i="1"/>
  <c r="P4002" i="1"/>
  <c r="T4001" i="1"/>
  <c r="S4001" i="1"/>
  <c r="Q4001" i="1"/>
  <c r="P4001" i="1"/>
  <c r="T4000" i="1"/>
  <c r="S4000" i="1"/>
  <c r="Q4000" i="1"/>
  <c r="P4000" i="1"/>
  <c r="T3999" i="1"/>
  <c r="S3999" i="1"/>
  <c r="Q3999" i="1"/>
  <c r="P3999" i="1"/>
  <c r="T3998" i="1"/>
  <c r="S3998" i="1"/>
  <c r="Q3998" i="1"/>
  <c r="P3998" i="1"/>
  <c r="T3997" i="1"/>
  <c r="S3997" i="1"/>
  <c r="Q3997" i="1"/>
  <c r="P3997" i="1"/>
  <c r="T3996" i="1"/>
  <c r="S3996" i="1"/>
  <c r="Q3996" i="1"/>
  <c r="P3996" i="1"/>
  <c r="T3995" i="1"/>
  <c r="S3995" i="1"/>
  <c r="Q3995" i="1"/>
  <c r="P3995" i="1"/>
  <c r="T3994" i="1"/>
  <c r="S3994" i="1"/>
  <c r="Q3994" i="1"/>
  <c r="P3994" i="1"/>
  <c r="T3993" i="1"/>
  <c r="S3993" i="1"/>
  <c r="Q3993" i="1"/>
  <c r="P3993" i="1"/>
  <c r="T3992" i="1"/>
  <c r="S3992" i="1"/>
  <c r="Q3992" i="1"/>
  <c r="P3992" i="1"/>
  <c r="T3991" i="1"/>
  <c r="S3991" i="1"/>
  <c r="Q3991" i="1"/>
  <c r="P3991" i="1"/>
  <c r="T3990" i="1"/>
  <c r="S3990" i="1"/>
  <c r="Q3990" i="1"/>
  <c r="P3990" i="1"/>
  <c r="T3989" i="1"/>
  <c r="S3989" i="1"/>
  <c r="Q3989" i="1"/>
  <c r="P3989" i="1"/>
  <c r="T3988" i="1"/>
  <c r="S3988" i="1"/>
  <c r="Q3988" i="1"/>
  <c r="P3988" i="1"/>
  <c r="T3987" i="1"/>
  <c r="S3987" i="1"/>
  <c r="Q3987" i="1"/>
  <c r="P3987" i="1"/>
  <c r="T3986" i="1"/>
  <c r="S3986" i="1"/>
  <c r="Q3986" i="1"/>
  <c r="P3986" i="1"/>
  <c r="T3985" i="1"/>
  <c r="S3985" i="1"/>
  <c r="Q3985" i="1"/>
  <c r="P3985" i="1"/>
  <c r="T3984" i="1"/>
  <c r="S3984" i="1"/>
  <c r="Q3984" i="1"/>
  <c r="P3984" i="1"/>
  <c r="T3983" i="1"/>
  <c r="S3983" i="1"/>
  <c r="Q3983" i="1"/>
  <c r="P3983" i="1"/>
  <c r="T3982" i="1"/>
  <c r="S3982" i="1"/>
  <c r="Q3982" i="1"/>
  <c r="P3982" i="1"/>
  <c r="T3981" i="1"/>
  <c r="S3981" i="1"/>
  <c r="Q3981" i="1"/>
  <c r="P3981" i="1"/>
  <c r="T3980" i="1"/>
  <c r="S3980" i="1"/>
  <c r="Q3980" i="1"/>
  <c r="P3980" i="1"/>
  <c r="T3979" i="1"/>
  <c r="S3979" i="1"/>
  <c r="Q3979" i="1"/>
  <c r="P3979" i="1"/>
  <c r="T3978" i="1"/>
  <c r="S3978" i="1"/>
  <c r="Q3978" i="1"/>
  <c r="P3978" i="1"/>
  <c r="T3977" i="1"/>
  <c r="S3977" i="1"/>
  <c r="Q3977" i="1"/>
  <c r="P3977" i="1"/>
  <c r="T3976" i="1"/>
  <c r="S3976" i="1"/>
  <c r="Q3976" i="1"/>
  <c r="P3976" i="1"/>
  <c r="T3975" i="1"/>
  <c r="S3975" i="1"/>
  <c r="Q3975" i="1"/>
  <c r="P3975" i="1"/>
  <c r="T3974" i="1"/>
  <c r="S3974" i="1"/>
  <c r="Q3974" i="1"/>
  <c r="P3974" i="1"/>
  <c r="T3973" i="1"/>
  <c r="S3973" i="1"/>
  <c r="Q3973" i="1"/>
  <c r="P3973" i="1"/>
  <c r="T3972" i="1"/>
  <c r="S3972" i="1"/>
  <c r="Q3972" i="1"/>
  <c r="P3972" i="1"/>
  <c r="T3971" i="1"/>
  <c r="S3971" i="1"/>
  <c r="Q3971" i="1"/>
  <c r="P3971" i="1"/>
  <c r="T3970" i="1"/>
  <c r="S3970" i="1"/>
  <c r="Q3970" i="1"/>
  <c r="P3970" i="1"/>
  <c r="T3969" i="1"/>
  <c r="S3969" i="1"/>
  <c r="Q3969" i="1"/>
  <c r="P3969" i="1"/>
  <c r="T3968" i="1"/>
  <c r="S3968" i="1"/>
  <c r="Q3968" i="1"/>
  <c r="P3968" i="1"/>
  <c r="T3967" i="1"/>
  <c r="S3967" i="1"/>
  <c r="Q3967" i="1"/>
  <c r="P3967" i="1"/>
  <c r="T3966" i="1"/>
  <c r="S3966" i="1"/>
  <c r="Q3966" i="1"/>
  <c r="P3966" i="1"/>
  <c r="T3965" i="1"/>
  <c r="S3965" i="1"/>
  <c r="Q3965" i="1"/>
  <c r="P3965" i="1"/>
  <c r="T3964" i="1"/>
  <c r="S3964" i="1"/>
  <c r="Q3964" i="1"/>
  <c r="P3964" i="1"/>
  <c r="T3963" i="1"/>
  <c r="S3963" i="1"/>
  <c r="Q3963" i="1"/>
  <c r="P3963" i="1"/>
  <c r="T3962" i="1"/>
  <c r="S3962" i="1"/>
  <c r="Q3962" i="1"/>
  <c r="P3962" i="1"/>
  <c r="T3961" i="1"/>
  <c r="S3961" i="1"/>
  <c r="Q3961" i="1"/>
  <c r="P3961" i="1"/>
  <c r="T3960" i="1"/>
  <c r="S3960" i="1"/>
  <c r="Q3960" i="1"/>
  <c r="P3960" i="1"/>
  <c r="T3959" i="1"/>
  <c r="S3959" i="1"/>
  <c r="Q3959" i="1"/>
  <c r="P3959" i="1"/>
  <c r="T3958" i="1"/>
  <c r="S3958" i="1"/>
  <c r="Q3958" i="1"/>
  <c r="P3958" i="1"/>
  <c r="T3957" i="1"/>
  <c r="S3957" i="1"/>
  <c r="Q3957" i="1"/>
  <c r="P3957" i="1"/>
  <c r="T3956" i="1"/>
  <c r="S3956" i="1"/>
  <c r="Q3956" i="1"/>
  <c r="P3956" i="1"/>
  <c r="T3955" i="1"/>
  <c r="S3955" i="1"/>
  <c r="Q3955" i="1"/>
  <c r="P3955" i="1"/>
  <c r="T3954" i="1"/>
  <c r="S3954" i="1"/>
  <c r="Q3954" i="1"/>
  <c r="P3954" i="1"/>
  <c r="T3953" i="1"/>
  <c r="S3953" i="1"/>
  <c r="Q3953" i="1"/>
  <c r="P3953" i="1"/>
  <c r="T3952" i="1"/>
  <c r="S3952" i="1"/>
  <c r="Q3952" i="1"/>
  <c r="P3952" i="1"/>
  <c r="T3951" i="1"/>
  <c r="S3951" i="1"/>
  <c r="Q3951" i="1"/>
  <c r="P3951" i="1"/>
  <c r="T3950" i="1"/>
  <c r="S3950" i="1"/>
  <c r="Q3950" i="1"/>
  <c r="P3950" i="1"/>
  <c r="T3949" i="1"/>
  <c r="S3949" i="1"/>
  <c r="Q3949" i="1"/>
  <c r="P3949" i="1"/>
  <c r="T3948" i="1"/>
  <c r="S3948" i="1"/>
  <c r="Q3948" i="1"/>
  <c r="P3948" i="1"/>
  <c r="T3947" i="1"/>
  <c r="S3947" i="1"/>
  <c r="Q3947" i="1"/>
  <c r="P3947" i="1"/>
  <c r="T3946" i="1"/>
  <c r="S3946" i="1"/>
  <c r="Q3946" i="1"/>
  <c r="P3946" i="1"/>
  <c r="T3945" i="1"/>
  <c r="S3945" i="1"/>
  <c r="Q3945" i="1"/>
  <c r="P3945" i="1"/>
  <c r="T3944" i="1"/>
  <c r="S3944" i="1"/>
  <c r="Q3944" i="1"/>
  <c r="P3944" i="1"/>
  <c r="T3943" i="1"/>
  <c r="S3943" i="1"/>
  <c r="Q3943" i="1"/>
  <c r="P3943" i="1"/>
  <c r="T3942" i="1"/>
  <c r="S3942" i="1"/>
  <c r="Q3942" i="1"/>
  <c r="P3942" i="1"/>
  <c r="T3941" i="1"/>
  <c r="S3941" i="1"/>
  <c r="Q3941" i="1"/>
  <c r="P3941" i="1"/>
  <c r="T3940" i="1"/>
  <c r="S3940" i="1"/>
  <c r="Q3940" i="1"/>
  <c r="P3940" i="1"/>
  <c r="T3939" i="1"/>
  <c r="S3939" i="1"/>
  <c r="Q3939" i="1"/>
  <c r="P3939" i="1"/>
  <c r="T3938" i="1"/>
  <c r="S3938" i="1"/>
  <c r="Q3938" i="1"/>
  <c r="P3938" i="1"/>
  <c r="T3937" i="1"/>
  <c r="S3937" i="1"/>
  <c r="Q3937" i="1"/>
  <c r="P3937" i="1"/>
  <c r="T3936" i="1"/>
  <c r="S3936" i="1"/>
  <c r="Q3936" i="1"/>
  <c r="P3936" i="1"/>
  <c r="T3935" i="1"/>
  <c r="S3935" i="1"/>
  <c r="Q3935" i="1"/>
  <c r="P3935" i="1"/>
  <c r="T3934" i="1"/>
  <c r="S3934" i="1"/>
  <c r="Q3934" i="1"/>
  <c r="P3934" i="1"/>
  <c r="T3933" i="1"/>
  <c r="S3933" i="1"/>
  <c r="Q3933" i="1"/>
  <c r="P3933" i="1"/>
  <c r="T3932" i="1"/>
  <c r="S3932" i="1"/>
  <c r="Q3932" i="1"/>
  <c r="P3932" i="1"/>
  <c r="T3931" i="1"/>
  <c r="S3931" i="1"/>
  <c r="Q3931" i="1"/>
  <c r="P3931" i="1"/>
  <c r="T3930" i="1"/>
  <c r="S3930" i="1"/>
  <c r="Q3930" i="1"/>
  <c r="P3930" i="1"/>
  <c r="T3929" i="1"/>
  <c r="S3929" i="1"/>
  <c r="Q3929" i="1"/>
  <c r="P3929" i="1"/>
  <c r="T3928" i="1"/>
  <c r="S3928" i="1"/>
  <c r="Q3928" i="1"/>
  <c r="P3928" i="1"/>
  <c r="T3927" i="1"/>
  <c r="S3927" i="1"/>
  <c r="Q3927" i="1"/>
  <c r="P3927" i="1"/>
  <c r="T3926" i="1"/>
  <c r="S3926" i="1"/>
  <c r="Q3926" i="1"/>
  <c r="P3926" i="1"/>
  <c r="T3925" i="1"/>
  <c r="S3925" i="1"/>
  <c r="Q3925" i="1"/>
  <c r="P3925" i="1"/>
  <c r="T3924" i="1"/>
  <c r="S3924" i="1"/>
  <c r="Q3924" i="1"/>
  <c r="P3924" i="1"/>
  <c r="T3923" i="1"/>
  <c r="S3923" i="1"/>
  <c r="Q3923" i="1"/>
  <c r="P3923" i="1"/>
  <c r="T3922" i="1"/>
  <c r="S3922" i="1"/>
  <c r="Q3922" i="1"/>
  <c r="P3922" i="1"/>
  <c r="T3921" i="1"/>
  <c r="S3921" i="1"/>
  <c r="Q3921" i="1"/>
  <c r="P3921" i="1"/>
  <c r="T3920" i="1"/>
  <c r="S3920" i="1"/>
  <c r="Q3920" i="1"/>
  <c r="P3920" i="1"/>
  <c r="T3919" i="1"/>
  <c r="S3919" i="1"/>
  <c r="Q3919" i="1"/>
  <c r="P3919" i="1"/>
  <c r="T3918" i="1"/>
  <c r="S3918" i="1"/>
  <c r="Q3918" i="1"/>
  <c r="P3918" i="1"/>
  <c r="T3917" i="1"/>
  <c r="S3917" i="1"/>
  <c r="Q3917" i="1"/>
  <c r="P3917" i="1"/>
  <c r="T3916" i="1"/>
  <c r="S3916" i="1"/>
  <c r="Q3916" i="1"/>
  <c r="P3916" i="1"/>
  <c r="T3915" i="1"/>
  <c r="S3915" i="1"/>
  <c r="Q3915" i="1"/>
  <c r="P3915" i="1"/>
  <c r="T3914" i="1"/>
  <c r="S3914" i="1"/>
  <c r="Q3914" i="1"/>
  <c r="P3914" i="1"/>
  <c r="T3913" i="1"/>
  <c r="S3913" i="1"/>
  <c r="Q3913" i="1"/>
  <c r="P3913" i="1"/>
  <c r="T3912" i="1"/>
  <c r="S3912" i="1"/>
  <c r="Q3912" i="1"/>
  <c r="P3912" i="1"/>
  <c r="T3911" i="1"/>
  <c r="S3911" i="1"/>
  <c r="Q3911" i="1"/>
  <c r="P3911" i="1"/>
  <c r="T3910" i="1"/>
  <c r="S3910" i="1"/>
  <c r="Q3910" i="1"/>
  <c r="P3910" i="1"/>
  <c r="T3909" i="1"/>
  <c r="S3909" i="1"/>
  <c r="Q3909" i="1"/>
  <c r="P3909" i="1"/>
  <c r="T3908" i="1"/>
  <c r="S3908" i="1"/>
  <c r="Q3908" i="1"/>
  <c r="P3908" i="1"/>
  <c r="T3907" i="1"/>
  <c r="S3907" i="1"/>
  <c r="Q3907" i="1"/>
  <c r="P3907" i="1"/>
  <c r="T3906" i="1"/>
  <c r="S3906" i="1"/>
  <c r="Q3906" i="1"/>
  <c r="P3906" i="1"/>
  <c r="T3905" i="1"/>
  <c r="S3905" i="1"/>
  <c r="Q3905" i="1"/>
  <c r="P3905" i="1"/>
  <c r="T3904" i="1"/>
  <c r="S3904" i="1"/>
  <c r="Q3904" i="1"/>
  <c r="P3904" i="1"/>
  <c r="T3903" i="1"/>
  <c r="S3903" i="1"/>
  <c r="Q3903" i="1"/>
  <c r="P3903" i="1"/>
  <c r="T3902" i="1"/>
  <c r="S3902" i="1"/>
  <c r="Q3902" i="1"/>
  <c r="P3902" i="1"/>
  <c r="T3901" i="1"/>
  <c r="S3901" i="1"/>
  <c r="Q3901" i="1"/>
  <c r="P3901" i="1"/>
  <c r="T3900" i="1"/>
  <c r="S3900" i="1"/>
  <c r="Q3900" i="1"/>
  <c r="P3900" i="1"/>
  <c r="T3899" i="1"/>
  <c r="S3899" i="1"/>
  <c r="Q3899" i="1"/>
  <c r="P3899" i="1"/>
  <c r="T3898" i="1"/>
  <c r="S3898" i="1"/>
  <c r="Q3898" i="1"/>
  <c r="P3898" i="1"/>
  <c r="T3897" i="1"/>
  <c r="S3897" i="1"/>
  <c r="Q3897" i="1"/>
  <c r="P3897" i="1"/>
  <c r="T3896" i="1"/>
  <c r="S3896" i="1"/>
  <c r="Q3896" i="1"/>
  <c r="P3896" i="1"/>
  <c r="T3895" i="1"/>
  <c r="S3895" i="1"/>
  <c r="Q3895" i="1"/>
  <c r="P3895" i="1"/>
  <c r="T3894" i="1"/>
  <c r="S3894" i="1"/>
  <c r="Q3894" i="1"/>
  <c r="P3894" i="1"/>
  <c r="T3893" i="1"/>
  <c r="S3893" i="1"/>
  <c r="Q3893" i="1"/>
  <c r="P3893" i="1"/>
  <c r="T3892" i="1"/>
  <c r="S3892" i="1"/>
  <c r="Q3892" i="1"/>
  <c r="P3892" i="1"/>
  <c r="T3891" i="1"/>
  <c r="S3891" i="1"/>
  <c r="Q3891" i="1"/>
  <c r="P3891" i="1"/>
  <c r="T3890" i="1"/>
  <c r="S3890" i="1"/>
  <c r="Q3890" i="1"/>
  <c r="P3890" i="1"/>
  <c r="T3889" i="1"/>
  <c r="S3889" i="1"/>
  <c r="Q3889" i="1"/>
  <c r="P3889" i="1"/>
  <c r="T3888" i="1"/>
  <c r="S3888" i="1"/>
  <c r="Q3888" i="1"/>
  <c r="P3888" i="1"/>
  <c r="T3887" i="1"/>
  <c r="S3887" i="1"/>
  <c r="Q3887" i="1"/>
  <c r="P3887" i="1"/>
  <c r="T3886" i="1"/>
  <c r="S3886" i="1"/>
  <c r="Q3886" i="1"/>
  <c r="P3886" i="1"/>
  <c r="T3885" i="1"/>
  <c r="S3885" i="1"/>
  <c r="Q3885" i="1"/>
  <c r="P3885" i="1"/>
  <c r="T3884" i="1"/>
  <c r="S3884" i="1"/>
  <c r="Q3884" i="1"/>
  <c r="P3884" i="1"/>
  <c r="T3883" i="1"/>
  <c r="S3883" i="1"/>
  <c r="Q3883" i="1"/>
  <c r="P3883" i="1"/>
  <c r="T3882" i="1"/>
  <c r="S3882" i="1"/>
  <c r="Q3882" i="1"/>
  <c r="P3882" i="1"/>
  <c r="T3881" i="1"/>
  <c r="S3881" i="1"/>
  <c r="Q3881" i="1"/>
  <c r="P3881" i="1"/>
  <c r="T3880" i="1"/>
  <c r="S3880" i="1"/>
  <c r="Q3880" i="1"/>
  <c r="P3880" i="1"/>
  <c r="T3879" i="1"/>
  <c r="S3879" i="1"/>
  <c r="Q3879" i="1"/>
  <c r="P3879" i="1"/>
  <c r="T3878" i="1"/>
  <c r="S3878" i="1"/>
  <c r="Q3878" i="1"/>
  <c r="P3878" i="1"/>
  <c r="T3877" i="1"/>
  <c r="S3877" i="1"/>
  <c r="Q3877" i="1"/>
  <c r="P3877" i="1"/>
  <c r="T3876" i="1"/>
  <c r="S3876" i="1"/>
  <c r="Q3876" i="1"/>
  <c r="P3876" i="1"/>
  <c r="T3875" i="1"/>
  <c r="S3875" i="1"/>
  <c r="Q3875" i="1"/>
  <c r="P3875" i="1"/>
  <c r="T3874" i="1"/>
  <c r="S3874" i="1"/>
  <c r="Q3874" i="1"/>
  <c r="P3874" i="1"/>
  <c r="T3873" i="1"/>
  <c r="S3873" i="1"/>
  <c r="Q3873" i="1"/>
  <c r="P3873" i="1"/>
  <c r="T3872" i="1"/>
  <c r="S3872" i="1"/>
  <c r="Q3872" i="1"/>
  <c r="P3872" i="1"/>
  <c r="T3871" i="1"/>
  <c r="S3871" i="1"/>
  <c r="Q3871" i="1"/>
  <c r="P3871" i="1"/>
  <c r="T3870" i="1"/>
  <c r="S3870" i="1"/>
  <c r="Q3870" i="1"/>
  <c r="P3870" i="1"/>
  <c r="T3869" i="1"/>
  <c r="S3869" i="1"/>
  <c r="Q3869" i="1"/>
  <c r="P3869" i="1"/>
  <c r="T3868" i="1"/>
  <c r="S3868" i="1"/>
  <c r="Q3868" i="1"/>
  <c r="P3868" i="1"/>
  <c r="T3867" i="1"/>
  <c r="S3867" i="1"/>
  <c r="Q3867" i="1"/>
  <c r="P3867" i="1"/>
  <c r="T3866" i="1"/>
  <c r="S3866" i="1"/>
  <c r="Q3866" i="1"/>
  <c r="P3866" i="1"/>
  <c r="T3865" i="1"/>
  <c r="S3865" i="1"/>
  <c r="Q3865" i="1"/>
  <c r="P3865" i="1"/>
  <c r="T3864" i="1"/>
  <c r="S3864" i="1"/>
  <c r="Q3864" i="1"/>
  <c r="P3864" i="1"/>
  <c r="T3863" i="1"/>
  <c r="S3863" i="1"/>
  <c r="Q3863" i="1"/>
  <c r="P3863" i="1"/>
  <c r="T3862" i="1"/>
  <c r="S3862" i="1"/>
  <c r="Q3862" i="1"/>
  <c r="P3862" i="1"/>
  <c r="T3861" i="1"/>
  <c r="S3861" i="1"/>
  <c r="Q3861" i="1"/>
  <c r="P3861" i="1"/>
  <c r="T3860" i="1"/>
  <c r="S3860" i="1"/>
  <c r="Q3860" i="1"/>
  <c r="P3860" i="1"/>
  <c r="T3859" i="1"/>
  <c r="S3859" i="1"/>
  <c r="Q3859" i="1"/>
  <c r="P3859" i="1"/>
  <c r="T3858" i="1"/>
  <c r="S3858" i="1"/>
  <c r="Q3858" i="1"/>
  <c r="P3858" i="1"/>
  <c r="T3857" i="1"/>
  <c r="S3857" i="1"/>
  <c r="Q3857" i="1"/>
  <c r="P3857" i="1"/>
  <c r="T3856" i="1"/>
  <c r="S3856" i="1"/>
  <c r="Q3856" i="1"/>
  <c r="P3856" i="1"/>
  <c r="T3855" i="1"/>
  <c r="S3855" i="1"/>
  <c r="Q3855" i="1"/>
  <c r="P3855" i="1"/>
  <c r="T3854" i="1"/>
  <c r="S3854" i="1"/>
  <c r="Q3854" i="1"/>
  <c r="P3854" i="1"/>
  <c r="T3853" i="1"/>
  <c r="S3853" i="1"/>
  <c r="Q3853" i="1"/>
  <c r="P3853" i="1"/>
  <c r="T3852" i="1"/>
  <c r="S3852" i="1"/>
  <c r="Q3852" i="1"/>
  <c r="P3852" i="1"/>
  <c r="T3851" i="1"/>
  <c r="S3851" i="1"/>
  <c r="Q3851" i="1"/>
  <c r="P3851" i="1"/>
  <c r="T3850" i="1"/>
  <c r="S3850" i="1"/>
  <c r="Q3850" i="1"/>
  <c r="P3850" i="1"/>
  <c r="T3849" i="1"/>
  <c r="S3849" i="1"/>
  <c r="Q3849" i="1"/>
  <c r="P3849" i="1"/>
  <c r="T3848" i="1"/>
  <c r="S3848" i="1"/>
  <c r="Q3848" i="1"/>
  <c r="P3848" i="1"/>
  <c r="T3847" i="1"/>
  <c r="S3847" i="1"/>
  <c r="Q3847" i="1"/>
  <c r="P3847" i="1"/>
  <c r="T3846" i="1"/>
  <c r="S3846" i="1"/>
  <c r="Q3846" i="1"/>
  <c r="P3846" i="1"/>
  <c r="T3845" i="1"/>
  <c r="S3845" i="1"/>
  <c r="Q3845" i="1"/>
  <c r="P3845" i="1"/>
  <c r="T3844" i="1"/>
  <c r="S3844" i="1"/>
  <c r="Q3844" i="1"/>
  <c r="P3844" i="1"/>
  <c r="T3843" i="1"/>
  <c r="S3843" i="1"/>
  <c r="Q3843" i="1"/>
  <c r="P3843" i="1"/>
  <c r="T3842" i="1"/>
  <c r="S3842" i="1"/>
  <c r="Q3842" i="1"/>
  <c r="P3842" i="1"/>
  <c r="T3841" i="1"/>
  <c r="S3841" i="1"/>
  <c r="Q3841" i="1"/>
  <c r="P3841" i="1"/>
  <c r="T3840" i="1"/>
  <c r="S3840" i="1"/>
  <c r="Q3840" i="1"/>
  <c r="P3840" i="1"/>
  <c r="T3839" i="1"/>
  <c r="S3839" i="1"/>
  <c r="Q3839" i="1"/>
  <c r="P3839" i="1"/>
  <c r="T3838" i="1"/>
  <c r="S3838" i="1"/>
  <c r="Q3838" i="1"/>
  <c r="P3838" i="1"/>
  <c r="T3837" i="1"/>
  <c r="S3837" i="1"/>
  <c r="Q3837" i="1"/>
  <c r="P3837" i="1"/>
  <c r="T3836" i="1"/>
  <c r="S3836" i="1"/>
  <c r="Q3836" i="1"/>
  <c r="P3836" i="1"/>
  <c r="T3835" i="1"/>
  <c r="S3835" i="1"/>
  <c r="Q3835" i="1"/>
  <c r="P3835" i="1"/>
  <c r="T3834" i="1"/>
  <c r="S3834" i="1"/>
  <c r="Q3834" i="1"/>
  <c r="P3834" i="1"/>
  <c r="T3833" i="1"/>
  <c r="S3833" i="1"/>
  <c r="Q3833" i="1"/>
  <c r="P3833" i="1"/>
  <c r="T3832" i="1"/>
  <c r="S3832" i="1"/>
  <c r="Q3832" i="1"/>
  <c r="P3832" i="1"/>
  <c r="T3831" i="1"/>
  <c r="S3831" i="1"/>
  <c r="Q3831" i="1"/>
  <c r="P3831" i="1"/>
  <c r="T3830" i="1"/>
  <c r="S3830" i="1"/>
  <c r="Q3830" i="1"/>
  <c r="P3830" i="1"/>
  <c r="T3829" i="1"/>
  <c r="S3829" i="1"/>
  <c r="Q3829" i="1"/>
  <c r="P3829" i="1"/>
  <c r="T3828" i="1"/>
  <c r="S3828" i="1"/>
  <c r="Q3828" i="1"/>
  <c r="P3828" i="1"/>
  <c r="T3827" i="1"/>
  <c r="S3827" i="1"/>
  <c r="Q3827" i="1"/>
  <c r="P3827" i="1"/>
  <c r="T3826" i="1"/>
  <c r="S3826" i="1"/>
  <c r="Q3826" i="1"/>
  <c r="P3826" i="1"/>
  <c r="T3825" i="1"/>
  <c r="S3825" i="1"/>
  <c r="Q3825" i="1"/>
  <c r="P3825" i="1"/>
  <c r="T3824" i="1"/>
  <c r="S3824" i="1"/>
  <c r="Q3824" i="1"/>
  <c r="P3824" i="1"/>
  <c r="T3823" i="1"/>
  <c r="S3823" i="1"/>
  <c r="Q3823" i="1"/>
  <c r="P3823" i="1"/>
  <c r="T3822" i="1"/>
  <c r="S3822" i="1"/>
  <c r="Q3822" i="1"/>
  <c r="P3822" i="1"/>
  <c r="T3821" i="1"/>
  <c r="S3821" i="1"/>
  <c r="Q3821" i="1"/>
  <c r="P3821" i="1"/>
  <c r="T3820" i="1"/>
  <c r="S3820" i="1"/>
  <c r="Q3820" i="1"/>
  <c r="P3820" i="1"/>
  <c r="T3819" i="1"/>
  <c r="S3819" i="1"/>
  <c r="Q3819" i="1"/>
  <c r="P3819" i="1"/>
  <c r="T3818" i="1"/>
  <c r="S3818" i="1"/>
  <c r="Q3818" i="1"/>
  <c r="P3818" i="1"/>
  <c r="T3817" i="1"/>
  <c r="S3817" i="1"/>
  <c r="Q3817" i="1"/>
  <c r="P3817" i="1"/>
  <c r="T3816" i="1"/>
  <c r="S3816" i="1"/>
  <c r="Q3816" i="1"/>
  <c r="P3816" i="1"/>
  <c r="T3815" i="1"/>
  <c r="S3815" i="1"/>
  <c r="Q3815" i="1"/>
  <c r="P3815" i="1"/>
  <c r="T3814" i="1"/>
  <c r="S3814" i="1"/>
  <c r="Q3814" i="1"/>
  <c r="P3814" i="1"/>
  <c r="T3813" i="1"/>
  <c r="S3813" i="1"/>
  <c r="Q3813" i="1"/>
  <c r="P3813" i="1"/>
  <c r="T3812" i="1"/>
  <c r="S3812" i="1"/>
  <c r="Q3812" i="1"/>
  <c r="P3812" i="1"/>
  <c r="T3811" i="1"/>
  <c r="S3811" i="1"/>
  <c r="Q3811" i="1"/>
  <c r="P3811" i="1"/>
  <c r="T3810" i="1"/>
  <c r="S3810" i="1"/>
  <c r="Q3810" i="1"/>
  <c r="P3810" i="1"/>
  <c r="T3809" i="1"/>
  <c r="S3809" i="1"/>
  <c r="Q3809" i="1"/>
  <c r="P3809" i="1"/>
  <c r="T3808" i="1"/>
  <c r="S3808" i="1"/>
  <c r="Q3808" i="1"/>
  <c r="P3808" i="1"/>
  <c r="T3807" i="1"/>
  <c r="S3807" i="1"/>
  <c r="Q3807" i="1"/>
  <c r="P3807" i="1"/>
  <c r="T3806" i="1"/>
  <c r="S3806" i="1"/>
  <c r="Q3806" i="1"/>
  <c r="P3806" i="1"/>
  <c r="T3805" i="1"/>
  <c r="S3805" i="1"/>
  <c r="Q3805" i="1"/>
  <c r="P3805" i="1"/>
  <c r="T3804" i="1"/>
  <c r="S3804" i="1"/>
  <c r="Q3804" i="1"/>
  <c r="P3804" i="1"/>
  <c r="T3803" i="1"/>
  <c r="S3803" i="1"/>
  <c r="Q3803" i="1"/>
  <c r="P3803" i="1"/>
  <c r="T3802" i="1"/>
  <c r="S3802" i="1"/>
  <c r="Q3802" i="1"/>
  <c r="P3802" i="1"/>
  <c r="T3801" i="1"/>
  <c r="S3801" i="1"/>
  <c r="Q3801" i="1"/>
  <c r="P3801" i="1"/>
  <c r="T3800" i="1"/>
  <c r="S3800" i="1"/>
  <c r="Q3800" i="1"/>
  <c r="P3800" i="1"/>
  <c r="T3799" i="1"/>
  <c r="S3799" i="1"/>
  <c r="Q3799" i="1"/>
  <c r="P3799" i="1"/>
  <c r="T3798" i="1"/>
  <c r="S3798" i="1"/>
  <c r="Q3798" i="1"/>
  <c r="P3798" i="1"/>
  <c r="T3797" i="1"/>
  <c r="S3797" i="1"/>
  <c r="Q3797" i="1"/>
  <c r="P3797" i="1"/>
  <c r="T3796" i="1"/>
  <c r="S3796" i="1"/>
  <c r="Q3796" i="1"/>
  <c r="P3796" i="1"/>
  <c r="T3795" i="1"/>
  <c r="S3795" i="1"/>
  <c r="Q3795" i="1"/>
  <c r="P3795" i="1"/>
  <c r="T3794" i="1"/>
  <c r="S3794" i="1"/>
  <c r="Q3794" i="1"/>
  <c r="P3794" i="1"/>
  <c r="T3793" i="1"/>
  <c r="S3793" i="1"/>
  <c r="Q3793" i="1"/>
  <c r="P3793" i="1"/>
  <c r="T3792" i="1"/>
  <c r="S3792" i="1"/>
  <c r="Q3792" i="1"/>
  <c r="P3792" i="1"/>
  <c r="T3791" i="1"/>
  <c r="S3791" i="1"/>
  <c r="Q3791" i="1"/>
  <c r="P3791" i="1"/>
  <c r="T3790" i="1"/>
  <c r="S3790" i="1"/>
  <c r="Q3790" i="1"/>
  <c r="P3790" i="1"/>
  <c r="T3789" i="1"/>
  <c r="S3789" i="1"/>
  <c r="Q3789" i="1"/>
  <c r="P3789" i="1"/>
  <c r="T3788" i="1"/>
  <c r="S3788" i="1"/>
  <c r="Q3788" i="1"/>
  <c r="P3788" i="1"/>
  <c r="T3787" i="1"/>
  <c r="S3787" i="1"/>
  <c r="Q3787" i="1"/>
  <c r="P3787" i="1"/>
  <c r="T3786" i="1"/>
  <c r="S3786" i="1"/>
  <c r="Q3786" i="1"/>
  <c r="P3786" i="1"/>
  <c r="T3785" i="1"/>
  <c r="S3785" i="1"/>
  <c r="Q3785" i="1"/>
  <c r="P3785" i="1"/>
  <c r="T3784" i="1"/>
  <c r="S3784" i="1"/>
  <c r="Q3784" i="1"/>
  <c r="P3784" i="1"/>
  <c r="T3783" i="1"/>
  <c r="S3783" i="1"/>
  <c r="Q3783" i="1"/>
  <c r="P3783" i="1"/>
  <c r="T3782" i="1"/>
  <c r="S3782" i="1"/>
  <c r="Q3782" i="1"/>
  <c r="P3782" i="1"/>
  <c r="T3781" i="1"/>
  <c r="S3781" i="1"/>
  <c r="Q3781" i="1"/>
  <c r="P3781" i="1"/>
  <c r="T3780" i="1"/>
  <c r="S3780" i="1"/>
  <c r="Q3780" i="1"/>
  <c r="P3780" i="1"/>
  <c r="T3779" i="1"/>
  <c r="S3779" i="1"/>
  <c r="Q3779" i="1"/>
  <c r="P3779" i="1"/>
  <c r="T3778" i="1"/>
  <c r="S3778" i="1"/>
  <c r="Q3778" i="1"/>
  <c r="P3778" i="1"/>
  <c r="T3777" i="1"/>
  <c r="S3777" i="1"/>
  <c r="Q3777" i="1"/>
  <c r="P3777" i="1"/>
  <c r="T3776" i="1"/>
  <c r="S3776" i="1"/>
  <c r="Q3776" i="1"/>
  <c r="P3776" i="1"/>
  <c r="T3775" i="1"/>
  <c r="S3775" i="1"/>
  <c r="Q3775" i="1"/>
  <c r="P3775" i="1"/>
  <c r="T3774" i="1"/>
  <c r="S3774" i="1"/>
  <c r="Q3774" i="1"/>
  <c r="P3774" i="1"/>
  <c r="T3773" i="1"/>
  <c r="S3773" i="1"/>
  <c r="Q3773" i="1"/>
  <c r="P3773" i="1"/>
  <c r="T3772" i="1"/>
  <c r="S3772" i="1"/>
  <c r="Q3772" i="1"/>
  <c r="P3772" i="1"/>
  <c r="T3771" i="1"/>
  <c r="S3771" i="1"/>
  <c r="Q3771" i="1"/>
  <c r="P3771" i="1"/>
  <c r="T3770" i="1"/>
  <c r="S3770" i="1"/>
  <c r="Q3770" i="1"/>
  <c r="P3770" i="1"/>
  <c r="T3769" i="1"/>
  <c r="S3769" i="1"/>
  <c r="Q3769" i="1"/>
  <c r="P3769" i="1"/>
  <c r="T3768" i="1"/>
  <c r="S3768" i="1"/>
  <c r="Q3768" i="1"/>
  <c r="P3768" i="1"/>
  <c r="T3767" i="1"/>
  <c r="S3767" i="1"/>
  <c r="Q3767" i="1"/>
  <c r="P3767" i="1"/>
  <c r="T3766" i="1"/>
  <c r="S3766" i="1"/>
  <c r="Q3766" i="1"/>
  <c r="P3766" i="1"/>
  <c r="T3765" i="1"/>
  <c r="S3765" i="1"/>
  <c r="Q3765" i="1"/>
  <c r="P3765" i="1"/>
  <c r="T3764" i="1"/>
  <c r="S3764" i="1"/>
  <c r="Q3764" i="1"/>
  <c r="P3764" i="1"/>
  <c r="T3763" i="1"/>
  <c r="S3763" i="1"/>
  <c r="Q3763" i="1"/>
  <c r="P3763" i="1"/>
  <c r="T3762" i="1"/>
  <c r="S3762" i="1"/>
  <c r="Q3762" i="1"/>
  <c r="P3762" i="1"/>
  <c r="T3761" i="1"/>
  <c r="S3761" i="1"/>
  <c r="Q3761" i="1"/>
  <c r="P3761" i="1"/>
  <c r="T3760" i="1"/>
  <c r="S3760" i="1"/>
  <c r="Q3760" i="1"/>
  <c r="P3760" i="1"/>
  <c r="T3759" i="1"/>
  <c r="S3759" i="1"/>
  <c r="Q3759" i="1"/>
  <c r="P3759" i="1"/>
  <c r="T3758" i="1"/>
  <c r="S3758" i="1"/>
  <c r="Q3758" i="1"/>
  <c r="P3758" i="1"/>
  <c r="T3757" i="1"/>
  <c r="S3757" i="1"/>
  <c r="Q3757" i="1"/>
  <c r="P3757" i="1"/>
  <c r="T3756" i="1"/>
  <c r="S3756" i="1"/>
  <c r="Q3756" i="1"/>
  <c r="P3756" i="1"/>
  <c r="T3755" i="1"/>
  <c r="S3755" i="1"/>
  <c r="Q3755" i="1"/>
  <c r="P3755" i="1"/>
  <c r="T3754" i="1"/>
  <c r="S3754" i="1"/>
  <c r="Q3754" i="1"/>
  <c r="P3754" i="1"/>
  <c r="T3753" i="1"/>
  <c r="S3753" i="1"/>
  <c r="Q3753" i="1"/>
  <c r="P3753" i="1"/>
  <c r="T3752" i="1"/>
  <c r="S3752" i="1"/>
  <c r="Q3752" i="1"/>
  <c r="P3752" i="1"/>
  <c r="T3751" i="1"/>
  <c r="S3751" i="1"/>
  <c r="Q3751" i="1"/>
  <c r="P3751" i="1"/>
  <c r="T3750" i="1"/>
  <c r="S3750" i="1"/>
  <c r="Q3750" i="1"/>
  <c r="P3750" i="1"/>
  <c r="T3749" i="1"/>
  <c r="S3749" i="1"/>
  <c r="Q3749" i="1"/>
  <c r="P3749" i="1"/>
  <c r="T3748" i="1"/>
  <c r="S3748" i="1"/>
  <c r="Q3748" i="1"/>
  <c r="P3748" i="1"/>
  <c r="T3747" i="1"/>
  <c r="S3747" i="1"/>
  <c r="Q3747" i="1"/>
  <c r="P3747" i="1"/>
  <c r="T3746" i="1"/>
  <c r="S3746" i="1"/>
  <c r="Q3746" i="1"/>
  <c r="P3746" i="1"/>
  <c r="T3745" i="1"/>
  <c r="S3745" i="1"/>
  <c r="Q3745" i="1"/>
  <c r="P3745" i="1"/>
  <c r="T3744" i="1"/>
  <c r="S3744" i="1"/>
  <c r="Q3744" i="1"/>
  <c r="P3744" i="1"/>
  <c r="T3743" i="1"/>
  <c r="S3743" i="1"/>
  <c r="Q3743" i="1"/>
  <c r="P3743" i="1"/>
  <c r="T3742" i="1"/>
  <c r="S3742" i="1"/>
  <c r="Q3742" i="1"/>
  <c r="P3742" i="1"/>
  <c r="T3741" i="1"/>
  <c r="S3741" i="1"/>
  <c r="Q3741" i="1"/>
  <c r="P3741" i="1"/>
  <c r="T3740" i="1"/>
  <c r="S3740" i="1"/>
  <c r="Q3740" i="1"/>
  <c r="P3740" i="1"/>
  <c r="T3739" i="1"/>
  <c r="S3739" i="1"/>
  <c r="Q3739" i="1"/>
  <c r="P3739" i="1"/>
  <c r="T3738" i="1"/>
  <c r="S3738" i="1"/>
  <c r="Q3738" i="1"/>
  <c r="P3738" i="1"/>
  <c r="T3737" i="1"/>
  <c r="S3737" i="1"/>
  <c r="Q3737" i="1"/>
  <c r="P3737" i="1"/>
  <c r="T3736" i="1"/>
  <c r="S3736" i="1"/>
  <c r="Q3736" i="1"/>
  <c r="P3736" i="1"/>
  <c r="T3735" i="1"/>
  <c r="S3735" i="1"/>
  <c r="Q3735" i="1"/>
  <c r="P3735" i="1"/>
  <c r="T3734" i="1"/>
  <c r="S3734" i="1"/>
  <c r="Q3734" i="1"/>
  <c r="P3734" i="1"/>
  <c r="T3733" i="1"/>
  <c r="S3733" i="1"/>
  <c r="Q3733" i="1"/>
  <c r="P3733" i="1"/>
  <c r="T3732" i="1"/>
  <c r="S3732" i="1"/>
  <c r="Q3732" i="1"/>
  <c r="P3732" i="1"/>
  <c r="T3731" i="1"/>
  <c r="S3731" i="1"/>
  <c r="Q3731" i="1"/>
  <c r="P3731" i="1"/>
  <c r="T3730" i="1"/>
  <c r="S3730" i="1"/>
  <c r="Q3730" i="1"/>
  <c r="P3730" i="1"/>
  <c r="T3729" i="1"/>
  <c r="S3729" i="1"/>
  <c r="Q3729" i="1"/>
  <c r="P3729" i="1"/>
  <c r="T3728" i="1"/>
  <c r="S3728" i="1"/>
  <c r="Q3728" i="1"/>
  <c r="P3728" i="1"/>
  <c r="T3727" i="1"/>
  <c r="S3727" i="1"/>
  <c r="Q3727" i="1"/>
  <c r="P3727" i="1"/>
  <c r="T3726" i="1"/>
  <c r="S3726" i="1"/>
  <c r="Q3726" i="1"/>
  <c r="P3726" i="1"/>
  <c r="T3725" i="1"/>
  <c r="S3725" i="1"/>
  <c r="Q3725" i="1"/>
  <c r="P3725" i="1"/>
  <c r="T3724" i="1"/>
  <c r="S3724" i="1"/>
  <c r="Q3724" i="1"/>
  <c r="P3724" i="1"/>
  <c r="T3723" i="1"/>
  <c r="S3723" i="1"/>
  <c r="Q3723" i="1"/>
  <c r="P3723" i="1"/>
  <c r="T3722" i="1"/>
  <c r="S3722" i="1"/>
  <c r="Q3722" i="1"/>
  <c r="P3722" i="1"/>
  <c r="T3721" i="1"/>
  <c r="S3721" i="1"/>
  <c r="Q3721" i="1"/>
  <c r="P3721" i="1"/>
  <c r="T3720" i="1"/>
  <c r="S3720" i="1"/>
  <c r="Q3720" i="1"/>
  <c r="P3720" i="1"/>
  <c r="T3719" i="1"/>
  <c r="S3719" i="1"/>
  <c r="Q3719" i="1"/>
  <c r="P3719" i="1"/>
  <c r="T3718" i="1"/>
  <c r="S3718" i="1"/>
  <c r="Q3718" i="1"/>
  <c r="P3718" i="1"/>
  <c r="T3717" i="1"/>
  <c r="S3717" i="1"/>
  <c r="Q3717" i="1"/>
  <c r="P3717" i="1"/>
  <c r="T3716" i="1"/>
  <c r="S3716" i="1"/>
  <c r="Q3716" i="1"/>
  <c r="P3716" i="1"/>
  <c r="T3715" i="1"/>
  <c r="S3715" i="1"/>
  <c r="Q3715" i="1"/>
  <c r="P3715" i="1"/>
  <c r="T3714" i="1"/>
  <c r="S3714" i="1"/>
  <c r="Q3714" i="1"/>
  <c r="P3714" i="1"/>
  <c r="T3713" i="1"/>
  <c r="S3713" i="1"/>
  <c r="Q3713" i="1"/>
  <c r="P3713" i="1"/>
  <c r="T3712" i="1"/>
  <c r="S3712" i="1"/>
  <c r="Q3712" i="1"/>
  <c r="P3712" i="1"/>
  <c r="T3711" i="1"/>
  <c r="S3711" i="1"/>
  <c r="Q3711" i="1"/>
  <c r="P3711" i="1"/>
  <c r="T3710" i="1"/>
  <c r="S3710" i="1"/>
  <c r="Q3710" i="1"/>
  <c r="P3710" i="1"/>
  <c r="T3709" i="1"/>
  <c r="S3709" i="1"/>
  <c r="Q3709" i="1"/>
  <c r="P3709" i="1"/>
  <c r="T3708" i="1"/>
  <c r="S3708" i="1"/>
  <c r="Q3708" i="1"/>
  <c r="P3708" i="1"/>
  <c r="T3707" i="1"/>
  <c r="S3707" i="1"/>
  <c r="Q3707" i="1"/>
  <c r="P3707" i="1"/>
  <c r="T3706" i="1"/>
  <c r="S3706" i="1"/>
  <c r="Q3706" i="1"/>
  <c r="P3706" i="1"/>
  <c r="T3705" i="1"/>
  <c r="S3705" i="1"/>
  <c r="Q3705" i="1"/>
  <c r="P3705" i="1"/>
  <c r="T3704" i="1"/>
  <c r="S3704" i="1"/>
  <c r="Q3704" i="1"/>
  <c r="P3704" i="1"/>
  <c r="T3703" i="1"/>
  <c r="S3703" i="1"/>
  <c r="Q3703" i="1"/>
  <c r="P3703" i="1"/>
  <c r="T3702" i="1"/>
  <c r="S3702" i="1"/>
  <c r="Q3702" i="1"/>
  <c r="P3702" i="1"/>
  <c r="T3701" i="1"/>
  <c r="S3701" i="1"/>
  <c r="Q3701" i="1"/>
  <c r="P3701" i="1"/>
  <c r="T3700" i="1"/>
  <c r="S3700" i="1"/>
  <c r="Q3700" i="1"/>
  <c r="P3700" i="1"/>
  <c r="T3699" i="1"/>
  <c r="S3699" i="1"/>
  <c r="Q3699" i="1"/>
  <c r="P3699" i="1"/>
  <c r="T3698" i="1"/>
  <c r="S3698" i="1"/>
  <c r="Q3698" i="1"/>
  <c r="P3698" i="1"/>
  <c r="T3697" i="1"/>
  <c r="S3697" i="1"/>
  <c r="Q3697" i="1"/>
  <c r="P3697" i="1"/>
  <c r="T3696" i="1"/>
  <c r="S3696" i="1"/>
  <c r="Q3696" i="1"/>
  <c r="P3696" i="1"/>
  <c r="T3695" i="1"/>
  <c r="S3695" i="1"/>
  <c r="Q3695" i="1"/>
  <c r="P3695" i="1"/>
  <c r="T3694" i="1"/>
  <c r="S3694" i="1"/>
  <c r="Q3694" i="1"/>
  <c r="P3694" i="1"/>
  <c r="T3693" i="1"/>
  <c r="S3693" i="1"/>
  <c r="Q3693" i="1"/>
  <c r="P3693" i="1"/>
  <c r="T3692" i="1"/>
  <c r="S3692" i="1"/>
  <c r="Q3692" i="1"/>
  <c r="P3692" i="1"/>
  <c r="T3691" i="1"/>
  <c r="S3691" i="1"/>
  <c r="Q3691" i="1"/>
  <c r="P3691" i="1"/>
  <c r="T3690" i="1"/>
  <c r="S3690" i="1"/>
  <c r="Q3690" i="1"/>
  <c r="P3690" i="1"/>
  <c r="T3689" i="1"/>
  <c r="S3689" i="1"/>
  <c r="Q3689" i="1"/>
  <c r="P3689" i="1"/>
  <c r="T3688" i="1"/>
  <c r="S3688" i="1"/>
  <c r="Q3688" i="1"/>
  <c r="P3688" i="1"/>
  <c r="T3687" i="1"/>
  <c r="S3687" i="1"/>
  <c r="Q3687" i="1"/>
  <c r="P3687" i="1"/>
  <c r="T3686" i="1"/>
  <c r="S3686" i="1"/>
  <c r="Q3686" i="1"/>
  <c r="P3686" i="1"/>
  <c r="T3685" i="1"/>
  <c r="S3685" i="1"/>
  <c r="Q3685" i="1"/>
  <c r="P3685" i="1"/>
  <c r="T3684" i="1"/>
  <c r="S3684" i="1"/>
  <c r="Q3684" i="1"/>
  <c r="P3684" i="1"/>
  <c r="T3683" i="1"/>
  <c r="S3683" i="1"/>
  <c r="Q3683" i="1"/>
  <c r="P3683" i="1"/>
  <c r="T3682" i="1"/>
  <c r="S3682" i="1"/>
  <c r="Q3682" i="1"/>
  <c r="P3682" i="1"/>
  <c r="T3681" i="1"/>
  <c r="S3681" i="1"/>
  <c r="Q3681" i="1"/>
  <c r="P3681" i="1"/>
  <c r="T3680" i="1"/>
  <c r="S3680" i="1"/>
  <c r="Q3680" i="1"/>
  <c r="P3680" i="1"/>
  <c r="T3679" i="1"/>
  <c r="S3679" i="1"/>
  <c r="Q3679" i="1"/>
  <c r="P3679" i="1"/>
  <c r="T3678" i="1"/>
  <c r="S3678" i="1"/>
  <c r="Q3678" i="1"/>
  <c r="P3678" i="1"/>
  <c r="T3677" i="1"/>
  <c r="S3677" i="1"/>
  <c r="Q3677" i="1"/>
  <c r="P3677" i="1"/>
  <c r="T3676" i="1"/>
  <c r="S3676" i="1"/>
  <c r="Q3676" i="1"/>
  <c r="P3676" i="1"/>
  <c r="T3675" i="1"/>
  <c r="S3675" i="1"/>
  <c r="Q3675" i="1"/>
  <c r="P3675" i="1"/>
  <c r="T3674" i="1"/>
  <c r="S3674" i="1"/>
  <c r="Q3674" i="1"/>
  <c r="P3674" i="1"/>
  <c r="T3673" i="1"/>
  <c r="S3673" i="1"/>
  <c r="Q3673" i="1"/>
  <c r="P3673" i="1"/>
  <c r="T3672" i="1"/>
  <c r="S3672" i="1"/>
  <c r="Q3672" i="1"/>
  <c r="P3672" i="1"/>
  <c r="T3671" i="1"/>
  <c r="S3671" i="1"/>
  <c r="Q3671" i="1"/>
  <c r="P3671" i="1"/>
  <c r="T3670" i="1"/>
  <c r="S3670" i="1"/>
  <c r="Q3670" i="1"/>
  <c r="P3670" i="1"/>
  <c r="T3669" i="1"/>
  <c r="S3669" i="1"/>
  <c r="Q3669" i="1"/>
  <c r="P3669" i="1"/>
  <c r="T3668" i="1"/>
  <c r="S3668" i="1"/>
  <c r="Q3668" i="1"/>
  <c r="P3668" i="1"/>
  <c r="T3667" i="1"/>
  <c r="S3667" i="1"/>
  <c r="Q3667" i="1"/>
  <c r="P3667" i="1"/>
  <c r="T3666" i="1"/>
  <c r="S3666" i="1"/>
  <c r="Q3666" i="1"/>
  <c r="P3666" i="1"/>
  <c r="T3665" i="1"/>
  <c r="S3665" i="1"/>
  <c r="Q3665" i="1"/>
  <c r="P3665" i="1"/>
  <c r="T3664" i="1"/>
  <c r="S3664" i="1"/>
  <c r="Q3664" i="1"/>
  <c r="P3664" i="1"/>
  <c r="T3663" i="1"/>
  <c r="S3663" i="1"/>
  <c r="Q3663" i="1"/>
  <c r="P3663" i="1"/>
  <c r="T3662" i="1"/>
  <c r="S3662" i="1"/>
  <c r="Q3662" i="1"/>
  <c r="P3662" i="1"/>
  <c r="T3661" i="1"/>
  <c r="S3661" i="1"/>
  <c r="Q3661" i="1"/>
  <c r="P3661" i="1"/>
  <c r="T3660" i="1"/>
  <c r="S3660" i="1"/>
  <c r="Q3660" i="1"/>
  <c r="P3660" i="1"/>
  <c r="T3659" i="1"/>
  <c r="S3659" i="1"/>
  <c r="Q3659" i="1"/>
  <c r="P3659" i="1"/>
  <c r="T3658" i="1"/>
  <c r="S3658" i="1"/>
  <c r="Q3658" i="1"/>
  <c r="P3658" i="1"/>
  <c r="T3657" i="1"/>
  <c r="S3657" i="1"/>
  <c r="Q3657" i="1"/>
  <c r="P3657" i="1"/>
  <c r="T3656" i="1"/>
  <c r="S3656" i="1"/>
  <c r="Q3656" i="1"/>
  <c r="P3656" i="1"/>
  <c r="T3655" i="1"/>
  <c r="S3655" i="1"/>
  <c r="Q3655" i="1"/>
  <c r="P3655" i="1"/>
  <c r="T3654" i="1"/>
  <c r="S3654" i="1"/>
  <c r="Q3654" i="1"/>
  <c r="P3654" i="1"/>
  <c r="T3653" i="1"/>
  <c r="S3653" i="1"/>
  <c r="Q3653" i="1"/>
  <c r="P3653" i="1"/>
  <c r="T3652" i="1"/>
  <c r="S3652" i="1"/>
  <c r="Q3652" i="1"/>
  <c r="P3652" i="1"/>
  <c r="T3651" i="1"/>
  <c r="S3651" i="1"/>
  <c r="Q3651" i="1"/>
  <c r="P3651" i="1"/>
  <c r="T3650" i="1"/>
  <c r="S3650" i="1"/>
  <c r="Q3650" i="1"/>
  <c r="P3650" i="1"/>
  <c r="T3649" i="1"/>
  <c r="S3649" i="1"/>
  <c r="Q3649" i="1"/>
  <c r="P3649" i="1"/>
  <c r="T3648" i="1"/>
  <c r="S3648" i="1"/>
  <c r="Q3648" i="1"/>
  <c r="P3648" i="1"/>
  <c r="T3647" i="1"/>
  <c r="S3647" i="1"/>
  <c r="Q3647" i="1"/>
  <c r="P3647" i="1"/>
  <c r="T3646" i="1"/>
  <c r="S3646" i="1"/>
  <c r="Q3646" i="1"/>
  <c r="P3646" i="1"/>
  <c r="T3645" i="1"/>
  <c r="S3645" i="1"/>
  <c r="Q3645" i="1"/>
  <c r="P3645" i="1"/>
  <c r="T3644" i="1"/>
  <c r="S3644" i="1"/>
  <c r="Q3644" i="1"/>
  <c r="P3644" i="1"/>
  <c r="T3643" i="1"/>
  <c r="S3643" i="1"/>
  <c r="Q3643" i="1"/>
  <c r="P3643" i="1"/>
  <c r="T3642" i="1"/>
  <c r="S3642" i="1"/>
  <c r="Q3642" i="1"/>
  <c r="P3642" i="1"/>
  <c r="T3641" i="1"/>
  <c r="S3641" i="1"/>
  <c r="Q3641" i="1"/>
  <c r="P3641" i="1"/>
  <c r="T3640" i="1"/>
  <c r="S3640" i="1"/>
  <c r="Q3640" i="1"/>
  <c r="P3640" i="1"/>
  <c r="T3639" i="1"/>
  <c r="S3639" i="1"/>
  <c r="Q3639" i="1"/>
  <c r="P3639" i="1"/>
  <c r="T3638" i="1"/>
  <c r="S3638" i="1"/>
  <c r="Q3638" i="1"/>
  <c r="P3638" i="1"/>
  <c r="T3637" i="1"/>
  <c r="S3637" i="1"/>
  <c r="Q3637" i="1"/>
  <c r="P3637" i="1"/>
  <c r="T3636" i="1"/>
  <c r="S3636" i="1"/>
  <c r="Q3636" i="1"/>
  <c r="P3636" i="1"/>
  <c r="T3635" i="1"/>
  <c r="S3635" i="1"/>
  <c r="Q3635" i="1"/>
  <c r="P3635" i="1"/>
  <c r="T3634" i="1"/>
  <c r="S3634" i="1"/>
  <c r="Q3634" i="1"/>
  <c r="P3634" i="1"/>
  <c r="T3633" i="1"/>
  <c r="S3633" i="1"/>
  <c r="Q3633" i="1"/>
  <c r="P3633" i="1"/>
  <c r="T3632" i="1"/>
  <c r="S3632" i="1"/>
  <c r="Q3632" i="1"/>
  <c r="P3632" i="1"/>
  <c r="T3631" i="1"/>
  <c r="S3631" i="1"/>
  <c r="Q3631" i="1"/>
  <c r="P3631" i="1"/>
  <c r="T3630" i="1"/>
  <c r="S3630" i="1"/>
  <c r="Q3630" i="1"/>
  <c r="P3630" i="1"/>
  <c r="T3629" i="1"/>
  <c r="S3629" i="1"/>
  <c r="Q3629" i="1"/>
  <c r="P3629" i="1"/>
  <c r="T3628" i="1"/>
  <c r="S3628" i="1"/>
  <c r="Q3628" i="1"/>
  <c r="P3628" i="1"/>
  <c r="T3627" i="1"/>
  <c r="S3627" i="1"/>
  <c r="Q3627" i="1"/>
  <c r="P3627" i="1"/>
  <c r="T3626" i="1"/>
  <c r="S3626" i="1"/>
  <c r="Q3626" i="1"/>
  <c r="P3626" i="1"/>
  <c r="T3625" i="1"/>
  <c r="S3625" i="1"/>
  <c r="Q3625" i="1"/>
  <c r="P3625" i="1"/>
  <c r="T3624" i="1"/>
  <c r="S3624" i="1"/>
  <c r="Q3624" i="1"/>
  <c r="P3624" i="1"/>
  <c r="T3623" i="1"/>
  <c r="S3623" i="1"/>
  <c r="Q3623" i="1"/>
  <c r="P3623" i="1"/>
  <c r="T3622" i="1"/>
  <c r="S3622" i="1"/>
  <c r="Q3622" i="1"/>
  <c r="P3622" i="1"/>
  <c r="T3621" i="1"/>
  <c r="S3621" i="1"/>
  <c r="Q3621" i="1"/>
  <c r="P3621" i="1"/>
  <c r="T3620" i="1"/>
  <c r="S3620" i="1"/>
  <c r="Q3620" i="1"/>
  <c r="P3620" i="1"/>
  <c r="T3619" i="1"/>
  <c r="S3619" i="1"/>
  <c r="Q3619" i="1"/>
  <c r="P3619" i="1"/>
  <c r="T3618" i="1"/>
  <c r="S3618" i="1"/>
  <c r="Q3618" i="1"/>
  <c r="P3618" i="1"/>
  <c r="T3617" i="1"/>
  <c r="S3617" i="1"/>
  <c r="Q3617" i="1"/>
  <c r="P3617" i="1"/>
  <c r="T3616" i="1"/>
  <c r="S3616" i="1"/>
  <c r="Q3616" i="1"/>
  <c r="P3616" i="1"/>
  <c r="T3615" i="1"/>
  <c r="S3615" i="1"/>
  <c r="Q3615" i="1"/>
  <c r="P3615" i="1"/>
  <c r="T3614" i="1"/>
  <c r="S3614" i="1"/>
  <c r="Q3614" i="1"/>
  <c r="P3614" i="1"/>
  <c r="T3613" i="1"/>
  <c r="S3613" i="1"/>
  <c r="Q3613" i="1"/>
  <c r="P3613" i="1"/>
  <c r="T3612" i="1"/>
  <c r="S3612" i="1"/>
  <c r="Q3612" i="1"/>
  <c r="P3612" i="1"/>
  <c r="T3611" i="1"/>
  <c r="S3611" i="1"/>
  <c r="Q3611" i="1"/>
  <c r="P3611" i="1"/>
  <c r="T3610" i="1"/>
  <c r="S3610" i="1"/>
  <c r="Q3610" i="1"/>
  <c r="P3610" i="1"/>
  <c r="T3609" i="1"/>
  <c r="S3609" i="1"/>
  <c r="Q3609" i="1"/>
  <c r="P3609" i="1"/>
  <c r="T3608" i="1"/>
  <c r="S3608" i="1"/>
  <c r="Q3608" i="1"/>
  <c r="P3608" i="1"/>
  <c r="T3607" i="1"/>
  <c r="S3607" i="1"/>
  <c r="Q3607" i="1"/>
  <c r="P3607" i="1"/>
  <c r="T3606" i="1"/>
  <c r="S3606" i="1"/>
  <c r="Q3606" i="1"/>
  <c r="P3606" i="1"/>
  <c r="T3605" i="1"/>
  <c r="S3605" i="1"/>
  <c r="Q3605" i="1"/>
  <c r="P3605" i="1"/>
  <c r="T3604" i="1"/>
  <c r="S3604" i="1"/>
  <c r="Q3604" i="1"/>
  <c r="P3604" i="1"/>
  <c r="T3603" i="1"/>
  <c r="S3603" i="1"/>
  <c r="Q3603" i="1"/>
  <c r="P3603" i="1"/>
  <c r="T3602" i="1"/>
  <c r="S3602" i="1"/>
  <c r="Q3602" i="1"/>
  <c r="P3602" i="1"/>
  <c r="T3601" i="1"/>
  <c r="S3601" i="1"/>
  <c r="Q3601" i="1"/>
  <c r="P3601" i="1"/>
  <c r="T3600" i="1"/>
  <c r="S3600" i="1"/>
  <c r="Q3600" i="1"/>
  <c r="P3600" i="1"/>
  <c r="T3599" i="1"/>
  <c r="S3599" i="1"/>
  <c r="Q3599" i="1"/>
  <c r="P3599" i="1"/>
  <c r="T3598" i="1"/>
  <c r="S3598" i="1"/>
  <c r="Q3598" i="1"/>
  <c r="P3598" i="1"/>
  <c r="T3597" i="1"/>
  <c r="S3597" i="1"/>
  <c r="Q3597" i="1"/>
  <c r="P3597" i="1"/>
  <c r="T3596" i="1"/>
  <c r="S3596" i="1"/>
  <c r="Q3596" i="1"/>
  <c r="P3596" i="1"/>
  <c r="T3595" i="1"/>
  <c r="S3595" i="1"/>
  <c r="Q3595" i="1"/>
  <c r="P3595" i="1"/>
  <c r="T3594" i="1"/>
  <c r="S3594" i="1"/>
  <c r="Q3594" i="1"/>
  <c r="P3594" i="1"/>
  <c r="T3593" i="1"/>
  <c r="S3593" i="1"/>
  <c r="Q3593" i="1"/>
  <c r="P3593" i="1"/>
  <c r="T3592" i="1"/>
  <c r="S3592" i="1"/>
  <c r="Q3592" i="1"/>
  <c r="P3592" i="1"/>
  <c r="T3591" i="1"/>
  <c r="S3591" i="1"/>
  <c r="Q3591" i="1"/>
  <c r="P3591" i="1"/>
  <c r="T3590" i="1"/>
  <c r="S3590" i="1"/>
  <c r="Q3590" i="1"/>
  <c r="P3590" i="1"/>
  <c r="T3589" i="1"/>
  <c r="S3589" i="1"/>
  <c r="Q3589" i="1"/>
  <c r="P3589" i="1"/>
  <c r="T3588" i="1"/>
  <c r="S3588" i="1"/>
  <c r="Q3588" i="1"/>
  <c r="P3588" i="1"/>
  <c r="T3587" i="1"/>
  <c r="S3587" i="1"/>
  <c r="Q3587" i="1"/>
  <c r="P3587" i="1"/>
  <c r="T3586" i="1"/>
  <c r="S3586" i="1"/>
  <c r="Q3586" i="1"/>
  <c r="P3586" i="1"/>
  <c r="T3585" i="1"/>
  <c r="S3585" i="1"/>
  <c r="Q3585" i="1"/>
  <c r="P3585" i="1"/>
  <c r="T3584" i="1"/>
  <c r="S3584" i="1"/>
  <c r="Q3584" i="1"/>
  <c r="P3584" i="1"/>
  <c r="T3583" i="1"/>
  <c r="S3583" i="1"/>
  <c r="Q3583" i="1"/>
  <c r="P3583" i="1"/>
  <c r="T3582" i="1"/>
  <c r="S3582" i="1"/>
  <c r="Q3582" i="1"/>
  <c r="P3582" i="1"/>
  <c r="T3581" i="1"/>
  <c r="S3581" i="1"/>
  <c r="Q3581" i="1"/>
  <c r="P3581" i="1"/>
  <c r="T3580" i="1"/>
  <c r="S3580" i="1"/>
  <c r="Q3580" i="1"/>
  <c r="P3580" i="1"/>
  <c r="T3579" i="1"/>
  <c r="S3579" i="1"/>
  <c r="Q3579" i="1"/>
  <c r="P3579" i="1"/>
  <c r="T3578" i="1"/>
  <c r="S3578" i="1"/>
  <c r="Q3578" i="1"/>
  <c r="P3578" i="1"/>
  <c r="T3577" i="1"/>
  <c r="S3577" i="1"/>
  <c r="Q3577" i="1"/>
  <c r="P3577" i="1"/>
  <c r="T3576" i="1"/>
  <c r="S3576" i="1"/>
  <c r="Q3576" i="1"/>
  <c r="P3576" i="1"/>
  <c r="T3575" i="1"/>
  <c r="S3575" i="1"/>
  <c r="Q3575" i="1"/>
  <c r="P3575" i="1"/>
  <c r="T3574" i="1"/>
  <c r="S3574" i="1"/>
  <c r="Q3574" i="1"/>
  <c r="P3574" i="1"/>
  <c r="T3573" i="1"/>
  <c r="S3573" i="1"/>
  <c r="Q3573" i="1"/>
  <c r="P3573" i="1"/>
  <c r="T3572" i="1"/>
  <c r="S3572" i="1"/>
  <c r="Q3572" i="1"/>
  <c r="P3572" i="1"/>
  <c r="T3571" i="1"/>
  <c r="S3571" i="1"/>
  <c r="Q3571" i="1"/>
  <c r="P3571" i="1"/>
  <c r="T3570" i="1"/>
  <c r="S3570" i="1"/>
  <c r="Q3570" i="1"/>
  <c r="P3570" i="1"/>
  <c r="T3569" i="1"/>
  <c r="S3569" i="1"/>
  <c r="Q3569" i="1"/>
  <c r="P3569" i="1"/>
  <c r="T3568" i="1"/>
  <c r="S3568" i="1"/>
  <c r="Q3568" i="1"/>
  <c r="P3568" i="1"/>
  <c r="T3567" i="1"/>
  <c r="S3567" i="1"/>
  <c r="Q3567" i="1"/>
  <c r="P3567" i="1"/>
  <c r="T3566" i="1"/>
  <c r="S3566" i="1"/>
  <c r="Q3566" i="1"/>
  <c r="P3566" i="1"/>
  <c r="T3565" i="1"/>
  <c r="S3565" i="1"/>
  <c r="Q3565" i="1"/>
  <c r="P3565" i="1"/>
  <c r="T3564" i="1"/>
  <c r="S3564" i="1"/>
  <c r="Q3564" i="1"/>
  <c r="P3564" i="1"/>
  <c r="T3563" i="1"/>
  <c r="S3563" i="1"/>
  <c r="Q3563" i="1"/>
  <c r="P3563" i="1"/>
  <c r="T3562" i="1"/>
  <c r="S3562" i="1"/>
  <c r="Q3562" i="1"/>
  <c r="P3562" i="1"/>
  <c r="T3561" i="1"/>
  <c r="S3561" i="1"/>
  <c r="Q3561" i="1"/>
  <c r="P3561" i="1"/>
  <c r="T3560" i="1"/>
  <c r="S3560" i="1"/>
  <c r="Q3560" i="1"/>
  <c r="P3560" i="1"/>
  <c r="T3559" i="1"/>
  <c r="S3559" i="1"/>
  <c r="Q3559" i="1"/>
  <c r="P3559" i="1"/>
  <c r="T3558" i="1"/>
  <c r="S3558" i="1"/>
  <c r="Q3558" i="1"/>
  <c r="P3558" i="1"/>
  <c r="T3557" i="1"/>
  <c r="S3557" i="1"/>
  <c r="Q3557" i="1"/>
  <c r="P3557" i="1"/>
  <c r="T3556" i="1"/>
  <c r="S3556" i="1"/>
  <c r="Q3556" i="1"/>
  <c r="P3556" i="1"/>
  <c r="T3555" i="1"/>
  <c r="S3555" i="1"/>
  <c r="Q3555" i="1"/>
  <c r="P3555" i="1"/>
  <c r="T3554" i="1"/>
  <c r="S3554" i="1"/>
  <c r="Q3554" i="1"/>
  <c r="P3554" i="1"/>
  <c r="T3553" i="1"/>
  <c r="S3553" i="1"/>
  <c r="Q3553" i="1"/>
  <c r="P3553" i="1"/>
  <c r="T3552" i="1"/>
  <c r="S3552" i="1"/>
  <c r="Q3552" i="1"/>
  <c r="P3552" i="1"/>
  <c r="T3551" i="1"/>
  <c r="S3551" i="1"/>
  <c r="Q3551" i="1"/>
  <c r="P3551" i="1"/>
  <c r="T3550" i="1"/>
  <c r="S3550" i="1"/>
  <c r="Q3550" i="1"/>
  <c r="P3550" i="1"/>
  <c r="T3549" i="1"/>
  <c r="S3549" i="1"/>
  <c r="Q3549" i="1"/>
  <c r="P3549" i="1"/>
  <c r="T3548" i="1"/>
  <c r="S3548" i="1"/>
  <c r="Q3548" i="1"/>
  <c r="P3548" i="1"/>
  <c r="T3547" i="1"/>
  <c r="S3547" i="1"/>
  <c r="Q3547" i="1"/>
  <c r="P3547" i="1"/>
  <c r="T3546" i="1"/>
  <c r="S3546" i="1"/>
  <c r="Q3546" i="1"/>
  <c r="P3546" i="1"/>
  <c r="T3545" i="1"/>
  <c r="S3545" i="1"/>
  <c r="Q3545" i="1"/>
  <c r="P3545" i="1"/>
  <c r="T3544" i="1"/>
  <c r="S3544" i="1"/>
  <c r="Q3544" i="1"/>
  <c r="P3544" i="1"/>
  <c r="T3543" i="1"/>
  <c r="S3543" i="1"/>
  <c r="Q3543" i="1"/>
  <c r="P3543" i="1"/>
  <c r="T3542" i="1"/>
  <c r="S3542" i="1"/>
  <c r="Q3542" i="1"/>
  <c r="P3542" i="1"/>
  <c r="T3541" i="1"/>
  <c r="S3541" i="1"/>
  <c r="Q3541" i="1"/>
  <c r="P3541" i="1"/>
  <c r="T3540" i="1"/>
  <c r="S3540" i="1"/>
  <c r="Q3540" i="1"/>
  <c r="P3540" i="1"/>
  <c r="T3539" i="1"/>
  <c r="S3539" i="1"/>
  <c r="Q3539" i="1"/>
  <c r="P3539" i="1"/>
  <c r="T3538" i="1"/>
  <c r="S3538" i="1"/>
  <c r="Q3538" i="1"/>
  <c r="P3538" i="1"/>
  <c r="T3537" i="1"/>
  <c r="S3537" i="1"/>
  <c r="Q3537" i="1"/>
  <c r="P3537" i="1"/>
  <c r="T3536" i="1"/>
  <c r="S3536" i="1"/>
  <c r="Q3536" i="1"/>
  <c r="P3536" i="1"/>
  <c r="T3535" i="1"/>
  <c r="S3535" i="1"/>
  <c r="Q3535" i="1"/>
  <c r="P3535" i="1"/>
  <c r="T3534" i="1"/>
  <c r="S3534" i="1"/>
  <c r="Q3534" i="1"/>
  <c r="P3534" i="1"/>
  <c r="T3533" i="1"/>
  <c r="S3533" i="1"/>
  <c r="Q3533" i="1"/>
  <c r="P3533" i="1"/>
  <c r="T3532" i="1"/>
  <c r="S3532" i="1"/>
  <c r="Q3532" i="1"/>
  <c r="P3532" i="1"/>
  <c r="T3531" i="1"/>
  <c r="S3531" i="1"/>
  <c r="Q3531" i="1"/>
  <c r="P3531" i="1"/>
  <c r="T3530" i="1"/>
  <c r="S3530" i="1"/>
  <c r="Q3530" i="1"/>
  <c r="P3530" i="1"/>
  <c r="T3529" i="1"/>
  <c r="S3529" i="1"/>
  <c r="Q3529" i="1"/>
  <c r="P3529" i="1"/>
  <c r="T3528" i="1"/>
  <c r="S3528" i="1"/>
  <c r="Q3528" i="1"/>
  <c r="P3528" i="1"/>
  <c r="T3527" i="1"/>
  <c r="S3527" i="1"/>
  <c r="Q3527" i="1"/>
  <c r="P3527" i="1"/>
  <c r="T3526" i="1"/>
  <c r="S3526" i="1"/>
  <c r="Q3526" i="1"/>
  <c r="P3526" i="1"/>
  <c r="T3525" i="1"/>
  <c r="S3525" i="1"/>
  <c r="Q3525" i="1"/>
  <c r="P3525" i="1"/>
  <c r="T3524" i="1"/>
  <c r="S3524" i="1"/>
  <c r="Q3524" i="1"/>
  <c r="P3524" i="1"/>
  <c r="T3523" i="1"/>
  <c r="S3523" i="1"/>
  <c r="Q3523" i="1"/>
  <c r="P3523" i="1"/>
  <c r="T3522" i="1"/>
  <c r="S3522" i="1"/>
  <c r="Q3522" i="1"/>
  <c r="P3522" i="1"/>
  <c r="T3521" i="1"/>
  <c r="S3521" i="1"/>
  <c r="Q3521" i="1"/>
  <c r="P3521" i="1"/>
  <c r="T3520" i="1"/>
  <c r="S3520" i="1"/>
  <c r="Q3520" i="1"/>
  <c r="P3520" i="1"/>
  <c r="T3519" i="1"/>
  <c r="S3519" i="1"/>
  <c r="Q3519" i="1"/>
  <c r="P3519" i="1"/>
  <c r="T3518" i="1"/>
  <c r="S3518" i="1"/>
  <c r="Q3518" i="1"/>
  <c r="P3518" i="1"/>
  <c r="T3517" i="1"/>
  <c r="S3517" i="1"/>
  <c r="Q3517" i="1"/>
  <c r="P3517" i="1"/>
  <c r="T3516" i="1"/>
  <c r="S3516" i="1"/>
  <c r="Q3516" i="1"/>
  <c r="P3516" i="1"/>
  <c r="T3515" i="1"/>
  <c r="S3515" i="1"/>
  <c r="Q3515" i="1"/>
  <c r="P3515" i="1"/>
  <c r="T3514" i="1"/>
  <c r="S3514" i="1"/>
  <c r="Q3514" i="1"/>
  <c r="P3514" i="1"/>
  <c r="T3513" i="1"/>
  <c r="S3513" i="1"/>
  <c r="Q3513" i="1"/>
  <c r="P3513" i="1"/>
  <c r="T3512" i="1"/>
  <c r="S3512" i="1"/>
  <c r="Q3512" i="1"/>
  <c r="P3512" i="1"/>
  <c r="T3511" i="1"/>
  <c r="S3511" i="1"/>
  <c r="Q3511" i="1"/>
  <c r="P3511" i="1"/>
  <c r="T3510" i="1"/>
  <c r="S3510" i="1"/>
  <c r="Q3510" i="1"/>
  <c r="P3510" i="1"/>
  <c r="T3509" i="1"/>
  <c r="S3509" i="1"/>
  <c r="Q3509" i="1"/>
  <c r="P3509" i="1"/>
  <c r="T3508" i="1"/>
  <c r="S3508" i="1"/>
  <c r="Q3508" i="1"/>
  <c r="P3508" i="1"/>
  <c r="T3507" i="1"/>
  <c r="S3507" i="1"/>
  <c r="Q3507" i="1"/>
  <c r="P3507" i="1"/>
  <c r="T3506" i="1"/>
  <c r="S3506" i="1"/>
  <c r="Q3506" i="1"/>
  <c r="P3506" i="1"/>
  <c r="T3505" i="1"/>
  <c r="S3505" i="1"/>
  <c r="Q3505" i="1"/>
  <c r="P3505" i="1"/>
  <c r="T3504" i="1"/>
  <c r="S3504" i="1"/>
  <c r="Q3504" i="1"/>
  <c r="P3504" i="1"/>
  <c r="T3503" i="1"/>
  <c r="S3503" i="1"/>
  <c r="Q3503" i="1"/>
  <c r="P3503" i="1"/>
  <c r="T3502" i="1"/>
  <c r="S3502" i="1"/>
  <c r="Q3502" i="1"/>
  <c r="P3502" i="1"/>
  <c r="T3501" i="1"/>
  <c r="S3501" i="1"/>
  <c r="Q3501" i="1"/>
  <c r="P3501" i="1"/>
  <c r="T3500" i="1"/>
  <c r="S3500" i="1"/>
  <c r="Q3500" i="1"/>
  <c r="P3500" i="1"/>
  <c r="T3499" i="1"/>
  <c r="S3499" i="1"/>
  <c r="Q3499" i="1"/>
  <c r="P3499" i="1"/>
  <c r="T3498" i="1"/>
  <c r="S3498" i="1"/>
  <c r="Q3498" i="1"/>
  <c r="P3498" i="1"/>
  <c r="T3497" i="1"/>
  <c r="S3497" i="1"/>
  <c r="Q3497" i="1"/>
  <c r="P3497" i="1"/>
  <c r="T3496" i="1"/>
  <c r="S3496" i="1"/>
  <c r="Q3496" i="1"/>
  <c r="P3496" i="1"/>
  <c r="T3495" i="1"/>
  <c r="S3495" i="1"/>
  <c r="Q3495" i="1"/>
  <c r="P3495" i="1"/>
  <c r="T3494" i="1"/>
  <c r="S3494" i="1"/>
  <c r="Q3494" i="1"/>
  <c r="P3494" i="1"/>
  <c r="T3493" i="1"/>
  <c r="S3493" i="1"/>
  <c r="Q3493" i="1"/>
  <c r="P3493" i="1"/>
  <c r="T3492" i="1"/>
  <c r="S3492" i="1"/>
  <c r="Q3492" i="1"/>
  <c r="P3492" i="1"/>
  <c r="T3491" i="1"/>
  <c r="S3491" i="1"/>
  <c r="Q3491" i="1"/>
  <c r="P3491" i="1"/>
  <c r="T3490" i="1"/>
  <c r="S3490" i="1"/>
  <c r="Q3490" i="1"/>
  <c r="P3490" i="1"/>
  <c r="T3489" i="1"/>
  <c r="S3489" i="1"/>
  <c r="Q3489" i="1"/>
  <c r="P3489" i="1"/>
  <c r="T3488" i="1"/>
  <c r="S3488" i="1"/>
  <c r="Q3488" i="1"/>
  <c r="P3488" i="1"/>
  <c r="T3487" i="1"/>
  <c r="S3487" i="1"/>
  <c r="Q3487" i="1"/>
  <c r="P3487" i="1"/>
  <c r="T3486" i="1"/>
  <c r="S3486" i="1"/>
  <c r="Q3486" i="1"/>
  <c r="P3486" i="1"/>
  <c r="T3485" i="1"/>
  <c r="S3485" i="1"/>
  <c r="Q3485" i="1"/>
  <c r="P3485" i="1"/>
  <c r="T3484" i="1"/>
  <c r="S3484" i="1"/>
  <c r="Q3484" i="1"/>
  <c r="P3484" i="1"/>
  <c r="T3483" i="1"/>
  <c r="S3483" i="1"/>
  <c r="Q3483" i="1"/>
  <c r="P3483" i="1"/>
  <c r="T3482" i="1"/>
  <c r="S3482" i="1"/>
  <c r="Q3482" i="1"/>
  <c r="P3482" i="1"/>
  <c r="T3481" i="1"/>
  <c r="S3481" i="1"/>
  <c r="Q3481" i="1"/>
  <c r="P3481" i="1"/>
  <c r="T3480" i="1"/>
  <c r="S3480" i="1"/>
  <c r="Q3480" i="1"/>
  <c r="P3480" i="1"/>
  <c r="T3479" i="1"/>
  <c r="S3479" i="1"/>
  <c r="Q3479" i="1"/>
  <c r="P3479" i="1"/>
  <c r="T3478" i="1"/>
  <c r="S3478" i="1"/>
  <c r="Q3478" i="1"/>
  <c r="P3478" i="1"/>
  <c r="T3477" i="1"/>
  <c r="S3477" i="1"/>
  <c r="Q3477" i="1"/>
  <c r="P3477" i="1"/>
  <c r="T3476" i="1"/>
  <c r="S3476" i="1"/>
  <c r="Q3476" i="1"/>
  <c r="P3476" i="1"/>
  <c r="T3475" i="1"/>
  <c r="S3475" i="1"/>
  <c r="Q3475" i="1"/>
  <c r="P3475" i="1"/>
  <c r="T3474" i="1"/>
  <c r="S3474" i="1"/>
  <c r="Q3474" i="1"/>
  <c r="P3474" i="1"/>
  <c r="T3473" i="1"/>
  <c r="S3473" i="1"/>
  <c r="Q3473" i="1"/>
  <c r="P3473" i="1"/>
  <c r="T3472" i="1"/>
  <c r="S3472" i="1"/>
  <c r="Q3472" i="1"/>
  <c r="P3472" i="1"/>
  <c r="T3471" i="1"/>
  <c r="S3471" i="1"/>
  <c r="Q3471" i="1"/>
  <c r="P3471" i="1"/>
  <c r="T3470" i="1"/>
  <c r="S3470" i="1"/>
  <c r="Q3470" i="1"/>
  <c r="P3470" i="1"/>
  <c r="T3469" i="1"/>
  <c r="S3469" i="1"/>
  <c r="Q3469" i="1"/>
  <c r="P3469" i="1"/>
  <c r="T3468" i="1"/>
  <c r="S3468" i="1"/>
  <c r="Q3468" i="1"/>
  <c r="P3468" i="1"/>
  <c r="T3467" i="1"/>
  <c r="S3467" i="1"/>
  <c r="Q3467" i="1"/>
  <c r="P3467" i="1"/>
  <c r="T3466" i="1"/>
  <c r="S3466" i="1"/>
  <c r="Q3466" i="1"/>
  <c r="P3466" i="1"/>
  <c r="T3465" i="1"/>
  <c r="S3465" i="1"/>
  <c r="Q3465" i="1"/>
  <c r="P3465" i="1"/>
  <c r="T3464" i="1"/>
  <c r="S3464" i="1"/>
  <c r="Q3464" i="1"/>
  <c r="P3464" i="1"/>
  <c r="T3463" i="1"/>
  <c r="S3463" i="1"/>
  <c r="Q3463" i="1"/>
  <c r="P3463" i="1"/>
  <c r="T3462" i="1"/>
  <c r="S3462" i="1"/>
  <c r="Q3462" i="1"/>
  <c r="P3462" i="1"/>
  <c r="T3461" i="1"/>
  <c r="S3461" i="1"/>
  <c r="Q3461" i="1"/>
  <c r="P3461" i="1"/>
  <c r="T3460" i="1"/>
  <c r="S3460" i="1"/>
  <c r="Q3460" i="1"/>
  <c r="P3460" i="1"/>
  <c r="T3459" i="1"/>
  <c r="S3459" i="1"/>
  <c r="Q3459" i="1"/>
  <c r="P3459" i="1"/>
  <c r="T3458" i="1"/>
  <c r="S3458" i="1"/>
  <c r="Q3458" i="1"/>
  <c r="P3458" i="1"/>
  <c r="T3457" i="1"/>
  <c r="S3457" i="1"/>
  <c r="Q3457" i="1"/>
  <c r="P3457" i="1"/>
  <c r="T3456" i="1"/>
  <c r="S3456" i="1"/>
  <c r="Q3456" i="1"/>
  <c r="P3456" i="1"/>
  <c r="T3455" i="1"/>
  <c r="S3455" i="1"/>
  <c r="Q3455" i="1"/>
  <c r="P3455" i="1"/>
  <c r="T3454" i="1"/>
  <c r="S3454" i="1"/>
  <c r="Q3454" i="1"/>
  <c r="P3454" i="1"/>
  <c r="T3453" i="1"/>
  <c r="S3453" i="1"/>
  <c r="Q3453" i="1"/>
  <c r="P3453" i="1"/>
  <c r="T3452" i="1"/>
  <c r="S3452" i="1"/>
  <c r="Q3452" i="1"/>
  <c r="P3452" i="1"/>
  <c r="T3451" i="1"/>
  <c r="S3451" i="1"/>
  <c r="Q3451" i="1"/>
  <c r="P3451" i="1"/>
  <c r="T3450" i="1"/>
  <c r="S3450" i="1"/>
  <c r="Q3450" i="1"/>
  <c r="P3450" i="1"/>
  <c r="T3449" i="1"/>
  <c r="S3449" i="1"/>
  <c r="Q3449" i="1"/>
  <c r="P3449" i="1"/>
  <c r="T3448" i="1"/>
  <c r="S3448" i="1"/>
  <c r="Q3448" i="1"/>
  <c r="P3448" i="1"/>
  <c r="T3447" i="1"/>
  <c r="S3447" i="1"/>
  <c r="Q3447" i="1"/>
  <c r="P3447" i="1"/>
  <c r="T3446" i="1"/>
  <c r="S3446" i="1"/>
  <c r="Q3446" i="1"/>
  <c r="P3446" i="1"/>
  <c r="T3445" i="1"/>
  <c r="S3445" i="1"/>
  <c r="Q3445" i="1"/>
  <c r="P3445" i="1"/>
  <c r="T3444" i="1"/>
  <c r="S3444" i="1"/>
  <c r="Q3444" i="1"/>
  <c r="P3444" i="1"/>
  <c r="T3443" i="1"/>
  <c r="S3443" i="1"/>
  <c r="Q3443" i="1"/>
  <c r="P3443" i="1"/>
  <c r="T3442" i="1"/>
  <c r="S3442" i="1"/>
  <c r="Q3442" i="1"/>
  <c r="P3442" i="1"/>
  <c r="T3441" i="1"/>
  <c r="S3441" i="1"/>
  <c r="Q3441" i="1"/>
  <c r="P3441" i="1"/>
  <c r="T3440" i="1"/>
  <c r="S3440" i="1"/>
  <c r="Q3440" i="1"/>
  <c r="P3440" i="1"/>
  <c r="T3439" i="1"/>
  <c r="S3439" i="1"/>
  <c r="Q3439" i="1"/>
  <c r="P3439" i="1"/>
  <c r="T3438" i="1"/>
  <c r="S3438" i="1"/>
  <c r="Q3438" i="1"/>
  <c r="P3438" i="1"/>
  <c r="T3437" i="1"/>
  <c r="S3437" i="1"/>
  <c r="Q3437" i="1"/>
  <c r="P3437" i="1"/>
  <c r="T3436" i="1"/>
  <c r="S3436" i="1"/>
  <c r="Q3436" i="1"/>
  <c r="P3436" i="1"/>
  <c r="T3435" i="1"/>
  <c r="S3435" i="1"/>
  <c r="Q3435" i="1"/>
  <c r="P3435" i="1"/>
  <c r="T3434" i="1"/>
  <c r="S3434" i="1"/>
  <c r="Q3434" i="1"/>
  <c r="P3434" i="1"/>
  <c r="T3433" i="1"/>
  <c r="S3433" i="1"/>
  <c r="Q3433" i="1"/>
  <c r="P3433" i="1"/>
  <c r="T3432" i="1"/>
  <c r="S3432" i="1"/>
  <c r="Q3432" i="1"/>
  <c r="P3432" i="1"/>
  <c r="T3431" i="1"/>
  <c r="S3431" i="1"/>
  <c r="Q3431" i="1"/>
  <c r="P3431" i="1"/>
  <c r="T3430" i="1"/>
  <c r="S3430" i="1"/>
  <c r="Q3430" i="1"/>
  <c r="P3430" i="1"/>
  <c r="T3429" i="1"/>
  <c r="S3429" i="1"/>
  <c r="Q3429" i="1"/>
  <c r="P3429" i="1"/>
  <c r="T3428" i="1"/>
  <c r="S3428" i="1"/>
  <c r="Q3428" i="1"/>
  <c r="P3428" i="1"/>
  <c r="T3427" i="1"/>
  <c r="S3427" i="1"/>
  <c r="Q3427" i="1"/>
  <c r="P3427" i="1"/>
  <c r="T3426" i="1"/>
  <c r="S3426" i="1"/>
  <c r="Q3426" i="1"/>
  <c r="P3426" i="1"/>
  <c r="T3425" i="1"/>
  <c r="S3425" i="1"/>
  <c r="Q3425" i="1"/>
  <c r="P3425" i="1"/>
  <c r="T3424" i="1"/>
  <c r="S3424" i="1"/>
  <c r="Q3424" i="1"/>
  <c r="P3424" i="1"/>
  <c r="T3423" i="1"/>
  <c r="S3423" i="1"/>
  <c r="Q3423" i="1"/>
  <c r="P3423" i="1"/>
  <c r="T3422" i="1"/>
  <c r="S3422" i="1"/>
  <c r="Q3422" i="1"/>
  <c r="P3422" i="1"/>
  <c r="T3421" i="1"/>
  <c r="S3421" i="1"/>
  <c r="Q3421" i="1"/>
  <c r="P3421" i="1"/>
  <c r="T3420" i="1"/>
  <c r="S3420" i="1"/>
  <c r="Q3420" i="1"/>
  <c r="P3420" i="1"/>
  <c r="T3419" i="1"/>
  <c r="S3419" i="1"/>
  <c r="Q3419" i="1"/>
  <c r="P3419" i="1"/>
  <c r="T3418" i="1"/>
  <c r="S3418" i="1"/>
  <c r="Q3418" i="1"/>
  <c r="P3418" i="1"/>
  <c r="T3417" i="1"/>
  <c r="S3417" i="1"/>
  <c r="Q3417" i="1"/>
  <c r="P3417" i="1"/>
  <c r="T3416" i="1"/>
  <c r="S3416" i="1"/>
  <c r="Q3416" i="1"/>
  <c r="P3416" i="1"/>
  <c r="T3415" i="1"/>
  <c r="S3415" i="1"/>
  <c r="Q3415" i="1"/>
  <c r="P3415" i="1"/>
  <c r="T3414" i="1"/>
  <c r="S3414" i="1"/>
  <c r="Q3414" i="1"/>
  <c r="P3414" i="1"/>
  <c r="T3413" i="1"/>
  <c r="S3413" i="1"/>
  <c r="Q3413" i="1"/>
  <c r="P3413" i="1"/>
  <c r="T3412" i="1"/>
  <c r="S3412" i="1"/>
  <c r="Q3412" i="1"/>
  <c r="P3412" i="1"/>
  <c r="T3411" i="1"/>
  <c r="S3411" i="1"/>
  <c r="Q3411" i="1"/>
  <c r="P3411" i="1"/>
  <c r="T3410" i="1"/>
  <c r="S3410" i="1"/>
  <c r="Q3410" i="1"/>
  <c r="P3410" i="1"/>
  <c r="T3409" i="1"/>
  <c r="S3409" i="1"/>
  <c r="Q3409" i="1"/>
  <c r="P3409" i="1"/>
  <c r="T3408" i="1"/>
  <c r="S3408" i="1"/>
  <c r="Q3408" i="1"/>
  <c r="P3408" i="1"/>
  <c r="T3407" i="1"/>
  <c r="S3407" i="1"/>
  <c r="Q3407" i="1"/>
  <c r="P3407" i="1"/>
  <c r="T3406" i="1"/>
  <c r="S3406" i="1"/>
  <c r="Q3406" i="1"/>
  <c r="P3406" i="1"/>
  <c r="T3405" i="1"/>
  <c r="S3405" i="1"/>
  <c r="Q3405" i="1"/>
  <c r="P3405" i="1"/>
  <c r="T3404" i="1"/>
  <c r="S3404" i="1"/>
  <c r="Q3404" i="1"/>
  <c r="P3404" i="1"/>
  <c r="T3403" i="1"/>
  <c r="S3403" i="1"/>
  <c r="Q3403" i="1"/>
  <c r="P3403" i="1"/>
  <c r="T3402" i="1"/>
  <c r="S3402" i="1"/>
  <c r="Q3402" i="1"/>
  <c r="P3402" i="1"/>
  <c r="T3401" i="1"/>
  <c r="S3401" i="1"/>
  <c r="Q3401" i="1"/>
  <c r="P3401" i="1"/>
  <c r="T3400" i="1"/>
  <c r="S3400" i="1"/>
  <c r="Q3400" i="1"/>
  <c r="P3400" i="1"/>
  <c r="T3399" i="1"/>
  <c r="S3399" i="1"/>
  <c r="Q3399" i="1"/>
  <c r="P3399" i="1"/>
  <c r="T3398" i="1"/>
  <c r="S3398" i="1"/>
  <c r="Q3398" i="1"/>
  <c r="P3398" i="1"/>
  <c r="T3397" i="1"/>
  <c r="S3397" i="1"/>
  <c r="Q3397" i="1"/>
  <c r="P3397" i="1"/>
  <c r="T3396" i="1"/>
  <c r="S3396" i="1"/>
  <c r="Q3396" i="1"/>
  <c r="P3396" i="1"/>
  <c r="T3395" i="1"/>
  <c r="S3395" i="1"/>
  <c r="Q3395" i="1"/>
  <c r="P3395" i="1"/>
  <c r="T3394" i="1"/>
  <c r="S3394" i="1"/>
  <c r="Q3394" i="1"/>
  <c r="P3394" i="1"/>
  <c r="T3393" i="1"/>
  <c r="S3393" i="1"/>
  <c r="Q3393" i="1"/>
  <c r="P3393" i="1"/>
  <c r="T3392" i="1"/>
  <c r="S3392" i="1"/>
  <c r="Q3392" i="1"/>
  <c r="P3392" i="1"/>
  <c r="T3391" i="1"/>
  <c r="S3391" i="1"/>
  <c r="Q3391" i="1"/>
  <c r="P3391" i="1"/>
  <c r="T3390" i="1"/>
  <c r="S3390" i="1"/>
  <c r="Q3390" i="1"/>
  <c r="P3390" i="1"/>
  <c r="T3389" i="1"/>
  <c r="S3389" i="1"/>
  <c r="Q3389" i="1"/>
  <c r="P3389" i="1"/>
  <c r="T3388" i="1"/>
  <c r="S3388" i="1"/>
  <c r="Q3388" i="1"/>
  <c r="P3388" i="1"/>
  <c r="T3387" i="1"/>
  <c r="S3387" i="1"/>
  <c r="Q3387" i="1"/>
  <c r="P3387" i="1"/>
  <c r="T3386" i="1"/>
  <c r="S3386" i="1"/>
  <c r="Q3386" i="1"/>
  <c r="P3386" i="1"/>
  <c r="T3385" i="1"/>
  <c r="S3385" i="1"/>
  <c r="Q3385" i="1"/>
  <c r="P3385" i="1"/>
  <c r="T3384" i="1"/>
  <c r="S3384" i="1"/>
  <c r="Q3384" i="1"/>
  <c r="P3384" i="1"/>
  <c r="T3383" i="1"/>
  <c r="S3383" i="1"/>
  <c r="Q3383" i="1"/>
  <c r="P3383" i="1"/>
  <c r="T3382" i="1"/>
  <c r="S3382" i="1"/>
  <c r="Q3382" i="1"/>
  <c r="P3382" i="1"/>
  <c r="T3381" i="1"/>
  <c r="S3381" i="1"/>
  <c r="Q3381" i="1"/>
  <c r="P3381" i="1"/>
  <c r="T3380" i="1"/>
  <c r="S3380" i="1"/>
  <c r="Q3380" i="1"/>
  <c r="P3380" i="1"/>
  <c r="T3379" i="1"/>
  <c r="S3379" i="1"/>
  <c r="Q3379" i="1"/>
  <c r="P3379" i="1"/>
  <c r="T3378" i="1"/>
  <c r="S3378" i="1"/>
  <c r="Q3378" i="1"/>
  <c r="P3378" i="1"/>
  <c r="T3377" i="1"/>
  <c r="S3377" i="1"/>
  <c r="Q3377" i="1"/>
  <c r="P3377" i="1"/>
  <c r="T3376" i="1"/>
  <c r="S3376" i="1"/>
  <c r="Q3376" i="1"/>
  <c r="P3376" i="1"/>
  <c r="T3375" i="1"/>
  <c r="S3375" i="1"/>
  <c r="Q3375" i="1"/>
  <c r="P3375" i="1"/>
  <c r="T3374" i="1"/>
  <c r="S3374" i="1"/>
  <c r="Q3374" i="1"/>
  <c r="P3374" i="1"/>
  <c r="T3373" i="1"/>
  <c r="S3373" i="1"/>
  <c r="Q3373" i="1"/>
  <c r="P3373" i="1"/>
  <c r="T3372" i="1"/>
  <c r="S3372" i="1"/>
  <c r="Q3372" i="1"/>
  <c r="P3372" i="1"/>
  <c r="T3371" i="1"/>
  <c r="S3371" i="1"/>
  <c r="Q3371" i="1"/>
  <c r="P3371" i="1"/>
  <c r="T3370" i="1"/>
  <c r="S3370" i="1"/>
  <c r="Q3370" i="1"/>
  <c r="P3370" i="1"/>
  <c r="T3369" i="1"/>
  <c r="S3369" i="1"/>
  <c r="Q3369" i="1"/>
  <c r="P3369" i="1"/>
  <c r="T3368" i="1"/>
  <c r="S3368" i="1"/>
  <c r="Q3368" i="1"/>
  <c r="P3368" i="1"/>
  <c r="T3367" i="1"/>
  <c r="S3367" i="1"/>
  <c r="Q3367" i="1"/>
  <c r="P3367" i="1"/>
  <c r="T3366" i="1"/>
  <c r="S3366" i="1"/>
  <c r="Q3366" i="1"/>
  <c r="P3366" i="1"/>
  <c r="T3365" i="1"/>
  <c r="S3365" i="1"/>
  <c r="Q3365" i="1"/>
  <c r="P3365" i="1"/>
  <c r="T3364" i="1"/>
  <c r="S3364" i="1"/>
  <c r="Q3364" i="1"/>
  <c r="P3364" i="1"/>
  <c r="T3363" i="1"/>
  <c r="S3363" i="1"/>
  <c r="Q3363" i="1"/>
  <c r="P3363" i="1"/>
  <c r="T3362" i="1"/>
  <c r="S3362" i="1"/>
  <c r="Q3362" i="1"/>
  <c r="P3362" i="1"/>
  <c r="T3361" i="1"/>
  <c r="S3361" i="1"/>
  <c r="Q3361" i="1"/>
  <c r="P3361" i="1"/>
  <c r="T3360" i="1"/>
  <c r="S3360" i="1"/>
  <c r="Q3360" i="1"/>
  <c r="P3360" i="1"/>
  <c r="T3359" i="1"/>
  <c r="S3359" i="1"/>
  <c r="Q3359" i="1"/>
  <c r="P3359" i="1"/>
  <c r="T3358" i="1"/>
  <c r="S3358" i="1"/>
  <c r="Q3358" i="1"/>
  <c r="P3358" i="1"/>
  <c r="T3357" i="1"/>
  <c r="S3357" i="1"/>
  <c r="Q3357" i="1"/>
  <c r="P3357" i="1"/>
  <c r="T3356" i="1"/>
  <c r="S3356" i="1"/>
  <c r="Q3356" i="1"/>
  <c r="P3356" i="1"/>
  <c r="T3355" i="1"/>
  <c r="S3355" i="1"/>
  <c r="Q3355" i="1"/>
  <c r="P3355" i="1"/>
  <c r="T3354" i="1"/>
  <c r="S3354" i="1"/>
  <c r="Q3354" i="1"/>
  <c r="P3354" i="1"/>
  <c r="T3353" i="1"/>
  <c r="S3353" i="1"/>
  <c r="Q3353" i="1"/>
  <c r="P3353" i="1"/>
  <c r="T3352" i="1"/>
  <c r="S3352" i="1"/>
  <c r="Q3352" i="1"/>
  <c r="P3352" i="1"/>
  <c r="T3351" i="1"/>
  <c r="S3351" i="1"/>
  <c r="Q3351" i="1"/>
  <c r="P3351" i="1"/>
  <c r="T3350" i="1"/>
  <c r="S3350" i="1"/>
  <c r="Q3350" i="1"/>
  <c r="P3350" i="1"/>
  <c r="T3349" i="1"/>
  <c r="S3349" i="1"/>
  <c r="Q3349" i="1"/>
  <c r="P3349" i="1"/>
  <c r="T3348" i="1"/>
  <c r="S3348" i="1"/>
  <c r="Q3348" i="1"/>
  <c r="P3348" i="1"/>
  <c r="T3347" i="1"/>
  <c r="S3347" i="1"/>
  <c r="Q3347" i="1"/>
  <c r="P3347" i="1"/>
  <c r="T3346" i="1"/>
  <c r="S3346" i="1"/>
  <c r="Q3346" i="1"/>
  <c r="P3346" i="1"/>
  <c r="T3345" i="1"/>
  <c r="S3345" i="1"/>
  <c r="Q3345" i="1"/>
  <c r="P3345" i="1"/>
  <c r="T3344" i="1"/>
  <c r="S3344" i="1"/>
  <c r="Q3344" i="1"/>
  <c r="P3344" i="1"/>
  <c r="T3343" i="1"/>
  <c r="S3343" i="1"/>
  <c r="Q3343" i="1"/>
  <c r="P3343" i="1"/>
  <c r="T3342" i="1"/>
  <c r="S3342" i="1"/>
  <c r="Q3342" i="1"/>
  <c r="P3342" i="1"/>
  <c r="T3341" i="1"/>
  <c r="S3341" i="1"/>
  <c r="Q3341" i="1"/>
  <c r="P3341" i="1"/>
  <c r="T3340" i="1"/>
  <c r="S3340" i="1"/>
  <c r="Q3340" i="1"/>
  <c r="P3340" i="1"/>
  <c r="T3339" i="1"/>
  <c r="S3339" i="1"/>
  <c r="Q3339" i="1"/>
  <c r="P3339" i="1"/>
  <c r="T3338" i="1"/>
  <c r="S3338" i="1"/>
  <c r="Q3338" i="1"/>
  <c r="P3338" i="1"/>
  <c r="T3337" i="1"/>
  <c r="S3337" i="1"/>
  <c r="Q3337" i="1"/>
  <c r="P3337" i="1"/>
  <c r="T3336" i="1"/>
  <c r="S3336" i="1"/>
  <c r="Q3336" i="1"/>
  <c r="P3336" i="1"/>
  <c r="T3335" i="1"/>
  <c r="S3335" i="1"/>
  <c r="Q3335" i="1"/>
  <c r="P3335" i="1"/>
  <c r="T3334" i="1"/>
  <c r="S3334" i="1"/>
  <c r="Q3334" i="1"/>
  <c r="P3334" i="1"/>
  <c r="T3333" i="1"/>
  <c r="S3333" i="1"/>
  <c r="Q3333" i="1"/>
  <c r="P3333" i="1"/>
  <c r="T3332" i="1"/>
  <c r="S3332" i="1"/>
  <c r="Q3332" i="1"/>
  <c r="P3332" i="1"/>
  <c r="T3331" i="1"/>
  <c r="S3331" i="1"/>
  <c r="Q3331" i="1"/>
  <c r="P3331" i="1"/>
  <c r="T3330" i="1"/>
  <c r="S3330" i="1"/>
  <c r="Q3330" i="1"/>
  <c r="P3330" i="1"/>
  <c r="T3329" i="1"/>
  <c r="S3329" i="1"/>
  <c r="Q3329" i="1"/>
  <c r="P3329" i="1"/>
  <c r="T3328" i="1"/>
  <c r="S3328" i="1"/>
  <c r="Q3328" i="1"/>
  <c r="P3328" i="1"/>
  <c r="T3327" i="1"/>
  <c r="S3327" i="1"/>
  <c r="Q3327" i="1"/>
  <c r="P3327" i="1"/>
  <c r="T3326" i="1"/>
  <c r="S3326" i="1"/>
  <c r="Q3326" i="1"/>
  <c r="P3326" i="1"/>
  <c r="T3325" i="1"/>
  <c r="S3325" i="1"/>
  <c r="Q3325" i="1"/>
  <c r="P3325" i="1"/>
  <c r="T3324" i="1"/>
  <c r="S3324" i="1"/>
  <c r="Q3324" i="1"/>
  <c r="P3324" i="1"/>
  <c r="T3323" i="1"/>
  <c r="S3323" i="1"/>
  <c r="Q3323" i="1"/>
  <c r="P3323" i="1"/>
  <c r="T3322" i="1"/>
  <c r="S3322" i="1"/>
  <c r="Q3322" i="1"/>
  <c r="P3322" i="1"/>
  <c r="T3321" i="1"/>
  <c r="S3321" i="1"/>
  <c r="Q3321" i="1"/>
  <c r="P3321" i="1"/>
  <c r="T3320" i="1"/>
  <c r="S3320" i="1"/>
  <c r="Q3320" i="1"/>
  <c r="P3320" i="1"/>
  <c r="T3319" i="1"/>
  <c r="S3319" i="1"/>
  <c r="Q3319" i="1"/>
  <c r="P3319" i="1"/>
  <c r="T3318" i="1"/>
  <c r="S3318" i="1"/>
  <c r="Q3318" i="1"/>
  <c r="P3318" i="1"/>
  <c r="T3317" i="1"/>
  <c r="S3317" i="1"/>
  <c r="Q3317" i="1"/>
  <c r="P3317" i="1"/>
  <c r="T3316" i="1"/>
  <c r="S3316" i="1"/>
  <c r="Q3316" i="1"/>
  <c r="P3316" i="1"/>
  <c r="T3315" i="1"/>
  <c r="S3315" i="1"/>
  <c r="Q3315" i="1"/>
  <c r="P3315" i="1"/>
  <c r="T3314" i="1"/>
  <c r="S3314" i="1"/>
  <c r="Q3314" i="1"/>
  <c r="P3314" i="1"/>
  <c r="T3313" i="1"/>
  <c r="S3313" i="1"/>
  <c r="Q3313" i="1"/>
  <c r="P3313" i="1"/>
  <c r="T3312" i="1"/>
  <c r="S3312" i="1"/>
  <c r="Q3312" i="1"/>
  <c r="P3312" i="1"/>
  <c r="T3311" i="1"/>
  <c r="S3311" i="1"/>
  <c r="Q3311" i="1"/>
  <c r="P3311" i="1"/>
  <c r="T3310" i="1"/>
  <c r="S3310" i="1"/>
  <c r="Q3310" i="1"/>
  <c r="P3310" i="1"/>
  <c r="T3309" i="1"/>
  <c r="S3309" i="1"/>
  <c r="Q3309" i="1"/>
  <c r="P3309" i="1"/>
  <c r="T3308" i="1"/>
  <c r="S3308" i="1"/>
  <c r="Q3308" i="1"/>
  <c r="P3308" i="1"/>
  <c r="T3307" i="1"/>
  <c r="S3307" i="1"/>
  <c r="Q3307" i="1"/>
  <c r="P3307" i="1"/>
  <c r="T3306" i="1"/>
  <c r="S3306" i="1"/>
  <c r="Q3306" i="1"/>
  <c r="P3306" i="1"/>
  <c r="T3305" i="1"/>
  <c r="S3305" i="1"/>
  <c r="Q3305" i="1"/>
  <c r="P3305" i="1"/>
  <c r="T3304" i="1"/>
  <c r="S3304" i="1"/>
  <c r="Q3304" i="1"/>
  <c r="P3304" i="1"/>
  <c r="T3303" i="1"/>
  <c r="S3303" i="1"/>
  <c r="Q3303" i="1"/>
  <c r="P3303" i="1"/>
  <c r="T3302" i="1"/>
  <c r="S3302" i="1"/>
  <c r="Q3302" i="1"/>
  <c r="P3302" i="1"/>
  <c r="T3301" i="1"/>
  <c r="S3301" i="1"/>
  <c r="Q3301" i="1"/>
  <c r="P3301" i="1"/>
  <c r="T3300" i="1"/>
  <c r="S3300" i="1"/>
  <c r="Q3300" i="1"/>
  <c r="P3300" i="1"/>
  <c r="T3299" i="1"/>
  <c r="S3299" i="1"/>
  <c r="Q3299" i="1"/>
  <c r="P3299" i="1"/>
  <c r="T3298" i="1"/>
  <c r="S3298" i="1"/>
  <c r="Q3298" i="1"/>
  <c r="P3298" i="1"/>
  <c r="T3297" i="1"/>
  <c r="S3297" i="1"/>
  <c r="Q3297" i="1"/>
  <c r="P3297" i="1"/>
  <c r="T3296" i="1"/>
  <c r="S3296" i="1"/>
  <c r="Q3296" i="1"/>
  <c r="P3296" i="1"/>
  <c r="T3295" i="1"/>
  <c r="S3295" i="1"/>
  <c r="Q3295" i="1"/>
  <c r="P3295" i="1"/>
  <c r="T3294" i="1"/>
  <c r="S3294" i="1"/>
  <c r="Q3294" i="1"/>
  <c r="P3294" i="1"/>
  <c r="T3293" i="1"/>
  <c r="S3293" i="1"/>
  <c r="Q3293" i="1"/>
  <c r="P3293" i="1"/>
  <c r="T3292" i="1"/>
  <c r="S3292" i="1"/>
  <c r="Q3292" i="1"/>
  <c r="P3292" i="1"/>
  <c r="T3291" i="1"/>
  <c r="S3291" i="1"/>
  <c r="Q3291" i="1"/>
  <c r="P3291" i="1"/>
  <c r="T3290" i="1"/>
  <c r="S3290" i="1"/>
  <c r="Q3290" i="1"/>
  <c r="P3290" i="1"/>
  <c r="T3289" i="1"/>
  <c r="S3289" i="1"/>
  <c r="Q3289" i="1"/>
  <c r="P3289" i="1"/>
  <c r="T3288" i="1"/>
  <c r="S3288" i="1"/>
  <c r="Q3288" i="1"/>
  <c r="P3288" i="1"/>
  <c r="T3287" i="1"/>
  <c r="S3287" i="1"/>
  <c r="Q3287" i="1"/>
  <c r="P3287" i="1"/>
  <c r="T3286" i="1"/>
  <c r="S3286" i="1"/>
  <c r="Q3286" i="1"/>
  <c r="P3286" i="1"/>
  <c r="T3285" i="1"/>
  <c r="S3285" i="1"/>
  <c r="Q3285" i="1"/>
  <c r="P3285" i="1"/>
  <c r="T3284" i="1"/>
  <c r="S3284" i="1"/>
  <c r="Q3284" i="1"/>
  <c r="P3284" i="1"/>
  <c r="T3283" i="1"/>
  <c r="S3283" i="1"/>
  <c r="Q3283" i="1"/>
  <c r="P3283" i="1"/>
  <c r="T3282" i="1"/>
  <c r="S3282" i="1"/>
  <c r="Q3282" i="1"/>
  <c r="P3282" i="1"/>
  <c r="T3281" i="1"/>
  <c r="S3281" i="1"/>
  <c r="Q3281" i="1"/>
  <c r="P3281" i="1"/>
  <c r="T3280" i="1"/>
  <c r="S3280" i="1"/>
  <c r="Q3280" i="1"/>
  <c r="P3280" i="1"/>
  <c r="T3279" i="1"/>
  <c r="S3279" i="1"/>
  <c r="Q3279" i="1"/>
  <c r="P3279" i="1"/>
  <c r="T3278" i="1"/>
  <c r="S3278" i="1"/>
  <c r="Q3278" i="1"/>
  <c r="P3278" i="1"/>
  <c r="T3277" i="1"/>
  <c r="S3277" i="1"/>
  <c r="Q3277" i="1"/>
  <c r="P3277" i="1"/>
  <c r="T3276" i="1"/>
  <c r="S3276" i="1"/>
  <c r="Q3276" i="1"/>
  <c r="P3276" i="1"/>
  <c r="T3275" i="1"/>
  <c r="S3275" i="1"/>
  <c r="Q3275" i="1"/>
  <c r="P3275" i="1"/>
  <c r="T3274" i="1"/>
  <c r="S3274" i="1"/>
  <c r="Q3274" i="1"/>
  <c r="P3274" i="1"/>
  <c r="T3273" i="1"/>
  <c r="S3273" i="1"/>
  <c r="Q3273" i="1"/>
  <c r="P3273" i="1"/>
  <c r="T3272" i="1"/>
  <c r="S3272" i="1"/>
  <c r="Q3272" i="1"/>
  <c r="P3272" i="1"/>
  <c r="T3271" i="1"/>
  <c r="S3271" i="1"/>
  <c r="Q3271" i="1"/>
  <c r="P3271" i="1"/>
  <c r="T3270" i="1"/>
  <c r="S3270" i="1"/>
  <c r="Q3270" i="1"/>
  <c r="P3270" i="1"/>
  <c r="T3269" i="1"/>
  <c r="S3269" i="1"/>
  <c r="Q3269" i="1"/>
  <c r="P3269" i="1"/>
  <c r="T3268" i="1"/>
  <c r="S3268" i="1"/>
  <c r="Q3268" i="1"/>
  <c r="P3268" i="1"/>
  <c r="T3267" i="1"/>
  <c r="S3267" i="1"/>
  <c r="Q3267" i="1"/>
  <c r="P3267" i="1"/>
  <c r="T3266" i="1"/>
  <c r="S3266" i="1"/>
  <c r="Q3266" i="1"/>
  <c r="P3266" i="1"/>
  <c r="T3265" i="1"/>
  <c r="S3265" i="1"/>
  <c r="Q3265" i="1"/>
  <c r="P3265" i="1"/>
  <c r="T3264" i="1"/>
  <c r="S3264" i="1"/>
  <c r="Q3264" i="1"/>
  <c r="P3264" i="1"/>
  <c r="T3263" i="1"/>
  <c r="S3263" i="1"/>
  <c r="Q3263" i="1"/>
  <c r="P3263" i="1"/>
  <c r="T3262" i="1"/>
  <c r="S3262" i="1"/>
  <c r="Q3262" i="1"/>
  <c r="P3262" i="1"/>
  <c r="T3261" i="1"/>
  <c r="S3261" i="1"/>
  <c r="Q3261" i="1"/>
  <c r="P3261" i="1"/>
  <c r="T3260" i="1"/>
  <c r="S3260" i="1"/>
  <c r="Q3260" i="1"/>
  <c r="P3260" i="1"/>
  <c r="T3259" i="1"/>
  <c r="S3259" i="1"/>
  <c r="Q3259" i="1"/>
  <c r="P3259" i="1"/>
  <c r="T3258" i="1"/>
  <c r="S3258" i="1"/>
  <c r="Q3258" i="1"/>
  <c r="P3258" i="1"/>
  <c r="T3257" i="1"/>
  <c r="S3257" i="1"/>
  <c r="Q3257" i="1"/>
  <c r="P3257" i="1"/>
  <c r="T3256" i="1"/>
  <c r="S3256" i="1"/>
  <c r="Q3256" i="1"/>
  <c r="P3256" i="1"/>
  <c r="T3255" i="1"/>
  <c r="S3255" i="1"/>
  <c r="Q3255" i="1"/>
  <c r="P3255" i="1"/>
  <c r="T3254" i="1"/>
  <c r="S3254" i="1"/>
  <c r="Q3254" i="1"/>
  <c r="P3254" i="1"/>
  <c r="T3253" i="1"/>
  <c r="S3253" i="1"/>
  <c r="Q3253" i="1"/>
  <c r="P3253" i="1"/>
  <c r="T3252" i="1"/>
  <c r="S3252" i="1"/>
  <c r="Q3252" i="1"/>
  <c r="P3252" i="1"/>
  <c r="T3251" i="1"/>
  <c r="S3251" i="1"/>
  <c r="Q3251" i="1"/>
  <c r="P3251" i="1"/>
  <c r="T3250" i="1"/>
  <c r="S3250" i="1"/>
  <c r="Q3250" i="1"/>
  <c r="P3250" i="1"/>
  <c r="T3249" i="1"/>
  <c r="S3249" i="1"/>
  <c r="Q3249" i="1"/>
  <c r="P3249" i="1"/>
  <c r="T3248" i="1"/>
  <c r="S3248" i="1"/>
  <c r="Q3248" i="1"/>
  <c r="P3248" i="1"/>
  <c r="T3247" i="1"/>
  <c r="S3247" i="1"/>
  <c r="Q3247" i="1"/>
  <c r="P3247" i="1"/>
  <c r="T3246" i="1"/>
  <c r="S3246" i="1"/>
  <c r="Q3246" i="1"/>
  <c r="P3246" i="1"/>
  <c r="T3245" i="1"/>
  <c r="S3245" i="1"/>
  <c r="Q3245" i="1"/>
  <c r="P3245" i="1"/>
  <c r="T3244" i="1"/>
  <c r="S3244" i="1"/>
  <c r="Q3244" i="1"/>
  <c r="P3244" i="1"/>
  <c r="T3243" i="1"/>
  <c r="S3243" i="1"/>
  <c r="Q3243" i="1"/>
  <c r="P3243" i="1"/>
  <c r="T3242" i="1"/>
  <c r="S3242" i="1"/>
  <c r="Q3242" i="1"/>
  <c r="P3242" i="1"/>
  <c r="T3241" i="1"/>
  <c r="S3241" i="1"/>
  <c r="Q3241" i="1"/>
  <c r="P3241" i="1"/>
  <c r="T3240" i="1"/>
  <c r="S3240" i="1"/>
  <c r="Q3240" i="1"/>
  <c r="P3240" i="1"/>
  <c r="T3239" i="1"/>
  <c r="S3239" i="1"/>
  <c r="Q3239" i="1"/>
  <c r="P3239" i="1"/>
  <c r="T3238" i="1"/>
  <c r="S3238" i="1"/>
  <c r="Q3238" i="1"/>
  <c r="P3238" i="1"/>
  <c r="T3237" i="1"/>
  <c r="S3237" i="1"/>
  <c r="Q3237" i="1"/>
  <c r="P3237" i="1"/>
  <c r="T3236" i="1"/>
  <c r="S3236" i="1"/>
  <c r="Q3236" i="1"/>
  <c r="P3236" i="1"/>
  <c r="T3235" i="1"/>
  <c r="S3235" i="1"/>
  <c r="Q3235" i="1"/>
  <c r="P3235" i="1"/>
  <c r="T3234" i="1"/>
  <c r="S3234" i="1"/>
  <c r="Q3234" i="1"/>
  <c r="P3234" i="1"/>
  <c r="T3233" i="1"/>
  <c r="S3233" i="1"/>
  <c r="Q3233" i="1"/>
  <c r="P3233" i="1"/>
  <c r="T3232" i="1"/>
  <c r="S3232" i="1"/>
  <c r="Q3232" i="1"/>
  <c r="P3232" i="1"/>
  <c r="T3231" i="1"/>
  <c r="S3231" i="1"/>
  <c r="Q3231" i="1"/>
  <c r="P3231" i="1"/>
  <c r="T3230" i="1"/>
  <c r="S3230" i="1"/>
  <c r="Q3230" i="1"/>
  <c r="P3230" i="1"/>
  <c r="T3229" i="1"/>
  <c r="S3229" i="1"/>
  <c r="Q3229" i="1"/>
  <c r="P3229" i="1"/>
  <c r="T3228" i="1"/>
  <c r="S3228" i="1"/>
  <c r="Q3228" i="1"/>
  <c r="P3228" i="1"/>
  <c r="T3227" i="1"/>
  <c r="S3227" i="1"/>
  <c r="Q3227" i="1"/>
  <c r="P3227" i="1"/>
  <c r="T3226" i="1"/>
  <c r="S3226" i="1"/>
  <c r="Q3226" i="1"/>
  <c r="P3226" i="1"/>
  <c r="T3225" i="1"/>
  <c r="S3225" i="1"/>
  <c r="Q3225" i="1"/>
  <c r="P3225" i="1"/>
  <c r="T3224" i="1"/>
  <c r="S3224" i="1"/>
  <c r="Q3224" i="1"/>
  <c r="P3224" i="1"/>
  <c r="T3223" i="1"/>
  <c r="S3223" i="1"/>
  <c r="Q3223" i="1"/>
  <c r="P3223" i="1"/>
  <c r="T3222" i="1"/>
  <c r="S3222" i="1"/>
  <c r="Q3222" i="1"/>
  <c r="P3222" i="1"/>
  <c r="T3221" i="1"/>
  <c r="S3221" i="1"/>
  <c r="Q3221" i="1"/>
  <c r="P3221" i="1"/>
  <c r="T3220" i="1"/>
  <c r="S3220" i="1"/>
  <c r="Q3220" i="1"/>
  <c r="P3220" i="1"/>
  <c r="T3219" i="1"/>
  <c r="S3219" i="1"/>
  <c r="Q3219" i="1"/>
  <c r="P3219" i="1"/>
  <c r="T3218" i="1"/>
  <c r="S3218" i="1"/>
  <c r="Q3218" i="1"/>
  <c r="P3218" i="1"/>
  <c r="T3217" i="1"/>
  <c r="S3217" i="1"/>
  <c r="Q3217" i="1"/>
  <c r="P3217" i="1"/>
  <c r="T3216" i="1"/>
  <c r="S3216" i="1"/>
  <c r="Q3216" i="1"/>
  <c r="P3216" i="1"/>
  <c r="T3215" i="1"/>
  <c r="S3215" i="1"/>
  <c r="Q3215" i="1"/>
  <c r="P3215" i="1"/>
  <c r="T3214" i="1"/>
  <c r="S3214" i="1"/>
  <c r="Q3214" i="1"/>
  <c r="P3214" i="1"/>
  <c r="T3213" i="1"/>
  <c r="S3213" i="1"/>
  <c r="Q3213" i="1"/>
  <c r="P3213" i="1"/>
  <c r="T3212" i="1"/>
  <c r="S3212" i="1"/>
  <c r="Q3212" i="1"/>
  <c r="P3212" i="1"/>
  <c r="T3211" i="1"/>
  <c r="S3211" i="1"/>
  <c r="Q3211" i="1"/>
  <c r="P3211" i="1"/>
  <c r="T3210" i="1"/>
  <c r="S3210" i="1"/>
  <c r="Q3210" i="1"/>
  <c r="P3210" i="1"/>
  <c r="T3209" i="1"/>
  <c r="S3209" i="1"/>
  <c r="Q3209" i="1"/>
  <c r="P3209" i="1"/>
  <c r="T3208" i="1"/>
  <c r="S3208" i="1"/>
  <c r="Q3208" i="1"/>
  <c r="P3208" i="1"/>
  <c r="T3207" i="1"/>
  <c r="S3207" i="1"/>
  <c r="Q3207" i="1"/>
  <c r="P3207" i="1"/>
  <c r="T3206" i="1"/>
  <c r="S3206" i="1"/>
  <c r="Q3206" i="1"/>
  <c r="P3206" i="1"/>
  <c r="T3205" i="1"/>
  <c r="S3205" i="1"/>
  <c r="Q3205" i="1"/>
  <c r="P3205" i="1"/>
  <c r="T3204" i="1"/>
  <c r="S3204" i="1"/>
  <c r="Q3204" i="1"/>
  <c r="P3204" i="1"/>
  <c r="T3203" i="1"/>
  <c r="S3203" i="1"/>
  <c r="Q3203" i="1"/>
  <c r="P3203" i="1"/>
  <c r="T3202" i="1"/>
  <c r="S3202" i="1"/>
  <c r="Q3202" i="1"/>
  <c r="P3202" i="1"/>
  <c r="T3201" i="1"/>
  <c r="S3201" i="1"/>
  <c r="Q3201" i="1"/>
  <c r="P3201" i="1"/>
  <c r="T3200" i="1"/>
  <c r="S3200" i="1"/>
  <c r="Q3200" i="1"/>
  <c r="P3200" i="1"/>
  <c r="T3199" i="1"/>
  <c r="S3199" i="1"/>
  <c r="Q3199" i="1"/>
  <c r="P3199" i="1"/>
  <c r="T3198" i="1"/>
  <c r="S3198" i="1"/>
  <c r="Q3198" i="1"/>
  <c r="P3198" i="1"/>
  <c r="T3197" i="1"/>
  <c r="S3197" i="1"/>
  <c r="Q3197" i="1"/>
  <c r="P3197" i="1"/>
  <c r="T3196" i="1"/>
  <c r="S3196" i="1"/>
  <c r="Q3196" i="1"/>
  <c r="P3196" i="1"/>
  <c r="T3195" i="1"/>
  <c r="S3195" i="1"/>
  <c r="Q3195" i="1"/>
  <c r="P3195" i="1"/>
  <c r="T3194" i="1"/>
  <c r="S3194" i="1"/>
  <c r="Q3194" i="1"/>
  <c r="P3194" i="1"/>
  <c r="T3193" i="1"/>
  <c r="S3193" i="1"/>
  <c r="Q3193" i="1"/>
  <c r="P3193" i="1"/>
  <c r="T3192" i="1"/>
  <c r="S3192" i="1"/>
  <c r="Q3192" i="1"/>
  <c r="P3192" i="1"/>
  <c r="T3191" i="1"/>
  <c r="S3191" i="1"/>
  <c r="Q3191" i="1"/>
  <c r="P3191" i="1"/>
  <c r="T3190" i="1"/>
  <c r="S3190" i="1"/>
  <c r="Q3190" i="1"/>
  <c r="P3190" i="1"/>
  <c r="T3189" i="1"/>
  <c r="S3189" i="1"/>
  <c r="Q3189" i="1"/>
  <c r="P3189" i="1"/>
  <c r="T3188" i="1"/>
  <c r="S3188" i="1"/>
  <c r="Q3188" i="1"/>
  <c r="P3188" i="1"/>
  <c r="T3187" i="1"/>
  <c r="S3187" i="1"/>
  <c r="Q3187" i="1"/>
  <c r="P3187" i="1"/>
  <c r="T3186" i="1"/>
  <c r="S3186" i="1"/>
  <c r="Q3186" i="1"/>
  <c r="P3186" i="1"/>
  <c r="T3185" i="1"/>
  <c r="S3185" i="1"/>
  <c r="Q3185" i="1"/>
  <c r="P3185" i="1"/>
  <c r="T3184" i="1"/>
  <c r="S3184" i="1"/>
  <c r="Q3184" i="1"/>
  <c r="P3184" i="1"/>
  <c r="T3183" i="1"/>
  <c r="S3183" i="1"/>
  <c r="Q3183" i="1"/>
  <c r="P3183" i="1"/>
  <c r="T3182" i="1"/>
  <c r="S3182" i="1"/>
  <c r="Q3182" i="1"/>
  <c r="P3182" i="1"/>
  <c r="T3181" i="1"/>
  <c r="S3181" i="1"/>
  <c r="Q3181" i="1"/>
  <c r="P3181" i="1"/>
  <c r="T3180" i="1"/>
  <c r="S3180" i="1"/>
  <c r="Q3180" i="1"/>
  <c r="P3180" i="1"/>
  <c r="T3179" i="1"/>
  <c r="S3179" i="1"/>
  <c r="Q3179" i="1"/>
  <c r="P3179" i="1"/>
  <c r="T3178" i="1"/>
  <c r="S3178" i="1"/>
  <c r="Q3178" i="1"/>
  <c r="P3178" i="1"/>
  <c r="T3177" i="1"/>
  <c r="S3177" i="1"/>
  <c r="Q3177" i="1"/>
  <c r="P3177" i="1"/>
  <c r="T3176" i="1"/>
  <c r="S3176" i="1"/>
  <c r="Q3176" i="1"/>
  <c r="P3176" i="1"/>
  <c r="T3175" i="1"/>
  <c r="S3175" i="1"/>
  <c r="Q3175" i="1"/>
  <c r="P3175" i="1"/>
  <c r="T3174" i="1"/>
  <c r="S3174" i="1"/>
  <c r="Q3174" i="1"/>
  <c r="P3174" i="1"/>
  <c r="T3173" i="1"/>
  <c r="S3173" i="1"/>
  <c r="Q3173" i="1"/>
  <c r="P3173" i="1"/>
  <c r="T3172" i="1"/>
  <c r="S3172" i="1"/>
  <c r="Q3172" i="1"/>
  <c r="P3172" i="1"/>
  <c r="T3171" i="1"/>
  <c r="S3171" i="1"/>
  <c r="Q3171" i="1"/>
  <c r="P3171" i="1"/>
  <c r="T3170" i="1"/>
  <c r="S3170" i="1"/>
  <c r="Q3170" i="1"/>
  <c r="P3170" i="1"/>
  <c r="T3169" i="1"/>
  <c r="S3169" i="1"/>
  <c r="Q3169" i="1"/>
  <c r="P3169" i="1"/>
  <c r="T3168" i="1"/>
  <c r="S3168" i="1"/>
  <c r="Q3168" i="1"/>
  <c r="P3168" i="1"/>
  <c r="T3167" i="1"/>
  <c r="S3167" i="1"/>
  <c r="Q3167" i="1"/>
  <c r="P3167" i="1"/>
  <c r="T3166" i="1"/>
  <c r="S3166" i="1"/>
  <c r="Q3166" i="1"/>
  <c r="P3166" i="1"/>
  <c r="T3165" i="1"/>
  <c r="S3165" i="1"/>
  <c r="Q3165" i="1"/>
  <c r="P3165" i="1"/>
  <c r="T3164" i="1"/>
  <c r="S3164" i="1"/>
  <c r="Q3164" i="1"/>
  <c r="P3164" i="1"/>
  <c r="T3163" i="1"/>
  <c r="S3163" i="1"/>
  <c r="Q3163" i="1"/>
  <c r="P3163" i="1"/>
  <c r="T3162" i="1"/>
  <c r="S3162" i="1"/>
  <c r="Q3162" i="1"/>
  <c r="P3162" i="1"/>
  <c r="T3161" i="1"/>
  <c r="S3161" i="1"/>
  <c r="Q3161" i="1"/>
  <c r="P3161" i="1"/>
  <c r="T3160" i="1"/>
  <c r="S3160" i="1"/>
  <c r="Q3160" i="1"/>
  <c r="P3160" i="1"/>
  <c r="T3159" i="1"/>
  <c r="S3159" i="1"/>
  <c r="Q3159" i="1"/>
  <c r="P3159" i="1"/>
  <c r="T3158" i="1"/>
  <c r="S3158" i="1"/>
  <c r="Q3158" i="1"/>
  <c r="P3158" i="1"/>
  <c r="T3157" i="1"/>
  <c r="S3157" i="1"/>
  <c r="Q3157" i="1"/>
  <c r="P3157" i="1"/>
  <c r="T3156" i="1"/>
  <c r="S3156" i="1"/>
  <c r="Q3156" i="1"/>
  <c r="P3156" i="1"/>
  <c r="T3155" i="1"/>
  <c r="S3155" i="1"/>
  <c r="Q3155" i="1"/>
  <c r="P3155" i="1"/>
  <c r="T3154" i="1"/>
  <c r="S3154" i="1"/>
  <c r="Q3154" i="1"/>
  <c r="P3154" i="1"/>
  <c r="T3153" i="1"/>
  <c r="S3153" i="1"/>
  <c r="Q3153" i="1"/>
  <c r="P3153" i="1"/>
  <c r="T3152" i="1"/>
  <c r="S3152" i="1"/>
  <c r="Q3152" i="1"/>
  <c r="P3152" i="1"/>
  <c r="T3151" i="1"/>
  <c r="S3151" i="1"/>
  <c r="Q3151" i="1"/>
  <c r="P3151" i="1"/>
  <c r="T3150" i="1"/>
  <c r="S3150" i="1"/>
  <c r="Q3150" i="1"/>
  <c r="P3150" i="1"/>
  <c r="T3149" i="1"/>
  <c r="S3149" i="1"/>
  <c r="Q3149" i="1"/>
  <c r="P3149" i="1"/>
  <c r="T3148" i="1"/>
  <c r="S3148" i="1"/>
  <c r="Q3148" i="1"/>
  <c r="P3148" i="1"/>
  <c r="T3147" i="1"/>
  <c r="S3147" i="1"/>
  <c r="Q3147" i="1"/>
  <c r="P3147" i="1"/>
  <c r="T3146" i="1"/>
  <c r="S3146" i="1"/>
  <c r="Q3146" i="1"/>
  <c r="P3146" i="1"/>
  <c r="T3145" i="1"/>
  <c r="S3145" i="1"/>
  <c r="Q3145" i="1"/>
  <c r="P3145" i="1"/>
  <c r="T3144" i="1"/>
  <c r="S3144" i="1"/>
  <c r="Q3144" i="1"/>
  <c r="P3144" i="1"/>
  <c r="T3143" i="1"/>
  <c r="S3143" i="1"/>
  <c r="Q3143" i="1"/>
  <c r="P3143" i="1"/>
  <c r="T3142" i="1"/>
  <c r="S3142" i="1"/>
  <c r="Q3142" i="1"/>
  <c r="P3142" i="1"/>
  <c r="T3141" i="1"/>
  <c r="S3141" i="1"/>
  <c r="Q3141" i="1"/>
  <c r="P3141" i="1"/>
  <c r="T3140" i="1"/>
  <c r="S3140" i="1"/>
  <c r="Q3140" i="1"/>
  <c r="P3140" i="1"/>
  <c r="T3139" i="1"/>
  <c r="S3139" i="1"/>
  <c r="Q3139" i="1"/>
  <c r="P3139" i="1"/>
  <c r="T3138" i="1"/>
  <c r="S3138" i="1"/>
  <c r="Q3138" i="1"/>
  <c r="P3138" i="1"/>
  <c r="T3137" i="1"/>
  <c r="S3137" i="1"/>
  <c r="Q3137" i="1"/>
  <c r="P3137" i="1"/>
  <c r="T3136" i="1"/>
  <c r="S3136" i="1"/>
  <c r="Q3136" i="1"/>
  <c r="P3136" i="1"/>
  <c r="T3135" i="1"/>
  <c r="S3135" i="1"/>
  <c r="Q3135" i="1"/>
  <c r="P3135" i="1"/>
  <c r="T3134" i="1"/>
  <c r="S3134" i="1"/>
  <c r="Q3134" i="1"/>
  <c r="P3134" i="1"/>
  <c r="T3133" i="1"/>
  <c r="S3133" i="1"/>
  <c r="Q3133" i="1"/>
  <c r="P3133" i="1"/>
  <c r="T3132" i="1"/>
  <c r="S3132" i="1"/>
  <c r="Q3132" i="1"/>
  <c r="P3132" i="1"/>
  <c r="T3131" i="1"/>
  <c r="S3131" i="1"/>
  <c r="Q3131" i="1"/>
  <c r="P3131" i="1"/>
  <c r="T3130" i="1"/>
  <c r="S3130" i="1"/>
  <c r="Q3130" i="1"/>
  <c r="P3130" i="1"/>
  <c r="T3129" i="1"/>
  <c r="S3129" i="1"/>
  <c r="Q3129" i="1"/>
  <c r="P3129" i="1"/>
  <c r="T3128" i="1"/>
  <c r="S3128" i="1"/>
  <c r="Q3128" i="1"/>
  <c r="P3128" i="1"/>
  <c r="T3127" i="1"/>
  <c r="S3127" i="1"/>
  <c r="Q3127" i="1"/>
  <c r="P3127" i="1"/>
  <c r="T3126" i="1"/>
  <c r="S3126" i="1"/>
  <c r="Q3126" i="1"/>
  <c r="P3126" i="1"/>
  <c r="T3125" i="1"/>
  <c r="S3125" i="1"/>
  <c r="Q3125" i="1"/>
  <c r="P3125" i="1"/>
  <c r="T3124" i="1"/>
  <c r="S3124" i="1"/>
  <c r="Q3124" i="1"/>
  <c r="P3124" i="1"/>
  <c r="T3123" i="1"/>
  <c r="S3123" i="1"/>
  <c r="Q3123" i="1"/>
  <c r="P3123" i="1"/>
  <c r="T3122" i="1"/>
  <c r="S3122" i="1"/>
  <c r="Q3122" i="1"/>
  <c r="P3122" i="1"/>
  <c r="T3121" i="1"/>
  <c r="S3121" i="1"/>
  <c r="Q3121" i="1"/>
  <c r="P3121" i="1"/>
  <c r="T3120" i="1"/>
  <c r="S3120" i="1"/>
  <c r="Q3120" i="1"/>
  <c r="P3120" i="1"/>
  <c r="T3119" i="1"/>
  <c r="S3119" i="1"/>
  <c r="Q3119" i="1"/>
  <c r="P3119" i="1"/>
  <c r="T3118" i="1"/>
  <c r="S3118" i="1"/>
  <c r="Q3118" i="1"/>
  <c r="P3118" i="1"/>
  <c r="T3117" i="1"/>
  <c r="S3117" i="1"/>
  <c r="Q3117" i="1"/>
  <c r="P3117" i="1"/>
  <c r="T3116" i="1"/>
  <c r="S3116" i="1"/>
  <c r="Q3116" i="1"/>
  <c r="P3116" i="1"/>
  <c r="T3115" i="1"/>
  <c r="S3115" i="1"/>
  <c r="Q3115" i="1"/>
  <c r="P3115" i="1"/>
  <c r="T3114" i="1"/>
  <c r="S3114" i="1"/>
  <c r="Q3114" i="1"/>
  <c r="P3114" i="1"/>
  <c r="T3113" i="1"/>
  <c r="S3113" i="1"/>
  <c r="Q3113" i="1"/>
  <c r="P3113" i="1"/>
  <c r="T3112" i="1"/>
  <c r="S3112" i="1"/>
  <c r="Q3112" i="1"/>
  <c r="P3112" i="1"/>
  <c r="T3111" i="1"/>
  <c r="S3111" i="1"/>
  <c r="Q3111" i="1"/>
  <c r="P3111" i="1"/>
  <c r="T3110" i="1"/>
  <c r="S3110" i="1"/>
  <c r="Q3110" i="1"/>
  <c r="P3110" i="1"/>
  <c r="T3109" i="1"/>
  <c r="S3109" i="1"/>
  <c r="Q3109" i="1"/>
  <c r="P3109" i="1"/>
  <c r="T3108" i="1"/>
  <c r="S3108" i="1"/>
  <c r="Q3108" i="1"/>
  <c r="P3108" i="1"/>
  <c r="T3107" i="1"/>
  <c r="S3107" i="1"/>
  <c r="Q3107" i="1"/>
  <c r="P3107" i="1"/>
  <c r="T3106" i="1"/>
  <c r="S3106" i="1"/>
  <c r="Q3106" i="1"/>
  <c r="P3106" i="1"/>
  <c r="T3105" i="1"/>
  <c r="S3105" i="1"/>
  <c r="Q3105" i="1"/>
  <c r="P3105" i="1"/>
  <c r="T3104" i="1"/>
  <c r="S3104" i="1"/>
  <c r="Q3104" i="1"/>
  <c r="P3104" i="1"/>
  <c r="T3103" i="1"/>
  <c r="S3103" i="1"/>
  <c r="Q3103" i="1"/>
  <c r="P3103" i="1"/>
  <c r="T3102" i="1"/>
  <c r="S3102" i="1"/>
  <c r="Q3102" i="1"/>
  <c r="P3102" i="1"/>
  <c r="T3101" i="1"/>
  <c r="S3101" i="1"/>
  <c r="Q3101" i="1"/>
  <c r="P3101" i="1"/>
  <c r="T3100" i="1"/>
  <c r="S3100" i="1"/>
  <c r="Q3100" i="1"/>
  <c r="P3100" i="1"/>
  <c r="T3099" i="1"/>
  <c r="S3099" i="1"/>
  <c r="Q3099" i="1"/>
  <c r="P3099" i="1"/>
  <c r="T3098" i="1"/>
  <c r="S3098" i="1"/>
  <c r="Q3098" i="1"/>
  <c r="P3098" i="1"/>
  <c r="T3097" i="1"/>
  <c r="S3097" i="1"/>
  <c r="Q3097" i="1"/>
  <c r="P3097" i="1"/>
  <c r="T3096" i="1"/>
  <c r="S3096" i="1"/>
  <c r="Q3096" i="1"/>
  <c r="P3096" i="1"/>
  <c r="T3095" i="1"/>
  <c r="S3095" i="1"/>
  <c r="Q3095" i="1"/>
  <c r="P3095" i="1"/>
  <c r="T3094" i="1"/>
  <c r="S3094" i="1"/>
  <c r="Q3094" i="1"/>
  <c r="P3094" i="1"/>
  <c r="T3093" i="1"/>
  <c r="S3093" i="1"/>
  <c r="Q3093" i="1"/>
  <c r="P3093" i="1"/>
  <c r="T3092" i="1"/>
  <c r="S3092" i="1"/>
  <c r="Q3092" i="1"/>
  <c r="P3092" i="1"/>
  <c r="T3091" i="1"/>
  <c r="S3091" i="1"/>
  <c r="Q3091" i="1"/>
  <c r="P3091" i="1"/>
  <c r="T3090" i="1"/>
  <c r="S3090" i="1"/>
  <c r="Q3090" i="1"/>
  <c r="P3090" i="1"/>
  <c r="T3089" i="1"/>
  <c r="S3089" i="1"/>
  <c r="Q3089" i="1"/>
  <c r="P3089" i="1"/>
  <c r="T3088" i="1"/>
  <c r="S3088" i="1"/>
  <c r="Q3088" i="1"/>
  <c r="P3088" i="1"/>
  <c r="T3087" i="1"/>
  <c r="S3087" i="1"/>
  <c r="Q3087" i="1"/>
  <c r="P3087" i="1"/>
  <c r="T3086" i="1"/>
  <c r="S3086" i="1"/>
  <c r="Q3086" i="1"/>
  <c r="P3086" i="1"/>
  <c r="T3085" i="1"/>
  <c r="S3085" i="1"/>
  <c r="Q3085" i="1"/>
  <c r="P3085" i="1"/>
  <c r="T3084" i="1"/>
  <c r="S3084" i="1"/>
  <c r="Q3084" i="1"/>
  <c r="P3084" i="1"/>
  <c r="T3083" i="1"/>
  <c r="S3083" i="1"/>
  <c r="Q3083" i="1"/>
  <c r="P3083" i="1"/>
  <c r="T3082" i="1"/>
  <c r="S3082" i="1"/>
  <c r="Q3082" i="1"/>
  <c r="P3082" i="1"/>
  <c r="T3081" i="1"/>
  <c r="S3081" i="1"/>
  <c r="Q3081" i="1"/>
  <c r="P3081" i="1"/>
  <c r="T3080" i="1"/>
  <c r="S3080" i="1"/>
  <c r="Q3080" i="1"/>
  <c r="P3080" i="1"/>
  <c r="T3079" i="1"/>
  <c r="S3079" i="1"/>
  <c r="Q3079" i="1"/>
  <c r="P3079" i="1"/>
  <c r="T3078" i="1"/>
  <c r="S3078" i="1"/>
  <c r="Q3078" i="1"/>
  <c r="P3078" i="1"/>
  <c r="T3077" i="1"/>
  <c r="S3077" i="1"/>
  <c r="Q3077" i="1"/>
  <c r="P3077" i="1"/>
  <c r="T3076" i="1"/>
  <c r="S3076" i="1"/>
  <c r="Q3076" i="1"/>
  <c r="P3076" i="1"/>
  <c r="T3075" i="1"/>
  <c r="S3075" i="1"/>
  <c r="Q3075" i="1"/>
  <c r="P3075" i="1"/>
  <c r="T3074" i="1"/>
  <c r="S3074" i="1"/>
  <c r="Q3074" i="1"/>
  <c r="P3074" i="1"/>
  <c r="T3073" i="1"/>
  <c r="S3073" i="1"/>
  <c r="Q3073" i="1"/>
  <c r="P3073" i="1"/>
  <c r="T3072" i="1"/>
  <c r="S3072" i="1"/>
  <c r="Q3072" i="1"/>
  <c r="P3072" i="1"/>
  <c r="T3071" i="1"/>
  <c r="S3071" i="1"/>
  <c r="Q3071" i="1"/>
  <c r="P3071" i="1"/>
  <c r="T3070" i="1"/>
  <c r="S3070" i="1"/>
  <c r="Q3070" i="1"/>
  <c r="P3070" i="1"/>
  <c r="T3069" i="1"/>
  <c r="S3069" i="1"/>
  <c r="Q3069" i="1"/>
  <c r="P3069" i="1"/>
  <c r="T3068" i="1"/>
  <c r="S3068" i="1"/>
  <c r="Q3068" i="1"/>
  <c r="P3068" i="1"/>
  <c r="T3067" i="1"/>
  <c r="S3067" i="1"/>
  <c r="Q3067" i="1"/>
  <c r="P3067" i="1"/>
  <c r="T3066" i="1"/>
  <c r="S3066" i="1"/>
  <c r="Q3066" i="1"/>
  <c r="P3066" i="1"/>
  <c r="T3065" i="1"/>
  <c r="S3065" i="1"/>
  <c r="Q3065" i="1"/>
  <c r="P3065" i="1"/>
  <c r="T3064" i="1"/>
  <c r="S3064" i="1"/>
  <c r="Q3064" i="1"/>
  <c r="P3064" i="1"/>
  <c r="T3063" i="1"/>
  <c r="S3063" i="1"/>
  <c r="Q3063" i="1"/>
  <c r="P3063" i="1"/>
  <c r="T3062" i="1"/>
  <c r="S3062" i="1"/>
  <c r="Q3062" i="1"/>
  <c r="P3062" i="1"/>
  <c r="T3061" i="1"/>
  <c r="S3061" i="1"/>
  <c r="Q3061" i="1"/>
  <c r="P3061" i="1"/>
  <c r="T3060" i="1"/>
  <c r="S3060" i="1"/>
  <c r="Q3060" i="1"/>
  <c r="P3060" i="1"/>
  <c r="T3059" i="1"/>
  <c r="S3059" i="1"/>
  <c r="Q3059" i="1"/>
  <c r="P3059" i="1"/>
  <c r="T3058" i="1"/>
  <c r="S3058" i="1"/>
  <c r="Q3058" i="1"/>
  <c r="P3058" i="1"/>
  <c r="T3057" i="1"/>
  <c r="S3057" i="1"/>
  <c r="Q3057" i="1"/>
  <c r="P3057" i="1"/>
  <c r="T3056" i="1"/>
  <c r="S3056" i="1"/>
  <c r="Q3056" i="1"/>
  <c r="P3056" i="1"/>
  <c r="T3055" i="1"/>
  <c r="S3055" i="1"/>
  <c r="Q3055" i="1"/>
  <c r="P3055" i="1"/>
  <c r="T3054" i="1"/>
  <c r="S3054" i="1"/>
  <c r="Q3054" i="1"/>
  <c r="P3054" i="1"/>
  <c r="T3053" i="1"/>
  <c r="S3053" i="1"/>
  <c r="Q3053" i="1"/>
  <c r="P3053" i="1"/>
  <c r="T3052" i="1"/>
  <c r="S3052" i="1"/>
  <c r="Q3052" i="1"/>
  <c r="P3052" i="1"/>
  <c r="T3051" i="1"/>
  <c r="S3051" i="1"/>
  <c r="Q3051" i="1"/>
  <c r="P3051" i="1"/>
  <c r="T3050" i="1"/>
  <c r="S3050" i="1"/>
  <c r="Q3050" i="1"/>
  <c r="P3050" i="1"/>
  <c r="T3049" i="1"/>
  <c r="S3049" i="1"/>
  <c r="Q3049" i="1"/>
  <c r="P3049" i="1"/>
  <c r="T3048" i="1"/>
  <c r="S3048" i="1"/>
  <c r="Q3048" i="1"/>
  <c r="P3048" i="1"/>
  <c r="T3047" i="1"/>
  <c r="S3047" i="1"/>
  <c r="Q3047" i="1"/>
  <c r="P3047" i="1"/>
  <c r="T3046" i="1"/>
  <c r="S3046" i="1"/>
  <c r="Q3046" i="1"/>
  <c r="P3046" i="1"/>
  <c r="T3045" i="1"/>
  <c r="S3045" i="1"/>
  <c r="Q3045" i="1"/>
  <c r="P3045" i="1"/>
  <c r="T3044" i="1"/>
  <c r="S3044" i="1"/>
  <c r="Q3044" i="1"/>
  <c r="P3044" i="1"/>
  <c r="T3043" i="1"/>
  <c r="S3043" i="1"/>
  <c r="Q3043" i="1"/>
  <c r="P3043" i="1"/>
  <c r="T3042" i="1"/>
  <c r="S3042" i="1"/>
  <c r="Q3042" i="1"/>
  <c r="P3042" i="1"/>
  <c r="T3041" i="1"/>
  <c r="S3041" i="1"/>
  <c r="Q3041" i="1"/>
  <c r="P3041" i="1"/>
  <c r="T3040" i="1"/>
  <c r="S3040" i="1"/>
  <c r="Q3040" i="1"/>
  <c r="P3040" i="1"/>
  <c r="T3039" i="1"/>
  <c r="S3039" i="1"/>
  <c r="Q3039" i="1"/>
  <c r="P3039" i="1"/>
  <c r="T3038" i="1"/>
  <c r="S3038" i="1"/>
  <c r="Q3038" i="1"/>
  <c r="P3038" i="1"/>
  <c r="T3037" i="1"/>
  <c r="S3037" i="1"/>
  <c r="Q3037" i="1"/>
  <c r="P3037" i="1"/>
  <c r="T3036" i="1"/>
  <c r="S3036" i="1"/>
  <c r="Q3036" i="1"/>
  <c r="P3036" i="1"/>
  <c r="T3035" i="1"/>
  <c r="S3035" i="1"/>
  <c r="Q3035" i="1"/>
  <c r="P3035" i="1"/>
  <c r="T3034" i="1"/>
  <c r="S3034" i="1"/>
  <c r="Q3034" i="1"/>
  <c r="P3034" i="1"/>
  <c r="T3033" i="1"/>
  <c r="S3033" i="1"/>
  <c r="Q3033" i="1"/>
  <c r="P3033" i="1"/>
  <c r="T3032" i="1"/>
  <c r="S3032" i="1"/>
  <c r="Q3032" i="1"/>
  <c r="P3032" i="1"/>
  <c r="T3031" i="1"/>
  <c r="S3031" i="1"/>
  <c r="Q3031" i="1"/>
  <c r="P3031" i="1"/>
  <c r="T3030" i="1"/>
  <c r="S3030" i="1"/>
  <c r="Q3030" i="1"/>
  <c r="P3030" i="1"/>
  <c r="T3029" i="1"/>
  <c r="S3029" i="1"/>
  <c r="Q3029" i="1"/>
  <c r="P3029" i="1"/>
  <c r="T3028" i="1"/>
  <c r="S3028" i="1"/>
  <c r="Q3028" i="1"/>
  <c r="P3028" i="1"/>
  <c r="T3027" i="1"/>
  <c r="S3027" i="1"/>
  <c r="Q3027" i="1"/>
  <c r="P3027" i="1"/>
  <c r="T3026" i="1"/>
  <c r="S3026" i="1"/>
  <c r="Q3026" i="1"/>
  <c r="P3026" i="1"/>
  <c r="T3025" i="1"/>
  <c r="S3025" i="1"/>
  <c r="Q3025" i="1"/>
  <c r="P3025" i="1"/>
  <c r="T3024" i="1"/>
  <c r="S3024" i="1"/>
  <c r="Q3024" i="1"/>
  <c r="P3024" i="1"/>
  <c r="T3023" i="1"/>
  <c r="S3023" i="1"/>
  <c r="Q3023" i="1"/>
  <c r="P3023" i="1"/>
  <c r="T3022" i="1"/>
  <c r="S3022" i="1"/>
  <c r="Q3022" i="1"/>
  <c r="P3022" i="1"/>
  <c r="T3021" i="1"/>
  <c r="S3021" i="1"/>
  <c r="Q3021" i="1"/>
  <c r="P3021" i="1"/>
  <c r="T3020" i="1"/>
  <c r="S3020" i="1"/>
  <c r="Q3020" i="1"/>
  <c r="P3020" i="1"/>
  <c r="T3019" i="1"/>
  <c r="S3019" i="1"/>
  <c r="Q3019" i="1"/>
  <c r="P3019" i="1"/>
  <c r="T3018" i="1"/>
  <c r="S3018" i="1"/>
  <c r="Q3018" i="1"/>
  <c r="P3018" i="1"/>
  <c r="T3017" i="1"/>
  <c r="S3017" i="1"/>
  <c r="Q3017" i="1"/>
  <c r="P3017" i="1"/>
  <c r="T3016" i="1"/>
  <c r="S3016" i="1"/>
  <c r="Q3016" i="1"/>
  <c r="P3016" i="1"/>
  <c r="T3015" i="1"/>
  <c r="S3015" i="1"/>
  <c r="Q3015" i="1"/>
  <c r="P3015" i="1"/>
  <c r="T3014" i="1"/>
  <c r="S3014" i="1"/>
  <c r="Q3014" i="1"/>
  <c r="P3014" i="1"/>
  <c r="T3013" i="1"/>
  <c r="S3013" i="1"/>
  <c r="Q3013" i="1"/>
  <c r="P3013" i="1"/>
  <c r="T3012" i="1"/>
  <c r="S3012" i="1"/>
  <c r="Q3012" i="1"/>
  <c r="P3012" i="1"/>
  <c r="T3011" i="1"/>
  <c r="S3011" i="1"/>
  <c r="Q3011" i="1"/>
  <c r="P3011" i="1"/>
  <c r="T3010" i="1"/>
  <c r="S3010" i="1"/>
  <c r="Q3010" i="1"/>
  <c r="P3010" i="1"/>
  <c r="T3009" i="1"/>
  <c r="S3009" i="1"/>
  <c r="Q3009" i="1"/>
  <c r="P3009" i="1"/>
  <c r="T3008" i="1"/>
  <c r="S3008" i="1"/>
  <c r="Q3008" i="1"/>
  <c r="P3008" i="1"/>
  <c r="T3007" i="1"/>
  <c r="S3007" i="1"/>
  <c r="Q3007" i="1"/>
  <c r="P3007" i="1"/>
  <c r="T3006" i="1"/>
  <c r="S3006" i="1"/>
  <c r="Q3006" i="1"/>
  <c r="P3006" i="1"/>
  <c r="T3005" i="1"/>
  <c r="S3005" i="1"/>
  <c r="Q3005" i="1"/>
  <c r="P3005" i="1"/>
  <c r="T3004" i="1"/>
  <c r="S3004" i="1"/>
  <c r="Q3004" i="1"/>
  <c r="P3004" i="1"/>
  <c r="T3003" i="1"/>
  <c r="S3003" i="1"/>
  <c r="Q3003" i="1"/>
  <c r="P3003" i="1"/>
  <c r="T3002" i="1"/>
  <c r="S3002" i="1"/>
  <c r="Q3002" i="1"/>
  <c r="P3002" i="1"/>
  <c r="T3001" i="1"/>
  <c r="S3001" i="1"/>
  <c r="Q3001" i="1"/>
  <c r="P3001" i="1"/>
  <c r="T3000" i="1"/>
  <c r="S3000" i="1"/>
  <c r="Q3000" i="1"/>
  <c r="P3000" i="1"/>
  <c r="T2999" i="1"/>
  <c r="S2999" i="1"/>
  <c r="Q2999" i="1"/>
  <c r="P2999" i="1"/>
  <c r="T2998" i="1"/>
  <c r="S2998" i="1"/>
  <c r="Q2998" i="1"/>
  <c r="P2998" i="1"/>
  <c r="T2997" i="1"/>
  <c r="S2997" i="1"/>
  <c r="Q2997" i="1"/>
  <c r="P2997" i="1"/>
  <c r="T2996" i="1"/>
  <c r="S2996" i="1"/>
  <c r="Q2996" i="1"/>
  <c r="P2996" i="1"/>
  <c r="T2995" i="1"/>
  <c r="S2995" i="1"/>
  <c r="Q2995" i="1"/>
  <c r="P2995" i="1"/>
  <c r="T2994" i="1"/>
  <c r="S2994" i="1"/>
  <c r="Q2994" i="1"/>
  <c r="P2994" i="1"/>
  <c r="T2993" i="1"/>
  <c r="S2993" i="1"/>
  <c r="Q2993" i="1"/>
  <c r="P2993" i="1"/>
  <c r="T2992" i="1"/>
  <c r="S2992" i="1"/>
  <c r="Q2992" i="1"/>
  <c r="P2992" i="1"/>
  <c r="T2991" i="1"/>
  <c r="S2991" i="1"/>
  <c r="Q2991" i="1"/>
  <c r="P2991" i="1"/>
  <c r="T2990" i="1"/>
  <c r="S2990" i="1"/>
  <c r="Q2990" i="1"/>
  <c r="P2990" i="1"/>
  <c r="T2989" i="1"/>
  <c r="S2989" i="1"/>
  <c r="Q2989" i="1"/>
  <c r="P2989" i="1"/>
  <c r="T2988" i="1"/>
  <c r="S2988" i="1"/>
  <c r="Q2988" i="1"/>
  <c r="P2988" i="1"/>
  <c r="T2987" i="1"/>
  <c r="S2987" i="1"/>
  <c r="Q2987" i="1"/>
  <c r="P2987" i="1"/>
  <c r="T2986" i="1"/>
  <c r="S2986" i="1"/>
  <c r="Q2986" i="1"/>
  <c r="P2986" i="1"/>
  <c r="T2985" i="1"/>
  <c r="S2985" i="1"/>
  <c r="Q2985" i="1"/>
  <c r="P2985" i="1"/>
  <c r="T2984" i="1"/>
  <c r="S2984" i="1"/>
  <c r="Q2984" i="1"/>
  <c r="P2984" i="1"/>
  <c r="T2983" i="1"/>
  <c r="S2983" i="1"/>
  <c r="Q2983" i="1"/>
  <c r="P2983" i="1"/>
  <c r="T2982" i="1"/>
  <c r="S2982" i="1"/>
  <c r="Q2982" i="1"/>
  <c r="P2982" i="1"/>
  <c r="T2981" i="1"/>
  <c r="S2981" i="1"/>
  <c r="Q2981" i="1"/>
  <c r="P2981" i="1"/>
  <c r="T2980" i="1"/>
  <c r="S2980" i="1"/>
  <c r="Q2980" i="1"/>
  <c r="P2980" i="1"/>
  <c r="T2979" i="1"/>
  <c r="S2979" i="1"/>
  <c r="Q2979" i="1"/>
  <c r="P2979" i="1"/>
  <c r="T2978" i="1"/>
  <c r="S2978" i="1"/>
  <c r="Q2978" i="1"/>
  <c r="P2978" i="1"/>
  <c r="T2977" i="1"/>
  <c r="S2977" i="1"/>
  <c r="Q2977" i="1"/>
  <c r="P2977" i="1"/>
  <c r="T2976" i="1"/>
  <c r="S2976" i="1"/>
  <c r="Q2976" i="1"/>
  <c r="P2976" i="1"/>
  <c r="T2975" i="1"/>
  <c r="S2975" i="1"/>
  <c r="Q2975" i="1"/>
  <c r="P2975" i="1"/>
  <c r="T2974" i="1"/>
  <c r="S2974" i="1"/>
  <c r="Q2974" i="1"/>
  <c r="P2974" i="1"/>
  <c r="T2973" i="1"/>
  <c r="S2973" i="1"/>
  <c r="Q2973" i="1"/>
  <c r="P2973" i="1"/>
  <c r="T2972" i="1"/>
  <c r="S2972" i="1"/>
  <c r="Q2972" i="1"/>
  <c r="P2972" i="1"/>
  <c r="T2971" i="1"/>
  <c r="S2971" i="1"/>
  <c r="Q2971" i="1"/>
  <c r="P2971" i="1"/>
  <c r="T2970" i="1"/>
  <c r="S2970" i="1"/>
  <c r="Q2970" i="1"/>
  <c r="P2970" i="1"/>
  <c r="T2969" i="1"/>
  <c r="S2969" i="1"/>
  <c r="Q2969" i="1"/>
  <c r="P2969" i="1"/>
  <c r="T2968" i="1"/>
  <c r="S2968" i="1"/>
  <c r="Q2968" i="1"/>
  <c r="P2968" i="1"/>
  <c r="T2967" i="1"/>
  <c r="S2967" i="1"/>
  <c r="Q2967" i="1"/>
  <c r="P2967" i="1"/>
  <c r="T2966" i="1"/>
  <c r="S2966" i="1"/>
  <c r="Q2966" i="1"/>
  <c r="P2966" i="1"/>
  <c r="T2965" i="1"/>
  <c r="S2965" i="1"/>
  <c r="Q2965" i="1"/>
  <c r="P2965" i="1"/>
  <c r="T2964" i="1"/>
  <c r="S2964" i="1"/>
  <c r="Q2964" i="1"/>
  <c r="P2964" i="1"/>
  <c r="T2963" i="1"/>
  <c r="S2963" i="1"/>
  <c r="Q2963" i="1"/>
  <c r="P2963" i="1"/>
  <c r="T2962" i="1"/>
  <c r="S2962" i="1"/>
  <c r="Q2962" i="1"/>
  <c r="P2962" i="1"/>
  <c r="T2961" i="1"/>
  <c r="S2961" i="1"/>
  <c r="Q2961" i="1"/>
  <c r="P2961" i="1"/>
  <c r="T2960" i="1"/>
  <c r="S2960" i="1"/>
  <c r="Q2960" i="1"/>
  <c r="P2960" i="1"/>
  <c r="T2959" i="1"/>
  <c r="S2959" i="1"/>
  <c r="Q2959" i="1"/>
  <c r="P2959" i="1"/>
  <c r="T2958" i="1"/>
  <c r="S2958" i="1"/>
  <c r="Q2958" i="1"/>
  <c r="P2958" i="1"/>
  <c r="T2957" i="1"/>
  <c r="S2957" i="1"/>
  <c r="Q2957" i="1"/>
  <c r="P2957" i="1"/>
  <c r="T2956" i="1"/>
  <c r="S2956" i="1"/>
  <c r="Q2956" i="1"/>
  <c r="P2956" i="1"/>
  <c r="T2955" i="1"/>
  <c r="S2955" i="1"/>
  <c r="Q2955" i="1"/>
  <c r="P2955" i="1"/>
  <c r="T2954" i="1"/>
  <c r="S2954" i="1"/>
  <c r="Q2954" i="1"/>
  <c r="P2954" i="1"/>
  <c r="T2953" i="1"/>
  <c r="S2953" i="1"/>
  <c r="Q2953" i="1"/>
  <c r="P2953" i="1"/>
  <c r="T2952" i="1"/>
  <c r="S2952" i="1"/>
  <c r="Q2952" i="1"/>
  <c r="P2952" i="1"/>
  <c r="T2951" i="1"/>
  <c r="S2951" i="1"/>
  <c r="Q2951" i="1"/>
  <c r="P2951" i="1"/>
  <c r="T2950" i="1"/>
  <c r="S2950" i="1"/>
  <c r="Q2950" i="1"/>
  <c r="P2950" i="1"/>
  <c r="T2949" i="1"/>
  <c r="S2949" i="1"/>
  <c r="Q2949" i="1"/>
  <c r="P2949" i="1"/>
  <c r="T2948" i="1"/>
  <c r="S2948" i="1"/>
  <c r="Q2948" i="1"/>
  <c r="P2948" i="1"/>
  <c r="T2947" i="1"/>
  <c r="S2947" i="1"/>
  <c r="Q2947" i="1"/>
  <c r="P2947" i="1"/>
  <c r="T2946" i="1"/>
  <c r="S2946" i="1"/>
  <c r="Q2946" i="1"/>
  <c r="P2946" i="1"/>
  <c r="T2945" i="1"/>
  <c r="S2945" i="1"/>
  <c r="Q2945" i="1"/>
  <c r="P2945" i="1"/>
  <c r="T2944" i="1"/>
  <c r="S2944" i="1"/>
  <c r="Q2944" i="1"/>
  <c r="P2944" i="1"/>
  <c r="T2943" i="1"/>
  <c r="S2943" i="1"/>
  <c r="Q2943" i="1"/>
  <c r="P2943" i="1"/>
  <c r="T2942" i="1"/>
  <c r="S2942" i="1"/>
  <c r="Q2942" i="1"/>
  <c r="P2942" i="1"/>
  <c r="T2941" i="1"/>
  <c r="S2941" i="1"/>
  <c r="Q2941" i="1"/>
  <c r="P2941" i="1"/>
  <c r="T2940" i="1"/>
  <c r="S2940" i="1"/>
  <c r="Q2940" i="1"/>
  <c r="P2940" i="1"/>
  <c r="T2939" i="1"/>
  <c r="S2939" i="1"/>
  <c r="Q2939" i="1"/>
  <c r="P2939" i="1"/>
  <c r="T2938" i="1"/>
  <c r="S2938" i="1"/>
  <c r="Q2938" i="1"/>
  <c r="P2938" i="1"/>
  <c r="T2937" i="1"/>
  <c r="S2937" i="1"/>
  <c r="Q2937" i="1"/>
  <c r="P2937" i="1"/>
  <c r="T2936" i="1"/>
  <c r="S2936" i="1"/>
  <c r="Q2936" i="1"/>
  <c r="P2936" i="1"/>
  <c r="T2935" i="1"/>
  <c r="S2935" i="1"/>
  <c r="Q2935" i="1"/>
  <c r="P2935" i="1"/>
  <c r="T2934" i="1"/>
  <c r="S2934" i="1"/>
  <c r="Q2934" i="1"/>
  <c r="P2934" i="1"/>
  <c r="T2933" i="1"/>
  <c r="S2933" i="1"/>
  <c r="Q2933" i="1"/>
  <c r="P2933" i="1"/>
  <c r="T2932" i="1"/>
  <c r="S2932" i="1"/>
  <c r="Q2932" i="1"/>
  <c r="P2932" i="1"/>
  <c r="T2931" i="1"/>
  <c r="S2931" i="1"/>
  <c r="Q2931" i="1"/>
  <c r="P2931" i="1"/>
  <c r="T2930" i="1"/>
  <c r="S2930" i="1"/>
  <c r="Q2930" i="1"/>
  <c r="P2930" i="1"/>
  <c r="T2929" i="1"/>
  <c r="S2929" i="1"/>
  <c r="Q2929" i="1"/>
  <c r="P2929" i="1"/>
  <c r="T2928" i="1"/>
  <c r="S2928" i="1"/>
  <c r="Q2928" i="1"/>
  <c r="P2928" i="1"/>
  <c r="T2927" i="1"/>
  <c r="S2927" i="1"/>
  <c r="Q2927" i="1"/>
  <c r="P2927" i="1"/>
  <c r="T2926" i="1"/>
  <c r="S2926" i="1"/>
  <c r="Q2926" i="1"/>
  <c r="P2926" i="1"/>
  <c r="T2925" i="1"/>
  <c r="S2925" i="1"/>
  <c r="Q2925" i="1"/>
  <c r="P2925" i="1"/>
  <c r="T2924" i="1"/>
  <c r="S2924" i="1"/>
  <c r="Q2924" i="1"/>
  <c r="P2924" i="1"/>
  <c r="T2923" i="1"/>
  <c r="S2923" i="1"/>
  <c r="Q2923" i="1"/>
  <c r="P2923" i="1"/>
  <c r="T2922" i="1"/>
  <c r="S2922" i="1"/>
  <c r="Q2922" i="1"/>
  <c r="P2922" i="1"/>
  <c r="T2921" i="1"/>
  <c r="S2921" i="1"/>
  <c r="Q2921" i="1"/>
  <c r="P2921" i="1"/>
  <c r="T2920" i="1"/>
  <c r="S2920" i="1"/>
  <c r="Q2920" i="1"/>
  <c r="P2920" i="1"/>
  <c r="T2919" i="1"/>
  <c r="S2919" i="1"/>
  <c r="Q2919" i="1"/>
  <c r="P2919" i="1"/>
  <c r="T2918" i="1"/>
  <c r="S2918" i="1"/>
  <c r="Q2918" i="1"/>
  <c r="P2918" i="1"/>
  <c r="T2917" i="1"/>
  <c r="S2917" i="1"/>
  <c r="Q2917" i="1"/>
  <c r="P2917" i="1"/>
  <c r="T2916" i="1"/>
  <c r="S2916" i="1"/>
  <c r="Q2916" i="1"/>
  <c r="P2916" i="1"/>
  <c r="T2915" i="1"/>
  <c r="S2915" i="1"/>
  <c r="Q2915" i="1"/>
  <c r="P2915" i="1"/>
  <c r="T2914" i="1"/>
  <c r="S2914" i="1"/>
  <c r="Q2914" i="1"/>
  <c r="P2914" i="1"/>
  <c r="T2913" i="1"/>
  <c r="S2913" i="1"/>
  <c r="Q2913" i="1"/>
  <c r="P2913" i="1"/>
  <c r="T2912" i="1"/>
  <c r="S2912" i="1"/>
  <c r="Q2912" i="1"/>
  <c r="P2912" i="1"/>
  <c r="T2911" i="1"/>
  <c r="S2911" i="1"/>
  <c r="Q2911" i="1"/>
  <c r="P2911" i="1"/>
  <c r="T2910" i="1"/>
  <c r="S2910" i="1"/>
  <c r="Q2910" i="1"/>
  <c r="P2910" i="1"/>
  <c r="T2909" i="1"/>
  <c r="S2909" i="1"/>
  <c r="Q2909" i="1"/>
  <c r="P2909" i="1"/>
  <c r="T2908" i="1"/>
  <c r="S2908" i="1"/>
  <c r="Q2908" i="1"/>
  <c r="P2908" i="1"/>
  <c r="T2907" i="1"/>
  <c r="S2907" i="1"/>
  <c r="Q2907" i="1"/>
  <c r="P2907" i="1"/>
  <c r="T2906" i="1"/>
  <c r="S2906" i="1"/>
  <c r="Q2906" i="1"/>
  <c r="P2906" i="1"/>
  <c r="T2905" i="1"/>
  <c r="S2905" i="1"/>
  <c r="Q2905" i="1"/>
  <c r="P2905" i="1"/>
  <c r="T2904" i="1"/>
  <c r="S2904" i="1"/>
  <c r="Q2904" i="1"/>
  <c r="P2904" i="1"/>
  <c r="T2903" i="1"/>
  <c r="S2903" i="1"/>
  <c r="Q2903" i="1"/>
  <c r="P2903" i="1"/>
  <c r="T2902" i="1"/>
  <c r="S2902" i="1"/>
  <c r="Q2902" i="1"/>
  <c r="P2902" i="1"/>
  <c r="T2901" i="1"/>
  <c r="S2901" i="1"/>
  <c r="Q2901" i="1"/>
  <c r="P2901" i="1"/>
  <c r="T2900" i="1"/>
  <c r="S2900" i="1"/>
  <c r="Q2900" i="1"/>
  <c r="P2900" i="1"/>
  <c r="T2899" i="1"/>
  <c r="S2899" i="1"/>
  <c r="Q2899" i="1"/>
  <c r="P2899" i="1"/>
  <c r="T2898" i="1"/>
  <c r="S2898" i="1"/>
  <c r="Q2898" i="1"/>
  <c r="P2898" i="1"/>
  <c r="T2897" i="1"/>
  <c r="S2897" i="1"/>
  <c r="Q2897" i="1"/>
  <c r="P2897" i="1"/>
  <c r="T2896" i="1"/>
  <c r="S2896" i="1"/>
  <c r="Q2896" i="1"/>
  <c r="P2896" i="1"/>
  <c r="T2895" i="1"/>
  <c r="S2895" i="1"/>
  <c r="Q2895" i="1"/>
  <c r="P2895" i="1"/>
  <c r="T2894" i="1"/>
  <c r="S2894" i="1"/>
  <c r="Q2894" i="1"/>
  <c r="P2894" i="1"/>
  <c r="T2893" i="1"/>
  <c r="S2893" i="1"/>
  <c r="Q2893" i="1"/>
  <c r="P2893" i="1"/>
  <c r="T2892" i="1"/>
  <c r="S2892" i="1"/>
  <c r="Q2892" i="1"/>
  <c r="P2892" i="1"/>
  <c r="T2891" i="1"/>
  <c r="S2891" i="1"/>
  <c r="Q2891" i="1"/>
  <c r="P2891" i="1"/>
  <c r="T2890" i="1"/>
  <c r="S2890" i="1"/>
  <c r="Q2890" i="1"/>
  <c r="P2890" i="1"/>
  <c r="T2889" i="1"/>
  <c r="S2889" i="1"/>
  <c r="Q2889" i="1"/>
  <c r="P2889" i="1"/>
  <c r="T2888" i="1"/>
  <c r="S2888" i="1"/>
  <c r="Q2888" i="1"/>
  <c r="P2888" i="1"/>
  <c r="T2887" i="1"/>
  <c r="S2887" i="1"/>
  <c r="Q2887" i="1"/>
  <c r="P2887" i="1"/>
  <c r="T2886" i="1"/>
  <c r="S2886" i="1"/>
  <c r="Q2886" i="1"/>
  <c r="P2886" i="1"/>
  <c r="T2885" i="1"/>
  <c r="S2885" i="1"/>
  <c r="Q2885" i="1"/>
  <c r="P2885" i="1"/>
  <c r="T2884" i="1"/>
  <c r="S2884" i="1"/>
  <c r="Q2884" i="1"/>
  <c r="P2884" i="1"/>
  <c r="T2883" i="1"/>
  <c r="S2883" i="1"/>
  <c r="Q2883" i="1"/>
  <c r="P2883" i="1"/>
  <c r="T2882" i="1"/>
  <c r="S2882" i="1"/>
  <c r="Q2882" i="1"/>
  <c r="P2882" i="1"/>
  <c r="T2881" i="1"/>
  <c r="S2881" i="1"/>
  <c r="Q2881" i="1"/>
  <c r="P2881" i="1"/>
  <c r="T2880" i="1"/>
  <c r="S2880" i="1"/>
  <c r="Q2880" i="1"/>
  <c r="P2880" i="1"/>
  <c r="T2879" i="1"/>
  <c r="S2879" i="1"/>
  <c r="Q2879" i="1"/>
  <c r="P2879" i="1"/>
  <c r="T2878" i="1"/>
  <c r="S2878" i="1"/>
  <c r="Q2878" i="1"/>
  <c r="P2878" i="1"/>
  <c r="T2877" i="1"/>
  <c r="S2877" i="1"/>
  <c r="Q2877" i="1"/>
  <c r="P2877" i="1"/>
  <c r="T2876" i="1"/>
  <c r="S2876" i="1"/>
  <c r="Q2876" i="1"/>
  <c r="P2876" i="1"/>
  <c r="T2875" i="1"/>
  <c r="S2875" i="1"/>
  <c r="Q2875" i="1"/>
  <c r="P2875" i="1"/>
  <c r="T2874" i="1"/>
  <c r="S2874" i="1"/>
  <c r="Q2874" i="1"/>
  <c r="P2874" i="1"/>
  <c r="T2873" i="1"/>
  <c r="S2873" i="1"/>
  <c r="Q2873" i="1"/>
  <c r="P2873" i="1"/>
  <c r="T2872" i="1"/>
  <c r="S2872" i="1"/>
  <c r="Q2872" i="1"/>
  <c r="P2872" i="1"/>
  <c r="T2871" i="1"/>
  <c r="S2871" i="1"/>
  <c r="Q2871" i="1"/>
  <c r="P2871" i="1"/>
  <c r="T2870" i="1"/>
  <c r="S2870" i="1"/>
  <c r="Q2870" i="1"/>
  <c r="P2870" i="1"/>
  <c r="T2869" i="1"/>
  <c r="S2869" i="1"/>
  <c r="Q2869" i="1"/>
  <c r="P2869" i="1"/>
  <c r="T2868" i="1"/>
  <c r="S2868" i="1"/>
  <c r="Q2868" i="1"/>
  <c r="P2868" i="1"/>
  <c r="T2867" i="1"/>
  <c r="S2867" i="1"/>
  <c r="Q2867" i="1"/>
  <c r="P2867" i="1"/>
  <c r="T2866" i="1"/>
  <c r="S2866" i="1"/>
  <c r="Q2866" i="1"/>
  <c r="P2866" i="1"/>
  <c r="T2865" i="1"/>
  <c r="S2865" i="1"/>
  <c r="Q2865" i="1"/>
  <c r="P2865" i="1"/>
  <c r="T2864" i="1"/>
  <c r="S2864" i="1"/>
  <c r="Q2864" i="1"/>
  <c r="P2864" i="1"/>
  <c r="T2863" i="1"/>
  <c r="S2863" i="1"/>
  <c r="Q2863" i="1"/>
  <c r="P2863" i="1"/>
  <c r="T2862" i="1"/>
  <c r="S2862" i="1"/>
  <c r="Q2862" i="1"/>
  <c r="P2862" i="1"/>
  <c r="T2861" i="1"/>
  <c r="S2861" i="1"/>
  <c r="Q2861" i="1"/>
  <c r="P2861" i="1"/>
  <c r="T2860" i="1"/>
  <c r="S2860" i="1"/>
  <c r="Q2860" i="1"/>
  <c r="P2860" i="1"/>
  <c r="T2859" i="1"/>
  <c r="S2859" i="1"/>
  <c r="Q2859" i="1"/>
  <c r="P2859" i="1"/>
  <c r="T2858" i="1"/>
  <c r="S2858" i="1"/>
  <c r="Q2858" i="1"/>
  <c r="P2858" i="1"/>
  <c r="T2857" i="1"/>
  <c r="S2857" i="1"/>
  <c r="Q2857" i="1"/>
  <c r="P2857" i="1"/>
  <c r="T2856" i="1"/>
  <c r="S2856" i="1"/>
  <c r="Q2856" i="1"/>
  <c r="P2856" i="1"/>
  <c r="T2855" i="1"/>
  <c r="S2855" i="1"/>
  <c r="Q2855" i="1"/>
  <c r="P2855" i="1"/>
  <c r="T2854" i="1"/>
  <c r="S2854" i="1"/>
  <c r="Q2854" i="1"/>
  <c r="P2854" i="1"/>
  <c r="T2853" i="1"/>
  <c r="S2853" i="1"/>
  <c r="Q2853" i="1"/>
  <c r="P2853" i="1"/>
  <c r="T2852" i="1"/>
  <c r="S2852" i="1"/>
  <c r="Q2852" i="1"/>
  <c r="P2852" i="1"/>
  <c r="T2851" i="1"/>
  <c r="S2851" i="1"/>
  <c r="Q2851" i="1"/>
  <c r="P2851" i="1"/>
  <c r="T2850" i="1"/>
  <c r="S2850" i="1"/>
  <c r="Q2850" i="1"/>
  <c r="P2850" i="1"/>
  <c r="T2849" i="1"/>
  <c r="S2849" i="1"/>
  <c r="Q2849" i="1"/>
  <c r="P2849" i="1"/>
  <c r="T2848" i="1"/>
  <c r="S2848" i="1"/>
  <c r="Q2848" i="1"/>
  <c r="P2848" i="1"/>
  <c r="T2847" i="1"/>
  <c r="S2847" i="1"/>
  <c r="Q2847" i="1"/>
  <c r="P2847" i="1"/>
  <c r="T2846" i="1"/>
  <c r="S2846" i="1"/>
  <c r="Q2846" i="1"/>
  <c r="P2846" i="1"/>
  <c r="T2845" i="1"/>
  <c r="S2845" i="1"/>
  <c r="Q2845" i="1"/>
  <c r="P2845" i="1"/>
  <c r="T2844" i="1"/>
  <c r="S2844" i="1"/>
  <c r="Q2844" i="1"/>
  <c r="P2844" i="1"/>
  <c r="T2843" i="1"/>
  <c r="S2843" i="1"/>
  <c r="Q2843" i="1"/>
  <c r="P2843" i="1"/>
  <c r="T2842" i="1"/>
  <c r="S2842" i="1"/>
  <c r="Q2842" i="1"/>
  <c r="P2842" i="1"/>
  <c r="T2841" i="1"/>
  <c r="S2841" i="1"/>
  <c r="Q2841" i="1"/>
  <c r="P2841" i="1"/>
  <c r="T2840" i="1"/>
  <c r="S2840" i="1"/>
  <c r="Q2840" i="1"/>
  <c r="P2840" i="1"/>
  <c r="T2839" i="1"/>
  <c r="S2839" i="1"/>
  <c r="Q2839" i="1"/>
  <c r="P2839" i="1"/>
  <c r="T2838" i="1"/>
  <c r="S2838" i="1"/>
  <c r="Q2838" i="1"/>
  <c r="P2838" i="1"/>
  <c r="T2837" i="1"/>
  <c r="S2837" i="1"/>
  <c r="Q2837" i="1"/>
  <c r="P2837" i="1"/>
  <c r="T2836" i="1"/>
  <c r="S2836" i="1"/>
  <c r="Q2836" i="1"/>
  <c r="P2836" i="1"/>
  <c r="T2835" i="1"/>
  <c r="S2835" i="1"/>
  <c r="Q2835" i="1"/>
  <c r="P2835" i="1"/>
  <c r="T2834" i="1"/>
  <c r="S2834" i="1"/>
  <c r="Q2834" i="1"/>
  <c r="P2834" i="1"/>
  <c r="T2833" i="1"/>
  <c r="S2833" i="1"/>
  <c r="Q2833" i="1"/>
  <c r="P2833" i="1"/>
  <c r="T2832" i="1"/>
  <c r="S2832" i="1"/>
  <c r="Q2832" i="1"/>
  <c r="P2832" i="1"/>
  <c r="T2831" i="1"/>
  <c r="S2831" i="1"/>
  <c r="Q2831" i="1"/>
  <c r="P2831" i="1"/>
  <c r="T2830" i="1"/>
  <c r="S2830" i="1"/>
  <c r="Q2830" i="1"/>
  <c r="P2830" i="1"/>
  <c r="T2829" i="1"/>
  <c r="S2829" i="1"/>
  <c r="Q2829" i="1"/>
  <c r="P2829" i="1"/>
  <c r="T2828" i="1"/>
  <c r="S2828" i="1"/>
  <c r="Q2828" i="1"/>
  <c r="P2828" i="1"/>
  <c r="T2827" i="1"/>
  <c r="S2827" i="1"/>
  <c r="Q2827" i="1"/>
  <c r="P2827" i="1"/>
  <c r="T2826" i="1"/>
  <c r="S2826" i="1"/>
  <c r="Q2826" i="1"/>
  <c r="P2826" i="1"/>
  <c r="T2825" i="1"/>
  <c r="S2825" i="1"/>
  <c r="Q2825" i="1"/>
  <c r="P2825" i="1"/>
  <c r="T2824" i="1"/>
  <c r="S2824" i="1"/>
  <c r="Q2824" i="1"/>
  <c r="P2824" i="1"/>
  <c r="T2823" i="1"/>
  <c r="S2823" i="1"/>
  <c r="Q2823" i="1"/>
  <c r="P2823" i="1"/>
  <c r="T2822" i="1"/>
  <c r="S2822" i="1"/>
  <c r="Q2822" i="1"/>
  <c r="P2822" i="1"/>
  <c r="T2821" i="1"/>
  <c r="S2821" i="1"/>
  <c r="Q2821" i="1"/>
  <c r="P2821" i="1"/>
  <c r="T2820" i="1"/>
  <c r="S2820" i="1"/>
  <c r="Q2820" i="1"/>
  <c r="P2820" i="1"/>
  <c r="T2819" i="1"/>
  <c r="S2819" i="1"/>
  <c r="Q2819" i="1"/>
  <c r="P2819" i="1"/>
  <c r="T2818" i="1"/>
  <c r="S2818" i="1"/>
  <c r="Q2818" i="1"/>
  <c r="P2818" i="1"/>
  <c r="T2817" i="1"/>
  <c r="S2817" i="1"/>
  <c r="Q2817" i="1"/>
  <c r="P2817" i="1"/>
  <c r="T2816" i="1"/>
  <c r="S2816" i="1"/>
  <c r="Q2816" i="1"/>
  <c r="P2816" i="1"/>
  <c r="T2815" i="1"/>
  <c r="S2815" i="1"/>
  <c r="Q2815" i="1"/>
  <c r="P2815" i="1"/>
  <c r="T2814" i="1"/>
  <c r="S2814" i="1"/>
  <c r="Q2814" i="1"/>
  <c r="P2814" i="1"/>
  <c r="T2813" i="1"/>
  <c r="S2813" i="1"/>
  <c r="Q2813" i="1"/>
  <c r="P2813" i="1"/>
  <c r="T2812" i="1"/>
  <c r="S2812" i="1"/>
  <c r="Q2812" i="1"/>
  <c r="P2812" i="1"/>
  <c r="T2811" i="1"/>
  <c r="S2811" i="1"/>
  <c r="Q2811" i="1"/>
  <c r="P2811" i="1"/>
  <c r="T2810" i="1"/>
  <c r="S2810" i="1"/>
  <c r="Q2810" i="1"/>
  <c r="P2810" i="1"/>
  <c r="T2809" i="1"/>
  <c r="S2809" i="1"/>
  <c r="Q2809" i="1"/>
  <c r="P2809" i="1"/>
  <c r="T2808" i="1"/>
  <c r="S2808" i="1"/>
  <c r="Q2808" i="1"/>
  <c r="P2808" i="1"/>
  <c r="T2807" i="1"/>
  <c r="S2807" i="1"/>
  <c r="Q2807" i="1"/>
  <c r="P2807" i="1"/>
  <c r="T2806" i="1"/>
  <c r="S2806" i="1"/>
  <c r="Q2806" i="1"/>
  <c r="P2806" i="1"/>
  <c r="T2805" i="1"/>
  <c r="S2805" i="1"/>
  <c r="Q2805" i="1"/>
  <c r="P2805" i="1"/>
  <c r="T2804" i="1"/>
  <c r="S2804" i="1"/>
  <c r="Q2804" i="1"/>
  <c r="P2804" i="1"/>
  <c r="T2803" i="1"/>
  <c r="S2803" i="1"/>
  <c r="Q2803" i="1"/>
  <c r="P2803" i="1"/>
  <c r="T2802" i="1"/>
  <c r="S2802" i="1"/>
  <c r="Q2802" i="1"/>
  <c r="P2802" i="1"/>
  <c r="T2801" i="1"/>
  <c r="S2801" i="1"/>
  <c r="Q2801" i="1"/>
  <c r="P2801" i="1"/>
  <c r="T2800" i="1"/>
  <c r="S2800" i="1"/>
  <c r="Q2800" i="1"/>
  <c r="P2800" i="1"/>
  <c r="T2799" i="1"/>
  <c r="S2799" i="1"/>
  <c r="Q2799" i="1"/>
  <c r="P2799" i="1"/>
  <c r="T2798" i="1"/>
  <c r="S2798" i="1"/>
  <c r="Q2798" i="1"/>
  <c r="P2798" i="1"/>
  <c r="T2797" i="1"/>
  <c r="S2797" i="1"/>
  <c r="Q2797" i="1"/>
  <c r="P2797" i="1"/>
  <c r="T2796" i="1"/>
  <c r="S2796" i="1"/>
  <c r="Q2796" i="1"/>
  <c r="P2796" i="1"/>
  <c r="T2795" i="1"/>
  <c r="S2795" i="1"/>
  <c r="Q2795" i="1"/>
  <c r="P2795" i="1"/>
  <c r="T2794" i="1"/>
  <c r="S2794" i="1"/>
  <c r="Q2794" i="1"/>
  <c r="P2794" i="1"/>
  <c r="T2793" i="1"/>
  <c r="S2793" i="1"/>
  <c r="Q2793" i="1"/>
  <c r="P2793" i="1"/>
  <c r="T2792" i="1"/>
  <c r="S2792" i="1"/>
  <c r="Q2792" i="1"/>
  <c r="P2792" i="1"/>
  <c r="T2791" i="1"/>
  <c r="S2791" i="1"/>
  <c r="Q2791" i="1"/>
  <c r="P2791" i="1"/>
  <c r="T2790" i="1"/>
  <c r="S2790" i="1"/>
  <c r="Q2790" i="1"/>
  <c r="P2790" i="1"/>
  <c r="T2789" i="1"/>
  <c r="S2789" i="1"/>
  <c r="Q2789" i="1"/>
  <c r="P2789" i="1"/>
  <c r="T2788" i="1"/>
  <c r="S2788" i="1"/>
  <c r="Q2788" i="1"/>
  <c r="P2788" i="1"/>
  <c r="T2787" i="1"/>
  <c r="S2787" i="1"/>
  <c r="Q2787" i="1"/>
  <c r="P2787" i="1"/>
  <c r="T2786" i="1"/>
  <c r="S2786" i="1"/>
  <c r="Q2786" i="1"/>
  <c r="P2786" i="1"/>
  <c r="T2785" i="1"/>
  <c r="S2785" i="1"/>
  <c r="Q2785" i="1"/>
  <c r="P2785" i="1"/>
  <c r="T2784" i="1"/>
  <c r="S2784" i="1"/>
  <c r="Q2784" i="1"/>
  <c r="P2784" i="1"/>
  <c r="T2783" i="1"/>
  <c r="S2783" i="1"/>
  <c r="Q2783" i="1"/>
  <c r="P2783" i="1"/>
  <c r="T2782" i="1"/>
  <c r="S2782" i="1"/>
  <c r="Q2782" i="1"/>
  <c r="P2782" i="1"/>
  <c r="T2781" i="1"/>
  <c r="S2781" i="1"/>
  <c r="Q2781" i="1"/>
  <c r="P2781" i="1"/>
  <c r="T2780" i="1"/>
  <c r="S2780" i="1"/>
  <c r="Q2780" i="1"/>
  <c r="P2780" i="1"/>
  <c r="T2779" i="1"/>
  <c r="S2779" i="1"/>
  <c r="Q2779" i="1"/>
  <c r="P2779" i="1"/>
  <c r="T2778" i="1"/>
  <c r="S2778" i="1"/>
  <c r="Q2778" i="1"/>
  <c r="P2778" i="1"/>
  <c r="T2777" i="1"/>
  <c r="S2777" i="1"/>
  <c r="Q2777" i="1"/>
  <c r="P2777" i="1"/>
  <c r="T2776" i="1"/>
  <c r="S2776" i="1"/>
  <c r="Q2776" i="1"/>
  <c r="P2776" i="1"/>
  <c r="T2775" i="1"/>
  <c r="S2775" i="1"/>
  <c r="Q2775" i="1"/>
  <c r="P2775" i="1"/>
  <c r="T2774" i="1"/>
  <c r="S2774" i="1"/>
  <c r="Q2774" i="1"/>
  <c r="P2774" i="1"/>
  <c r="T2773" i="1"/>
  <c r="S2773" i="1"/>
  <c r="Q2773" i="1"/>
  <c r="P2773" i="1"/>
  <c r="T2772" i="1"/>
  <c r="S2772" i="1"/>
  <c r="Q2772" i="1"/>
  <c r="P2772" i="1"/>
  <c r="T2771" i="1"/>
  <c r="S2771" i="1"/>
  <c r="Q2771" i="1"/>
  <c r="P2771" i="1"/>
  <c r="T2770" i="1"/>
  <c r="S2770" i="1"/>
  <c r="Q2770" i="1"/>
  <c r="P2770" i="1"/>
  <c r="T2769" i="1"/>
  <c r="S2769" i="1"/>
  <c r="Q2769" i="1"/>
  <c r="P2769" i="1"/>
  <c r="T2768" i="1"/>
  <c r="S2768" i="1"/>
  <c r="Q2768" i="1"/>
  <c r="P2768" i="1"/>
  <c r="T2767" i="1"/>
  <c r="S2767" i="1"/>
  <c r="Q2767" i="1"/>
  <c r="P2767" i="1"/>
  <c r="T2766" i="1"/>
  <c r="S2766" i="1"/>
  <c r="Q2766" i="1"/>
  <c r="P2766" i="1"/>
  <c r="T2765" i="1"/>
  <c r="S2765" i="1"/>
  <c r="Q2765" i="1"/>
  <c r="P2765" i="1"/>
  <c r="T2764" i="1"/>
  <c r="S2764" i="1"/>
  <c r="Q2764" i="1"/>
  <c r="P2764" i="1"/>
  <c r="T2763" i="1"/>
  <c r="S2763" i="1"/>
  <c r="Q2763" i="1"/>
  <c r="P2763" i="1"/>
  <c r="T2762" i="1"/>
  <c r="S2762" i="1"/>
  <c r="Q2762" i="1"/>
  <c r="P2762" i="1"/>
  <c r="T2761" i="1"/>
  <c r="S2761" i="1"/>
  <c r="Q2761" i="1"/>
  <c r="P2761" i="1"/>
  <c r="T2760" i="1"/>
  <c r="S2760" i="1"/>
  <c r="Q2760" i="1"/>
  <c r="P2760" i="1"/>
  <c r="T2759" i="1"/>
  <c r="S2759" i="1"/>
  <c r="Q2759" i="1"/>
  <c r="P2759" i="1"/>
  <c r="T2758" i="1"/>
  <c r="S2758" i="1"/>
  <c r="Q2758" i="1"/>
  <c r="P2758" i="1"/>
  <c r="T2757" i="1"/>
  <c r="S2757" i="1"/>
  <c r="Q2757" i="1"/>
  <c r="P2757" i="1"/>
  <c r="T2756" i="1"/>
  <c r="S2756" i="1"/>
  <c r="Q2756" i="1"/>
  <c r="P2756" i="1"/>
  <c r="T2755" i="1"/>
  <c r="S2755" i="1"/>
  <c r="Q2755" i="1"/>
  <c r="P2755" i="1"/>
  <c r="T2754" i="1"/>
  <c r="S2754" i="1"/>
  <c r="Q2754" i="1"/>
  <c r="P2754" i="1"/>
  <c r="T2753" i="1"/>
  <c r="S2753" i="1"/>
  <c r="Q2753" i="1"/>
  <c r="P2753" i="1"/>
  <c r="T2752" i="1"/>
  <c r="S2752" i="1"/>
  <c r="Q2752" i="1"/>
  <c r="P2752" i="1"/>
  <c r="T2751" i="1"/>
  <c r="S2751" i="1"/>
  <c r="Q2751" i="1"/>
  <c r="P2751" i="1"/>
  <c r="T2750" i="1"/>
  <c r="S2750" i="1"/>
  <c r="Q2750" i="1"/>
  <c r="P2750" i="1"/>
  <c r="T2749" i="1"/>
  <c r="S2749" i="1"/>
  <c r="Q2749" i="1"/>
  <c r="P2749" i="1"/>
  <c r="T2748" i="1"/>
  <c r="S2748" i="1"/>
  <c r="Q2748" i="1"/>
  <c r="P2748" i="1"/>
  <c r="T2747" i="1"/>
  <c r="S2747" i="1"/>
  <c r="Q2747" i="1"/>
  <c r="P2747" i="1"/>
  <c r="T2746" i="1"/>
  <c r="S2746" i="1"/>
  <c r="Q2746" i="1"/>
  <c r="P2746" i="1"/>
  <c r="T2745" i="1"/>
  <c r="S2745" i="1"/>
  <c r="Q2745" i="1"/>
  <c r="P2745" i="1"/>
  <c r="T2744" i="1"/>
  <c r="S2744" i="1"/>
  <c r="Q2744" i="1"/>
  <c r="P2744" i="1"/>
  <c r="T2743" i="1"/>
  <c r="S2743" i="1"/>
  <c r="Q2743" i="1"/>
  <c r="P2743" i="1"/>
  <c r="T2742" i="1"/>
  <c r="S2742" i="1"/>
  <c r="Q2742" i="1"/>
  <c r="P2742" i="1"/>
  <c r="T2741" i="1"/>
  <c r="S2741" i="1"/>
  <c r="Q2741" i="1"/>
  <c r="P2741" i="1"/>
  <c r="T2740" i="1"/>
  <c r="S2740" i="1"/>
  <c r="Q2740" i="1"/>
  <c r="P2740" i="1"/>
  <c r="T2739" i="1"/>
  <c r="S2739" i="1"/>
  <c r="Q2739" i="1"/>
  <c r="P2739" i="1"/>
  <c r="T2738" i="1"/>
  <c r="S2738" i="1"/>
  <c r="Q2738" i="1"/>
  <c r="P2738" i="1"/>
  <c r="T2737" i="1"/>
  <c r="S2737" i="1"/>
  <c r="Q2737" i="1"/>
  <c r="P2737" i="1"/>
  <c r="T2736" i="1"/>
  <c r="S2736" i="1"/>
  <c r="Q2736" i="1"/>
  <c r="P2736" i="1"/>
  <c r="T2735" i="1"/>
  <c r="S2735" i="1"/>
  <c r="Q2735" i="1"/>
  <c r="P2735" i="1"/>
  <c r="T2734" i="1"/>
  <c r="S2734" i="1"/>
  <c r="Q2734" i="1"/>
  <c r="P2734" i="1"/>
  <c r="T2733" i="1"/>
  <c r="S2733" i="1"/>
  <c r="Q2733" i="1"/>
  <c r="P2733" i="1"/>
  <c r="T2732" i="1"/>
  <c r="S2732" i="1"/>
  <c r="Q2732" i="1"/>
  <c r="P2732" i="1"/>
  <c r="T2731" i="1"/>
  <c r="S2731" i="1"/>
  <c r="Q2731" i="1"/>
  <c r="P2731" i="1"/>
  <c r="T2730" i="1"/>
  <c r="S2730" i="1"/>
  <c r="Q2730" i="1"/>
  <c r="P2730" i="1"/>
  <c r="T2729" i="1"/>
  <c r="S2729" i="1"/>
  <c r="Q2729" i="1"/>
  <c r="P2729" i="1"/>
  <c r="T2728" i="1"/>
  <c r="S2728" i="1"/>
  <c r="Q2728" i="1"/>
  <c r="P2728" i="1"/>
  <c r="T2727" i="1"/>
  <c r="S2727" i="1"/>
  <c r="Q2727" i="1"/>
  <c r="P2727" i="1"/>
  <c r="T2726" i="1"/>
  <c r="S2726" i="1"/>
  <c r="Q2726" i="1"/>
  <c r="P2726" i="1"/>
  <c r="T2725" i="1"/>
  <c r="S2725" i="1"/>
  <c r="Q2725" i="1"/>
  <c r="P2725" i="1"/>
  <c r="T2724" i="1"/>
  <c r="S2724" i="1"/>
  <c r="Q2724" i="1"/>
  <c r="P2724" i="1"/>
  <c r="T2723" i="1"/>
  <c r="S2723" i="1"/>
  <c r="Q2723" i="1"/>
  <c r="P2723" i="1"/>
  <c r="T2722" i="1"/>
  <c r="S2722" i="1"/>
  <c r="Q2722" i="1"/>
  <c r="P2722" i="1"/>
  <c r="T2721" i="1"/>
  <c r="S2721" i="1"/>
  <c r="Q2721" i="1"/>
  <c r="P2721" i="1"/>
  <c r="T2720" i="1"/>
  <c r="S2720" i="1"/>
  <c r="Q2720" i="1"/>
  <c r="P2720" i="1"/>
  <c r="T2719" i="1"/>
  <c r="S2719" i="1"/>
  <c r="Q2719" i="1"/>
  <c r="P2719" i="1"/>
  <c r="T2718" i="1"/>
  <c r="S2718" i="1"/>
  <c r="Q2718" i="1"/>
  <c r="P2718" i="1"/>
  <c r="T2717" i="1"/>
  <c r="S2717" i="1"/>
  <c r="Q2717" i="1"/>
  <c r="P2717" i="1"/>
  <c r="T2716" i="1"/>
  <c r="S2716" i="1"/>
  <c r="Q2716" i="1"/>
  <c r="P2716" i="1"/>
  <c r="T2715" i="1"/>
  <c r="S2715" i="1"/>
  <c r="Q2715" i="1"/>
  <c r="P2715" i="1"/>
  <c r="T2714" i="1"/>
  <c r="S2714" i="1"/>
  <c r="Q2714" i="1"/>
  <c r="P2714" i="1"/>
  <c r="T2713" i="1"/>
  <c r="S2713" i="1"/>
  <c r="Q2713" i="1"/>
  <c r="P2713" i="1"/>
  <c r="T2712" i="1"/>
  <c r="S2712" i="1"/>
  <c r="Q2712" i="1"/>
  <c r="P2712" i="1"/>
  <c r="T2711" i="1"/>
  <c r="S2711" i="1"/>
  <c r="Q2711" i="1"/>
  <c r="P2711" i="1"/>
  <c r="T2710" i="1"/>
  <c r="S2710" i="1"/>
  <c r="Q2710" i="1"/>
  <c r="P2710" i="1"/>
  <c r="T2709" i="1"/>
  <c r="S2709" i="1"/>
  <c r="Q2709" i="1"/>
  <c r="P2709" i="1"/>
  <c r="T2708" i="1"/>
  <c r="S2708" i="1"/>
  <c r="Q2708" i="1"/>
  <c r="P2708" i="1"/>
  <c r="T2707" i="1"/>
  <c r="S2707" i="1"/>
  <c r="Q2707" i="1"/>
  <c r="P2707" i="1"/>
  <c r="T2706" i="1"/>
  <c r="S2706" i="1"/>
  <c r="Q2706" i="1"/>
  <c r="P2706" i="1"/>
  <c r="T2705" i="1"/>
  <c r="S2705" i="1"/>
  <c r="Q2705" i="1"/>
  <c r="P2705" i="1"/>
  <c r="T2704" i="1"/>
  <c r="S2704" i="1"/>
  <c r="Q2704" i="1"/>
  <c r="P2704" i="1"/>
  <c r="T2703" i="1"/>
  <c r="S2703" i="1"/>
  <c r="Q2703" i="1"/>
  <c r="P2703" i="1"/>
  <c r="T2702" i="1"/>
  <c r="S2702" i="1"/>
  <c r="Q2702" i="1"/>
  <c r="P2702" i="1"/>
  <c r="T2701" i="1"/>
  <c r="S2701" i="1"/>
  <c r="Q2701" i="1"/>
  <c r="P2701" i="1"/>
  <c r="T2700" i="1"/>
  <c r="S2700" i="1"/>
  <c r="Q2700" i="1"/>
  <c r="P2700" i="1"/>
  <c r="T2699" i="1"/>
  <c r="S2699" i="1"/>
  <c r="Q2699" i="1"/>
  <c r="P2699" i="1"/>
  <c r="T2698" i="1"/>
  <c r="S2698" i="1"/>
  <c r="Q2698" i="1"/>
  <c r="P2698" i="1"/>
  <c r="T2697" i="1"/>
  <c r="S2697" i="1"/>
  <c r="Q2697" i="1"/>
  <c r="P2697" i="1"/>
  <c r="T2696" i="1"/>
  <c r="S2696" i="1"/>
  <c r="Q2696" i="1"/>
  <c r="P2696" i="1"/>
  <c r="T2695" i="1"/>
  <c r="S2695" i="1"/>
  <c r="Q2695" i="1"/>
  <c r="P2695" i="1"/>
  <c r="T2694" i="1"/>
  <c r="S2694" i="1"/>
  <c r="Q2694" i="1"/>
  <c r="P2694" i="1"/>
  <c r="T2693" i="1"/>
  <c r="S2693" i="1"/>
  <c r="Q2693" i="1"/>
  <c r="P2693" i="1"/>
  <c r="T2692" i="1"/>
  <c r="S2692" i="1"/>
  <c r="Q2692" i="1"/>
  <c r="P2692" i="1"/>
  <c r="T2691" i="1"/>
  <c r="S2691" i="1"/>
  <c r="Q2691" i="1"/>
  <c r="P2691" i="1"/>
  <c r="T2690" i="1"/>
  <c r="S2690" i="1"/>
  <c r="Q2690" i="1"/>
  <c r="P2690" i="1"/>
  <c r="T2689" i="1"/>
  <c r="S2689" i="1"/>
  <c r="Q2689" i="1"/>
  <c r="P2689" i="1"/>
  <c r="T2688" i="1"/>
  <c r="S2688" i="1"/>
  <c r="Q2688" i="1"/>
  <c r="P2688" i="1"/>
  <c r="T2687" i="1"/>
  <c r="S2687" i="1"/>
  <c r="Q2687" i="1"/>
  <c r="P2687" i="1"/>
  <c r="T2686" i="1"/>
  <c r="S2686" i="1"/>
  <c r="Q2686" i="1"/>
  <c r="P2686" i="1"/>
  <c r="T2685" i="1"/>
  <c r="S2685" i="1"/>
  <c r="Q2685" i="1"/>
  <c r="P2685" i="1"/>
  <c r="T2684" i="1"/>
  <c r="S2684" i="1"/>
  <c r="Q2684" i="1"/>
  <c r="P2684" i="1"/>
  <c r="T2683" i="1"/>
  <c r="S2683" i="1"/>
  <c r="Q2683" i="1"/>
  <c r="P2683" i="1"/>
  <c r="T2682" i="1"/>
  <c r="S2682" i="1"/>
  <c r="Q2682" i="1"/>
  <c r="P2682" i="1"/>
  <c r="T2681" i="1"/>
  <c r="S2681" i="1"/>
  <c r="Q2681" i="1"/>
  <c r="P2681" i="1"/>
  <c r="T2680" i="1"/>
  <c r="S2680" i="1"/>
  <c r="Q2680" i="1"/>
  <c r="P2680" i="1"/>
  <c r="T2679" i="1"/>
  <c r="S2679" i="1"/>
  <c r="Q2679" i="1"/>
  <c r="P2679" i="1"/>
  <c r="T2678" i="1"/>
  <c r="S2678" i="1"/>
  <c r="Q2678" i="1"/>
  <c r="P2678" i="1"/>
  <c r="T2677" i="1"/>
  <c r="S2677" i="1"/>
  <c r="Q2677" i="1"/>
  <c r="P2677" i="1"/>
  <c r="T2676" i="1"/>
  <c r="S2676" i="1"/>
  <c r="Q2676" i="1"/>
  <c r="P2676" i="1"/>
  <c r="T2675" i="1"/>
  <c r="S2675" i="1"/>
  <c r="Q2675" i="1"/>
  <c r="P2675" i="1"/>
  <c r="T2674" i="1"/>
  <c r="S2674" i="1"/>
  <c r="Q2674" i="1"/>
  <c r="P2674" i="1"/>
  <c r="T2673" i="1"/>
  <c r="S2673" i="1"/>
  <c r="Q2673" i="1"/>
  <c r="P2673" i="1"/>
  <c r="T2672" i="1"/>
  <c r="S2672" i="1"/>
  <c r="Q2672" i="1"/>
  <c r="P2672" i="1"/>
  <c r="T2671" i="1"/>
  <c r="S2671" i="1"/>
  <c r="Q2671" i="1"/>
  <c r="P2671" i="1"/>
  <c r="T2670" i="1"/>
  <c r="S2670" i="1"/>
  <c r="Q2670" i="1"/>
  <c r="P2670" i="1"/>
  <c r="T2669" i="1"/>
  <c r="S2669" i="1"/>
  <c r="Q2669" i="1"/>
  <c r="P2669" i="1"/>
  <c r="T2668" i="1"/>
  <c r="S2668" i="1"/>
  <c r="Q2668" i="1"/>
  <c r="P2668" i="1"/>
  <c r="T2667" i="1"/>
  <c r="S2667" i="1"/>
  <c r="Q2667" i="1"/>
  <c r="P2667" i="1"/>
  <c r="T2666" i="1"/>
  <c r="S2666" i="1"/>
  <c r="Q2666" i="1"/>
  <c r="P2666" i="1"/>
  <c r="T2665" i="1"/>
  <c r="S2665" i="1"/>
  <c r="Q2665" i="1"/>
  <c r="P2665" i="1"/>
  <c r="T2664" i="1"/>
  <c r="S2664" i="1"/>
  <c r="Q2664" i="1"/>
  <c r="P2664" i="1"/>
  <c r="T2663" i="1"/>
  <c r="S2663" i="1"/>
  <c r="Q2663" i="1"/>
  <c r="P2663" i="1"/>
  <c r="T2662" i="1"/>
  <c r="S2662" i="1"/>
  <c r="Q2662" i="1"/>
  <c r="P2662" i="1"/>
  <c r="T2661" i="1"/>
  <c r="S2661" i="1"/>
  <c r="Q2661" i="1"/>
  <c r="P2661" i="1"/>
  <c r="T2660" i="1"/>
  <c r="S2660" i="1"/>
  <c r="Q2660" i="1"/>
  <c r="P2660" i="1"/>
  <c r="T2659" i="1"/>
  <c r="S2659" i="1"/>
  <c r="Q2659" i="1"/>
  <c r="P2659" i="1"/>
  <c r="T2658" i="1"/>
  <c r="S2658" i="1"/>
  <c r="Q2658" i="1"/>
  <c r="P2658" i="1"/>
  <c r="T2657" i="1"/>
  <c r="S2657" i="1"/>
  <c r="Q2657" i="1"/>
  <c r="P2657" i="1"/>
  <c r="T2656" i="1"/>
  <c r="S2656" i="1"/>
  <c r="Q2656" i="1"/>
  <c r="P2656" i="1"/>
  <c r="T2655" i="1"/>
  <c r="S2655" i="1"/>
  <c r="Q2655" i="1"/>
  <c r="P2655" i="1"/>
  <c r="T2654" i="1"/>
  <c r="S2654" i="1"/>
  <c r="Q2654" i="1"/>
  <c r="P2654" i="1"/>
  <c r="T2653" i="1"/>
  <c r="S2653" i="1"/>
  <c r="Q2653" i="1"/>
  <c r="P2653" i="1"/>
  <c r="T2652" i="1"/>
  <c r="S2652" i="1"/>
  <c r="Q2652" i="1"/>
  <c r="P2652" i="1"/>
  <c r="T2651" i="1"/>
  <c r="S2651" i="1"/>
  <c r="Q2651" i="1"/>
  <c r="P2651" i="1"/>
  <c r="T2650" i="1"/>
  <c r="S2650" i="1"/>
  <c r="Q2650" i="1"/>
  <c r="P2650" i="1"/>
  <c r="T2649" i="1"/>
  <c r="S2649" i="1"/>
  <c r="Q2649" i="1"/>
  <c r="P2649" i="1"/>
  <c r="T2648" i="1"/>
  <c r="S2648" i="1"/>
  <c r="Q2648" i="1"/>
  <c r="P2648" i="1"/>
  <c r="T2647" i="1"/>
  <c r="S2647" i="1"/>
  <c r="Q2647" i="1"/>
  <c r="P2647" i="1"/>
  <c r="T2646" i="1"/>
  <c r="S2646" i="1"/>
  <c r="Q2646" i="1"/>
  <c r="P2646" i="1"/>
  <c r="T2645" i="1"/>
  <c r="S2645" i="1"/>
  <c r="Q2645" i="1"/>
  <c r="P2645" i="1"/>
  <c r="T2644" i="1"/>
  <c r="S2644" i="1"/>
  <c r="Q2644" i="1"/>
  <c r="P2644" i="1"/>
  <c r="T2643" i="1"/>
  <c r="S2643" i="1"/>
  <c r="Q2643" i="1"/>
  <c r="P2643" i="1"/>
  <c r="T2642" i="1"/>
  <c r="S2642" i="1"/>
  <c r="Q2642" i="1"/>
  <c r="P2642" i="1"/>
  <c r="T2641" i="1"/>
  <c r="S2641" i="1"/>
  <c r="Q2641" i="1"/>
  <c r="P2641" i="1"/>
  <c r="T2640" i="1"/>
  <c r="S2640" i="1"/>
  <c r="Q2640" i="1"/>
  <c r="P2640" i="1"/>
  <c r="T2639" i="1"/>
  <c r="S2639" i="1"/>
  <c r="Q2639" i="1"/>
  <c r="P2639" i="1"/>
  <c r="T2638" i="1"/>
  <c r="S2638" i="1"/>
  <c r="Q2638" i="1"/>
  <c r="P2638" i="1"/>
  <c r="T2637" i="1"/>
  <c r="S2637" i="1"/>
  <c r="Q2637" i="1"/>
  <c r="P2637" i="1"/>
  <c r="T2636" i="1"/>
  <c r="S2636" i="1"/>
  <c r="Q2636" i="1"/>
  <c r="P2636" i="1"/>
  <c r="T2635" i="1"/>
  <c r="S2635" i="1"/>
  <c r="Q2635" i="1"/>
  <c r="P2635" i="1"/>
  <c r="T2634" i="1"/>
  <c r="S2634" i="1"/>
  <c r="Q2634" i="1"/>
  <c r="P2634" i="1"/>
  <c r="T2633" i="1"/>
  <c r="S2633" i="1"/>
  <c r="Q2633" i="1"/>
  <c r="P2633" i="1"/>
  <c r="T2632" i="1"/>
  <c r="S2632" i="1"/>
  <c r="Q2632" i="1"/>
  <c r="P2632" i="1"/>
  <c r="T2631" i="1"/>
  <c r="S2631" i="1"/>
  <c r="Q2631" i="1"/>
  <c r="P2631" i="1"/>
  <c r="T2630" i="1"/>
  <c r="S2630" i="1"/>
  <c r="Q2630" i="1"/>
  <c r="P2630" i="1"/>
  <c r="T2629" i="1"/>
  <c r="S2629" i="1"/>
  <c r="Q2629" i="1"/>
  <c r="P2629" i="1"/>
  <c r="T2628" i="1"/>
  <c r="S2628" i="1"/>
  <c r="Q2628" i="1"/>
  <c r="P2628" i="1"/>
  <c r="T2627" i="1"/>
  <c r="S2627" i="1"/>
  <c r="Q2627" i="1"/>
  <c r="P2627" i="1"/>
  <c r="T2626" i="1"/>
  <c r="S2626" i="1"/>
  <c r="Q2626" i="1"/>
  <c r="P2626" i="1"/>
  <c r="T2625" i="1"/>
  <c r="S2625" i="1"/>
  <c r="Q2625" i="1"/>
  <c r="P2625" i="1"/>
  <c r="T2624" i="1"/>
  <c r="S2624" i="1"/>
  <c r="Q2624" i="1"/>
  <c r="P2624" i="1"/>
  <c r="T2623" i="1"/>
  <c r="S2623" i="1"/>
  <c r="Q2623" i="1"/>
  <c r="P2623" i="1"/>
  <c r="T2622" i="1"/>
  <c r="S2622" i="1"/>
  <c r="Q2622" i="1"/>
  <c r="P2622" i="1"/>
  <c r="T2621" i="1"/>
  <c r="S2621" i="1"/>
  <c r="Q2621" i="1"/>
  <c r="P2621" i="1"/>
  <c r="T2620" i="1"/>
  <c r="S2620" i="1"/>
  <c r="Q2620" i="1"/>
  <c r="P2620" i="1"/>
  <c r="T2619" i="1"/>
  <c r="S2619" i="1"/>
  <c r="Q2619" i="1"/>
  <c r="P2619" i="1"/>
  <c r="T2618" i="1"/>
  <c r="S2618" i="1"/>
  <c r="Q2618" i="1"/>
  <c r="P2618" i="1"/>
  <c r="T2617" i="1"/>
  <c r="S2617" i="1"/>
  <c r="Q2617" i="1"/>
  <c r="P2617" i="1"/>
  <c r="T2616" i="1"/>
  <c r="S2616" i="1"/>
  <c r="Q2616" i="1"/>
  <c r="P2616" i="1"/>
  <c r="T2615" i="1"/>
  <c r="S2615" i="1"/>
  <c r="Q2615" i="1"/>
  <c r="P2615" i="1"/>
  <c r="T2614" i="1"/>
  <c r="S2614" i="1"/>
  <c r="Q2614" i="1"/>
  <c r="P2614" i="1"/>
  <c r="T2613" i="1"/>
  <c r="S2613" i="1"/>
  <c r="Q2613" i="1"/>
  <c r="P2613" i="1"/>
  <c r="T2612" i="1"/>
  <c r="S2612" i="1"/>
  <c r="Q2612" i="1"/>
  <c r="P2612" i="1"/>
  <c r="T2611" i="1"/>
  <c r="S2611" i="1"/>
  <c r="Q2611" i="1"/>
  <c r="P2611" i="1"/>
  <c r="T2610" i="1"/>
  <c r="S2610" i="1"/>
  <c r="Q2610" i="1"/>
  <c r="P2610" i="1"/>
  <c r="T2609" i="1"/>
  <c r="S2609" i="1"/>
  <c r="Q2609" i="1"/>
  <c r="P2609" i="1"/>
  <c r="T2608" i="1"/>
  <c r="S2608" i="1"/>
  <c r="Q2608" i="1"/>
  <c r="P2608" i="1"/>
  <c r="T2607" i="1"/>
  <c r="S2607" i="1"/>
  <c r="Q2607" i="1"/>
  <c r="P2607" i="1"/>
  <c r="T2606" i="1"/>
  <c r="S2606" i="1"/>
  <c r="Q2606" i="1"/>
  <c r="P2606" i="1"/>
  <c r="T2605" i="1"/>
  <c r="S2605" i="1"/>
  <c r="Q2605" i="1"/>
  <c r="P2605" i="1"/>
  <c r="T2604" i="1"/>
  <c r="S2604" i="1"/>
  <c r="Q2604" i="1"/>
  <c r="P2604" i="1"/>
  <c r="T2603" i="1"/>
  <c r="S2603" i="1"/>
  <c r="Q2603" i="1"/>
  <c r="P2603" i="1"/>
  <c r="T2602" i="1"/>
  <c r="S2602" i="1"/>
  <c r="Q2602" i="1"/>
  <c r="P2602" i="1"/>
  <c r="T2601" i="1"/>
  <c r="S2601" i="1"/>
  <c r="Q2601" i="1"/>
  <c r="P2601" i="1"/>
  <c r="T2600" i="1"/>
  <c r="S2600" i="1"/>
  <c r="Q2600" i="1"/>
  <c r="P2600" i="1"/>
  <c r="T2599" i="1"/>
  <c r="S2599" i="1"/>
  <c r="Q2599" i="1"/>
  <c r="P2599" i="1"/>
  <c r="T2598" i="1"/>
  <c r="S2598" i="1"/>
  <c r="Q2598" i="1"/>
  <c r="P2598" i="1"/>
  <c r="T2597" i="1"/>
  <c r="S2597" i="1"/>
  <c r="Q2597" i="1"/>
  <c r="P2597" i="1"/>
  <c r="T2596" i="1"/>
  <c r="S2596" i="1"/>
  <c r="Q2596" i="1"/>
  <c r="P2596" i="1"/>
  <c r="T2595" i="1"/>
  <c r="S2595" i="1"/>
  <c r="Q2595" i="1"/>
  <c r="P2595" i="1"/>
  <c r="T2594" i="1"/>
  <c r="S2594" i="1"/>
  <c r="Q2594" i="1"/>
  <c r="P2594" i="1"/>
  <c r="T2593" i="1"/>
  <c r="S2593" i="1"/>
  <c r="Q2593" i="1"/>
  <c r="P2593" i="1"/>
  <c r="T2592" i="1"/>
  <c r="S2592" i="1"/>
  <c r="Q2592" i="1"/>
  <c r="P2592" i="1"/>
  <c r="T2591" i="1"/>
  <c r="S2591" i="1"/>
  <c r="Q2591" i="1"/>
  <c r="P2591" i="1"/>
  <c r="T2590" i="1"/>
  <c r="S2590" i="1"/>
  <c r="Q2590" i="1"/>
  <c r="P2590" i="1"/>
  <c r="T2589" i="1"/>
  <c r="S2589" i="1"/>
  <c r="Q2589" i="1"/>
  <c r="P2589" i="1"/>
  <c r="T2588" i="1"/>
  <c r="S2588" i="1"/>
  <c r="Q2588" i="1"/>
  <c r="P2588" i="1"/>
  <c r="T2587" i="1"/>
  <c r="S2587" i="1"/>
  <c r="Q2587" i="1"/>
  <c r="P2587" i="1"/>
  <c r="T2586" i="1"/>
  <c r="S2586" i="1"/>
  <c r="Q2586" i="1"/>
  <c r="P2586" i="1"/>
  <c r="T2585" i="1"/>
  <c r="S2585" i="1"/>
  <c r="Q2585" i="1"/>
  <c r="P2585" i="1"/>
  <c r="T2584" i="1"/>
  <c r="S2584" i="1"/>
  <c r="Q2584" i="1"/>
  <c r="P2584" i="1"/>
  <c r="T2583" i="1"/>
  <c r="S2583" i="1"/>
  <c r="Q2583" i="1"/>
  <c r="P2583" i="1"/>
  <c r="T2582" i="1"/>
  <c r="S2582" i="1"/>
  <c r="Q2582" i="1"/>
  <c r="P2582" i="1"/>
  <c r="T2581" i="1"/>
  <c r="S2581" i="1"/>
  <c r="Q2581" i="1"/>
  <c r="P2581" i="1"/>
  <c r="T2580" i="1"/>
  <c r="S2580" i="1"/>
  <c r="Q2580" i="1"/>
  <c r="P2580" i="1"/>
  <c r="T2579" i="1"/>
  <c r="S2579" i="1"/>
  <c r="Q2579" i="1"/>
  <c r="P2579" i="1"/>
  <c r="T2578" i="1"/>
  <c r="S2578" i="1"/>
  <c r="Q2578" i="1"/>
  <c r="P2578" i="1"/>
  <c r="T2577" i="1"/>
  <c r="S2577" i="1"/>
  <c r="Q2577" i="1"/>
  <c r="P2577" i="1"/>
  <c r="T2576" i="1"/>
  <c r="S2576" i="1"/>
  <c r="Q2576" i="1"/>
  <c r="P2576" i="1"/>
  <c r="T2575" i="1"/>
  <c r="S2575" i="1"/>
  <c r="Q2575" i="1"/>
  <c r="P2575" i="1"/>
  <c r="T2574" i="1"/>
  <c r="S2574" i="1"/>
  <c r="Q2574" i="1"/>
  <c r="P2574" i="1"/>
  <c r="T2573" i="1"/>
  <c r="S2573" i="1"/>
  <c r="Q2573" i="1"/>
  <c r="P2573" i="1"/>
  <c r="T2572" i="1"/>
  <c r="S2572" i="1"/>
  <c r="Q2572" i="1"/>
  <c r="P2572" i="1"/>
  <c r="T2571" i="1"/>
  <c r="S2571" i="1"/>
  <c r="Q2571" i="1"/>
  <c r="P2571" i="1"/>
  <c r="T2570" i="1"/>
  <c r="S2570" i="1"/>
  <c r="Q2570" i="1"/>
  <c r="P2570" i="1"/>
  <c r="T2569" i="1"/>
  <c r="S2569" i="1"/>
  <c r="Q2569" i="1"/>
  <c r="P2569" i="1"/>
  <c r="T2568" i="1"/>
  <c r="S2568" i="1"/>
  <c r="Q2568" i="1"/>
  <c r="P2568" i="1"/>
  <c r="T2567" i="1"/>
  <c r="S2567" i="1"/>
  <c r="Q2567" i="1"/>
  <c r="P2567" i="1"/>
  <c r="T2566" i="1"/>
  <c r="S2566" i="1"/>
  <c r="Q2566" i="1"/>
  <c r="P2566" i="1"/>
  <c r="T2565" i="1"/>
  <c r="S2565" i="1"/>
  <c r="Q2565" i="1"/>
  <c r="P2565" i="1"/>
  <c r="T2564" i="1"/>
  <c r="S2564" i="1"/>
  <c r="Q2564" i="1"/>
  <c r="P2564" i="1"/>
  <c r="T2563" i="1"/>
  <c r="S2563" i="1"/>
  <c r="Q2563" i="1"/>
  <c r="P2563" i="1"/>
  <c r="T2562" i="1"/>
  <c r="S2562" i="1"/>
  <c r="Q2562" i="1"/>
  <c r="P2562" i="1"/>
  <c r="T2561" i="1"/>
  <c r="S2561" i="1"/>
  <c r="Q2561" i="1"/>
  <c r="P2561" i="1"/>
  <c r="T2560" i="1"/>
  <c r="S2560" i="1"/>
  <c r="Q2560" i="1"/>
  <c r="P2560" i="1"/>
  <c r="T2559" i="1"/>
  <c r="S2559" i="1"/>
  <c r="Q2559" i="1"/>
  <c r="P2559" i="1"/>
  <c r="T2558" i="1"/>
  <c r="S2558" i="1"/>
  <c r="Q2558" i="1"/>
  <c r="P2558" i="1"/>
  <c r="T2557" i="1"/>
  <c r="S2557" i="1"/>
  <c r="Q2557" i="1"/>
  <c r="P2557" i="1"/>
  <c r="T2556" i="1"/>
  <c r="S2556" i="1"/>
  <c r="Q2556" i="1"/>
  <c r="P2556" i="1"/>
  <c r="T2555" i="1"/>
  <c r="S2555" i="1"/>
  <c r="Q2555" i="1"/>
  <c r="P2555" i="1"/>
  <c r="T2554" i="1"/>
  <c r="S2554" i="1"/>
  <c r="Q2554" i="1"/>
  <c r="P2554" i="1"/>
  <c r="T2553" i="1"/>
  <c r="S2553" i="1"/>
  <c r="Q2553" i="1"/>
  <c r="P2553" i="1"/>
  <c r="T2552" i="1"/>
  <c r="S2552" i="1"/>
  <c r="Q2552" i="1"/>
  <c r="P2552" i="1"/>
  <c r="T2551" i="1"/>
  <c r="S2551" i="1"/>
  <c r="Q2551" i="1"/>
  <c r="P2551" i="1"/>
  <c r="T2550" i="1"/>
  <c r="S2550" i="1"/>
  <c r="Q2550" i="1"/>
  <c r="P2550" i="1"/>
  <c r="T2549" i="1"/>
  <c r="S2549" i="1"/>
  <c r="Q2549" i="1"/>
  <c r="P2549" i="1"/>
  <c r="T2548" i="1"/>
  <c r="S2548" i="1"/>
  <c r="Q2548" i="1"/>
  <c r="P2548" i="1"/>
  <c r="T2547" i="1"/>
  <c r="S2547" i="1"/>
  <c r="Q2547" i="1"/>
  <c r="P2547" i="1"/>
  <c r="T2546" i="1"/>
  <c r="S2546" i="1"/>
  <c r="Q2546" i="1"/>
  <c r="P2546" i="1"/>
  <c r="T2545" i="1"/>
  <c r="S2545" i="1"/>
  <c r="Q2545" i="1"/>
  <c r="P2545" i="1"/>
  <c r="T2544" i="1"/>
  <c r="S2544" i="1"/>
  <c r="Q2544" i="1"/>
  <c r="P2544" i="1"/>
  <c r="T2543" i="1"/>
  <c r="S2543" i="1"/>
  <c r="Q2543" i="1"/>
  <c r="P2543" i="1"/>
  <c r="T2542" i="1"/>
  <c r="S2542" i="1"/>
  <c r="Q2542" i="1"/>
  <c r="P2542" i="1"/>
  <c r="T2541" i="1"/>
  <c r="S2541" i="1"/>
  <c r="Q2541" i="1"/>
  <c r="P2541" i="1"/>
  <c r="T2540" i="1"/>
  <c r="S2540" i="1"/>
  <c r="Q2540" i="1"/>
  <c r="P2540" i="1"/>
  <c r="T2539" i="1"/>
  <c r="S2539" i="1"/>
  <c r="Q2539" i="1"/>
  <c r="P2539" i="1"/>
  <c r="T2538" i="1"/>
  <c r="S2538" i="1"/>
  <c r="Q2538" i="1"/>
  <c r="P2538" i="1"/>
  <c r="T2537" i="1"/>
  <c r="S2537" i="1"/>
  <c r="Q2537" i="1"/>
  <c r="P2537" i="1"/>
  <c r="T2536" i="1"/>
  <c r="S2536" i="1"/>
  <c r="Q2536" i="1"/>
  <c r="P2536" i="1"/>
  <c r="T2535" i="1"/>
  <c r="S2535" i="1"/>
  <c r="Q2535" i="1"/>
  <c r="P2535" i="1"/>
  <c r="T2534" i="1"/>
  <c r="S2534" i="1"/>
  <c r="Q2534" i="1"/>
  <c r="P2534" i="1"/>
  <c r="T2533" i="1"/>
  <c r="S2533" i="1"/>
  <c r="Q2533" i="1"/>
  <c r="P2533" i="1"/>
  <c r="T2532" i="1"/>
  <c r="S2532" i="1"/>
  <c r="Q2532" i="1"/>
  <c r="P2532" i="1"/>
  <c r="T2531" i="1"/>
  <c r="S2531" i="1"/>
  <c r="Q2531" i="1"/>
  <c r="P2531" i="1"/>
  <c r="T2530" i="1"/>
  <c r="S2530" i="1"/>
  <c r="Q2530" i="1"/>
  <c r="P2530" i="1"/>
  <c r="T2529" i="1"/>
  <c r="S2529" i="1"/>
  <c r="Q2529" i="1"/>
  <c r="P2529" i="1"/>
  <c r="T2528" i="1"/>
  <c r="S2528" i="1"/>
  <c r="Q2528" i="1"/>
  <c r="P2528" i="1"/>
  <c r="T2527" i="1"/>
  <c r="S2527" i="1"/>
  <c r="Q2527" i="1"/>
  <c r="P2527" i="1"/>
  <c r="T2526" i="1"/>
  <c r="S2526" i="1"/>
  <c r="Q2526" i="1"/>
  <c r="P2526" i="1"/>
  <c r="T2525" i="1"/>
  <c r="S2525" i="1"/>
  <c r="Q2525" i="1"/>
  <c r="P2525" i="1"/>
  <c r="T2524" i="1"/>
  <c r="S2524" i="1"/>
  <c r="Q2524" i="1"/>
  <c r="P2524" i="1"/>
  <c r="T2523" i="1"/>
  <c r="S2523" i="1"/>
  <c r="Q2523" i="1"/>
  <c r="P2523" i="1"/>
  <c r="T2522" i="1"/>
  <c r="S2522" i="1"/>
  <c r="Q2522" i="1"/>
  <c r="P2522" i="1"/>
  <c r="T2521" i="1"/>
  <c r="S2521" i="1"/>
  <c r="Q2521" i="1"/>
  <c r="P2521" i="1"/>
  <c r="T2520" i="1"/>
  <c r="S2520" i="1"/>
  <c r="Q2520" i="1"/>
  <c r="P2520" i="1"/>
  <c r="T2519" i="1"/>
  <c r="S2519" i="1"/>
  <c r="Q2519" i="1"/>
  <c r="P2519" i="1"/>
  <c r="T2518" i="1"/>
  <c r="S2518" i="1"/>
  <c r="Q2518" i="1"/>
  <c r="P2518" i="1"/>
  <c r="T2517" i="1"/>
  <c r="S2517" i="1"/>
  <c r="Q2517" i="1"/>
  <c r="P2517" i="1"/>
  <c r="T2516" i="1"/>
  <c r="S2516" i="1"/>
  <c r="Q2516" i="1"/>
  <c r="P2516" i="1"/>
  <c r="T2515" i="1"/>
  <c r="S2515" i="1"/>
  <c r="Q2515" i="1"/>
  <c r="P2515" i="1"/>
  <c r="T2514" i="1"/>
  <c r="S2514" i="1"/>
  <c r="Q2514" i="1"/>
  <c r="P2514" i="1"/>
  <c r="T2513" i="1"/>
  <c r="S2513" i="1"/>
  <c r="Q2513" i="1"/>
  <c r="P2513" i="1"/>
  <c r="T2512" i="1"/>
  <c r="S2512" i="1"/>
  <c r="Q2512" i="1"/>
  <c r="P2512" i="1"/>
  <c r="T2511" i="1"/>
  <c r="S2511" i="1"/>
  <c r="Q2511" i="1"/>
  <c r="P2511" i="1"/>
  <c r="T2510" i="1"/>
  <c r="S2510" i="1"/>
  <c r="Q2510" i="1"/>
  <c r="P2510" i="1"/>
  <c r="T2509" i="1"/>
  <c r="S2509" i="1"/>
  <c r="Q2509" i="1"/>
  <c r="P2509" i="1"/>
  <c r="T2508" i="1"/>
  <c r="S2508" i="1"/>
  <c r="Q2508" i="1"/>
  <c r="P2508" i="1"/>
  <c r="T2507" i="1"/>
  <c r="S2507" i="1"/>
  <c r="Q2507" i="1"/>
  <c r="P2507" i="1"/>
  <c r="T2506" i="1"/>
  <c r="S2506" i="1"/>
  <c r="Q2506" i="1"/>
  <c r="P2506" i="1"/>
  <c r="T2505" i="1"/>
  <c r="S2505" i="1"/>
  <c r="Q2505" i="1"/>
  <c r="P2505" i="1"/>
  <c r="T2504" i="1"/>
  <c r="S2504" i="1"/>
  <c r="Q2504" i="1"/>
  <c r="P2504" i="1"/>
  <c r="T2503" i="1"/>
  <c r="S2503" i="1"/>
  <c r="Q2503" i="1"/>
  <c r="P2503" i="1"/>
  <c r="T2502" i="1"/>
  <c r="S2502" i="1"/>
  <c r="Q2502" i="1"/>
  <c r="P2502" i="1"/>
  <c r="T2501" i="1"/>
  <c r="S2501" i="1"/>
  <c r="Q2501" i="1"/>
  <c r="P2501" i="1"/>
  <c r="T2500" i="1"/>
  <c r="S2500" i="1"/>
  <c r="Q2500" i="1"/>
  <c r="P2500" i="1"/>
  <c r="T2499" i="1"/>
  <c r="S2499" i="1"/>
  <c r="Q2499" i="1"/>
  <c r="P2499" i="1"/>
  <c r="T2498" i="1"/>
  <c r="S2498" i="1"/>
  <c r="Q2498" i="1"/>
  <c r="P2498" i="1"/>
  <c r="T2497" i="1"/>
  <c r="S2497" i="1"/>
  <c r="Q2497" i="1"/>
  <c r="P2497" i="1"/>
  <c r="T2496" i="1"/>
  <c r="S2496" i="1"/>
  <c r="Q2496" i="1"/>
  <c r="P2496" i="1"/>
  <c r="T2495" i="1"/>
  <c r="S2495" i="1"/>
  <c r="Q2495" i="1"/>
  <c r="P2495" i="1"/>
  <c r="T2494" i="1"/>
  <c r="S2494" i="1"/>
  <c r="Q2494" i="1"/>
  <c r="P2494" i="1"/>
  <c r="T2493" i="1"/>
  <c r="S2493" i="1"/>
  <c r="Q2493" i="1"/>
  <c r="P2493" i="1"/>
  <c r="T2492" i="1"/>
  <c r="S2492" i="1"/>
  <c r="Q2492" i="1"/>
  <c r="P2492" i="1"/>
  <c r="T2491" i="1"/>
  <c r="S2491" i="1"/>
  <c r="Q2491" i="1"/>
  <c r="P2491" i="1"/>
  <c r="T2490" i="1"/>
  <c r="S2490" i="1"/>
  <c r="Q2490" i="1"/>
  <c r="P2490" i="1"/>
  <c r="T2489" i="1"/>
  <c r="S2489" i="1"/>
  <c r="Q2489" i="1"/>
  <c r="P2489" i="1"/>
  <c r="T2488" i="1"/>
  <c r="S2488" i="1"/>
  <c r="Q2488" i="1"/>
  <c r="P2488" i="1"/>
  <c r="T2487" i="1"/>
  <c r="S2487" i="1"/>
  <c r="Q2487" i="1"/>
  <c r="P2487" i="1"/>
  <c r="T2486" i="1"/>
  <c r="S2486" i="1"/>
  <c r="Q2486" i="1"/>
  <c r="P2486" i="1"/>
  <c r="T2485" i="1"/>
  <c r="S2485" i="1"/>
  <c r="Q2485" i="1"/>
  <c r="P2485" i="1"/>
  <c r="T2484" i="1"/>
  <c r="S2484" i="1"/>
  <c r="Q2484" i="1"/>
  <c r="P2484" i="1"/>
  <c r="T2483" i="1"/>
  <c r="S2483" i="1"/>
  <c r="Q2483" i="1"/>
  <c r="P2483" i="1"/>
  <c r="T2482" i="1"/>
  <c r="S2482" i="1"/>
  <c r="Q2482" i="1"/>
  <c r="P2482" i="1"/>
  <c r="T2481" i="1"/>
  <c r="S2481" i="1"/>
  <c r="Q2481" i="1"/>
  <c r="P2481" i="1"/>
  <c r="T2480" i="1"/>
  <c r="S2480" i="1"/>
  <c r="Q2480" i="1"/>
  <c r="P2480" i="1"/>
  <c r="T2479" i="1"/>
  <c r="S2479" i="1"/>
  <c r="Q2479" i="1"/>
  <c r="P2479" i="1"/>
  <c r="T2478" i="1"/>
  <c r="S2478" i="1"/>
  <c r="Q2478" i="1"/>
  <c r="P2478" i="1"/>
  <c r="T2477" i="1"/>
  <c r="S2477" i="1"/>
  <c r="Q2477" i="1"/>
  <c r="P2477" i="1"/>
  <c r="T2476" i="1"/>
  <c r="S2476" i="1"/>
  <c r="Q2476" i="1"/>
  <c r="P2476" i="1"/>
  <c r="T2475" i="1"/>
  <c r="S2475" i="1"/>
  <c r="Q2475" i="1"/>
  <c r="P2475" i="1"/>
  <c r="T2474" i="1"/>
  <c r="S2474" i="1"/>
  <c r="Q2474" i="1"/>
  <c r="P2474" i="1"/>
  <c r="T2473" i="1"/>
  <c r="S2473" i="1"/>
  <c r="Q2473" i="1"/>
  <c r="P2473" i="1"/>
  <c r="T2472" i="1"/>
  <c r="S2472" i="1"/>
  <c r="Q2472" i="1"/>
  <c r="P2472" i="1"/>
  <c r="T2471" i="1"/>
  <c r="S2471" i="1"/>
  <c r="Q2471" i="1"/>
  <c r="P2471" i="1"/>
  <c r="T2470" i="1"/>
  <c r="S2470" i="1"/>
  <c r="Q2470" i="1"/>
  <c r="P2470" i="1"/>
  <c r="T2469" i="1"/>
  <c r="S2469" i="1"/>
  <c r="Q2469" i="1"/>
  <c r="P2469" i="1"/>
  <c r="T2468" i="1"/>
  <c r="S2468" i="1"/>
  <c r="Q2468" i="1"/>
  <c r="P2468" i="1"/>
  <c r="T2467" i="1"/>
  <c r="S2467" i="1"/>
  <c r="Q2467" i="1"/>
  <c r="P2467" i="1"/>
  <c r="T2466" i="1"/>
  <c r="S2466" i="1"/>
  <c r="Q2466" i="1"/>
  <c r="P2466" i="1"/>
  <c r="T2465" i="1"/>
  <c r="S2465" i="1"/>
  <c r="Q2465" i="1"/>
  <c r="P2465" i="1"/>
  <c r="T2464" i="1"/>
  <c r="S2464" i="1"/>
  <c r="Q2464" i="1"/>
  <c r="P2464" i="1"/>
  <c r="T2463" i="1"/>
  <c r="S2463" i="1"/>
  <c r="Q2463" i="1"/>
  <c r="P2463" i="1"/>
  <c r="T2462" i="1"/>
  <c r="S2462" i="1"/>
  <c r="Q2462" i="1"/>
  <c r="P2462" i="1"/>
  <c r="T2461" i="1"/>
  <c r="S2461" i="1"/>
  <c r="Q2461" i="1"/>
  <c r="P2461" i="1"/>
  <c r="T2460" i="1"/>
  <c r="S2460" i="1"/>
  <c r="Q2460" i="1"/>
  <c r="P2460" i="1"/>
  <c r="T2459" i="1"/>
  <c r="S2459" i="1"/>
  <c r="Q2459" i="1"/>
  <c r="P2459" i="1"/>
  <c r="T2458" i="1"/>
  <c r="S2458" i="1"/>
  <c r="Q2458" i="1"/>
  <c r="P2458" i="1"/>
  <c r="T2457" i="1"/>
  <c r="S2457" i="1"/>
  <c r="Q2457" i="1"/>
  <c r="P2457" i="1"/>
  <c r="T2456" i="1"/>
  <c r="S2456" i="1"/>
  <c r="Q2456" i="1"/>
  <c r="P2456" i="1"/>
  <c r="T2455" i="1"/>
  <c r="S2455" i="1"/>
  <c r="Q2455" i="1"/>
  <c r="P2455" i="1"/>
  <c r="T2454" i="1"/>
  <c r="S2454" i="1"/>
  <c r="Q2454" i="1"/>
  <c r="P2454" i="1"/>
  <c r="T2453" i="1"/>
  <c r="S2453" i="1"/>
  <c r="Q2453" i="1"/>
  <c r="P2453" i="1"/>
  <c r="T2452" i="1"/>
  <c r="S2452" i="1"/>
  <c r="Q2452" i="1"/>
  <c r="P2452" i="1"/>
  <c r="T2451" i="1"/>
  <c r="S2451" i="1"/>
  <c r="Q2451" i="1"/>
  <c r="P2451" i="1"/>
  <c r="T2450" i="1"/>
  <c r="S2450" i="1"/>
  <c r="Q2450" i="1"/>
  <c r="P2450" i="1"/>
  <c r="T2449" i="1"/>
  <c r="S2449" i="1"/>
  <c r="Q2449" i="1"/>
  <c r="P2449" i="1"/>
  <c r="T2448" i="1"/>
  <c r="S2448" i="1"/>
  <c r="Q2448" i="1"/>
  <c r="P2448" i="1"/>
  <c r="T2447" i="1"/>
  <c r="S2447" i="1"/>
  <c r="Q2447" i="1"/>
  <c r="P2447" i="1"/>
  <c r="T2446" i="1"/>
  <c r="S2446" i="1"/>
  <c r="Q2446" i="1"/>
  <c r="P2446" i="1"/>
  <c r="T2445" i="1"/>
  <c r="S2445" i="1"/>
  <c r="Q2445" i="1"/>
  <c r="P2445" i="1"/>
  <c r="T2444" i="1"/>
  <c r="S2444" i="1"/>
  <c r="Q2444" i="1"/>
  <c r="P2444" i="1"/>
  <c r="T2443" i="1"/>
  <c r="S2443" i="1"/>
  <c r="Q2443" i="1"/>
  <c r="P2443" i="1"/>
  <c r="T2442" i="1"/>
  <c r="S2442" i="1"/>
  <c r="Q2442" i="1"/>
  <c r="P2442" i="1"/>
  <c r="T2441" i="1"/>
  <c r="S2441" i="1"/>
  <c r="Q2441" i="1"/>
  <c r="P2441" i="1"/>
  <c r="T2440" i="1"/>
  <c r="S2440" i="1"/>
  <c r="Q2440" i="1"/>
  <c r="P2440" i="1"/>
  <c r="T2439" i="1"/>
  <c r="S2439" i="1"/>
  <c r="Q2439" i="1"/>
  <c r="P2439" i="1"/>
  <c r="T2438" i="1"/>
  <c r="S2438" i="1"/>
  <c r="Q2438" i="1"/>
  <c r="P2438" i="1"/>
  <c r="T2437" i="1"/>
  <c r="S2437" i="1"/>
  <c r="Q2437" i="1"/>
  <c r="P2437" i="1"/>
  <c r="T2436" i="1"/>
  <c r="S2436" i="1"/>
  <c r="Q2436" i="1"/>
  <c r="P2436" i="1"/>
  <c r="T2435" i="1"/>
  <c r="S2435" i="1"/>
  <c r="Q2435" i="1"/>
  <c r="P2435" i="1"/>
  <c r="T2434" i="1"/>
  <c r="S2434" i="1"/>
  <c r="Q2434" i="1"/>
  <c r="P2434" i="1"/>
  <c r="T2433" i="1"/>
  <c r="S2433" i="1"/>
  <c r="Q2433" i="1"/>
  <c r="P2433" i="1"/>
  <c r="T2432" i="1"/>
  <c r="S2432" i="1"/>
  <c r="Q2432" i="1"/>
  <c r="P2432" i="1"/>
  <c r="T2431" i="1"/>
  <c r="S2431" i="1"/>
  <c r="Q2431" i="1"/>
  <c r="P2431" i="1"/>
  <c r="T2430" i="1"/>
  <c r="S2430" i="1"/>
  <c r="Q2430" i="1"/>
  <c r="P2430" i="1"/>
  <c r="T2429" i="1"/>
  <c r="S2429" i="1"/>
  <c r="Q2429" i="1"/>
  <c r="P2429" i="1"/>
  <c r="T2428" i="1"/>
  <c r="S2428" i="1"/>
  <c r="Q2428" i="1"/>
  <c r="P2428" i="1"/>
  <c r="T2427" i="1"/>
  <c r="S2427" i="1"/>
  <c r="Q2427" i="1"/>
  <c r="P2427" i="1"/>
  <c r="T2426" i="1"/>
  <c r="S2426" i="1"/>
  <c r="Q2426" i="1"/>
  <c r="P2426" i="1"/>
  <c r="T2425" i="1"/>
  <c r="S2425" i="1"/>
  <c r="Q2425" i="1"/>
  <c r="P2425" i="1"/>
  <c r="T2424" i="1"/>
  <c r="S2424" i="1"/>
  <c r="Q2424" i="1"/>
  <c r="P2424" i="1"/>
  <c r="T2423" i="1"/>
  <c r="S2423" i="1"/>
  <c r="Q2423" i="1"/>
  <c r="P2423" i="1"/>
  <c r="T2422" i="1"/>
  <c r="S2422" i="1"/>
  <c r="Q2422" i="1"/>
  <c r="P2422" i="1"/>
  <c r="T2421" i="1"/>
  <c r="S2421" i="1"/>
  <c r="Q2421" i="1"/>
  <c r="P2421" i="1"/>
  <c r="T2420" i="1"/>
  <c r="S2420" i="1"/>
  <c r="Q2420" i="1"/>
  <c r="P2420" i="1"/>
  <c r="T2419" i="1"/>
  <c r="S2419" i="1"/>
  <c r="Q2419" i="1"/>
  <c r="P2419" i="1"/>
  <c r="T2418" i="1"/>
  <c r="S2418" i="1"/>
  <c r="Q2418" i="1"/>
  <c r="P2418" i="1"/>
  <c r="T2417" i="1"/>
  <c r="S2417" i="1"/>
  <c r="Q2417" i="1"/>
  <c r="P2417" i="1"/>
  <c r="T2416" i="1"/>
  <c r="S2416" i="1"/>
  <c r="Q2416" i="1"/>
  <c r="P2416" i="1"/>
  <c r="T2415" i="1"/>
  <c r="S2415" i="1"/>
  <c r="Q2415" i="1"/>
  <c r="P2415" i="1"/>
  <c r="T2414" i="1"/>
  <c r="S2414" i="1"/>
  <c r="Q2414" i="1"/>
  <c r="P2414" i="1"/>
  <c r="T2413" i="1"/>
  <c r="S2413" i="1"/>
  <c r="Q2413" i="1"/>
  <c r="P2413" i="1"/>
  <c r="T2412" i="1"/>
  <c r="S2412" i="1"/>
  <c r="Q2412" i="1"/>
  <c r="P2412" i="1"/>
  <c r="T2411" i="1"/>
  <c r="S2411" i="1"/>
  <c r="Q2411" i="1"/>
  <c r="P2411" i="1"/>
  <c r="T2410" i="1"/>
  <c r="S2410" i="1"/>
  <c r="Q2410" i="1"/>
  <c r="P2410" i="1"/>
  <c r="T2409" i="1"/>
  <c r="S2409" i="1"/>
  <c r="Q2409" i="1"/>
  <c r="P2409" i="1"/>
  <c r="T2408" i="1"/>
  <c r="S2408" i="1"/>
  <c r="Q2408" i="1"/>
  <c r="P2408" i="1"/>
  <c r="T2407" i="1"/>
  <c r="S2407" i="1"/>
  <c r="Q2407" i="1"/>
  <c r="P2407" i="1"/>
  <c r="T2406" i="1"/>
  <c r="S2406" i="1"/>
  <c r="Q2406" i="1"/>
  <c r="P2406" i="1"/>
  <c r="T2405" i="1"/>
  <c r="S2405" i="1"/>
  <c r="Q2405" i="1"/>
  <c r="P2405" i="1"/>
  <c r="T2404" i="1"/>
  <c r="S2404" i="1"/>
  <c r="Q2404" i="1"/>
  <c r="P2404" i="1"/>
  <c r="T2403" i="1"/>
  <c r="S2403" i="1"/>
  <c r="Q2403" i="1"/>
  <c r="P2403" i="1"/>
  <c r="T2402" i="1"/>
  <c r="S2402" i="1"/>
  <c r="Q2402" i="1"/>
  <c r="P2402" i="1"/>
  <c r="T2401" i="1"/>
  <c r="S2401" i="1"/>
  <c r="Q2401" i="1"/>
  <c r="P2401" i="1"/>
  <c r="T2400" i="1"/>
  <c r="S2400" i="1"/>
  <c r="Q2400" i="1"/>
  <c r="P2400" i="1"/>
  <c r="T2399" i="1"/>
  <c r="S2399" i="1"/>
  <c r="Q2399" i="1"/>
  <c r="P2399" i="1"/>
  <c r="T2398" i="1"/>
  <c r="S2398" i="1"/>
  <c r="Q2398" i="1"/>
  <c r="P2398" i="1"/>
  <c r="T2397" i="1"/>
  <c r="S2397" i="1"/>
  <c r="Q2397" i="1"/>
  <c r="P2397" i="1"/>
  <c r="T2396" i="1"/>
  <c r="S2396" i="1"/>
  <c r="Q2396" i="1"/>
  <c r="P2396" i="1"/>
  <c r="T2395" i="1"/>
  <c r="S2395" i="1"/>
  <c r="Q2395" i="1"/>
  <c r="P2395" i="1"/>
  <c r="T2394" i="1"/>
  <c r="S2394" i="1"/>
  <c r="Q2394" i="1"/>
  <c r="P2394" i="1"/>
  <c r="T2393" i="1"/>
  <c r="S2393" i="1"/>
  <c r="Q2393" i="1"/>
  <c r="P2393" i="1"/>
  <c r="T2392" i="1"/>
  <c r="S2392" i="1"/>
  <c r="Q2392" i="1"/>
  <c r="P2392" i="1"/>
  <c r="T2391" i="1"/>
  <c r="S2391" i="1"/>
  <c r="Q2391" i="1"/>
  <c r="P2391" i="1"/>
  <c r="T2390" i="1"/>
  <c r="S2390" i="1"/>
  <c r="Q2390" i="1"/>
  <c r="P2390" i="1"/>
  <c r="T2389" i="1"/>
  <c r="S2389" i="1"/>
  <c r="Q2389" i="1"/>
  <c r="P2389" i="1"/>
  <c r="T2388" i="1"/>
  <c r="S2388" i="1"/>
  <c r="Q2388" i="1"/>
  <c r="P2388" i="1"/>
  <c r="T2387" i="1"/>
  <c r="S2387" i="1"/>
  <c r="Q2387" i="1"/>
  <c r="P2387" i="1"/>
  <c r="T2386" i="1"/>
  <c r="S2386" i="1"/>
  <c r="Q2386" i="1"/>
  <c r="P2386" i="1"/>
  <c r="T2385" i="1"/>
  <c r="S2385" i="1"/>
  <c r="Q2385" i="1"/>
  <c r="P2385" i="1"/>
  <c r="T2384" i="1"/>
  <c r="S2384" i="1"/>
  <c r="Q2384" i="1"/>
  <c r="P2384" i="1"/>
  <c r="T2383" i="1"/>
  <c r="S2383" i="1"/>
  <c r="Q2383" i="1"/>
  <c r="P2383" i="1"/>
  <c r="T2382" i="1"/>
  <c r="S2382" i="1"/>
  <c r="Q2382" i="1"/>
  <c r="P2382" i="1"/>
  <c r="T2381" i="1"/>
  <c r="S2381" i="1"/>
  <c r="Q2381" i="1"/>
  <c r="P2381" i="1"/>
  <c r="T2380" i="1"/>
  <c r="S2380" i="1"/>
  <c r="Q2380" i="1"/>
  <c r="P2380" i="1"/>
  <c r="T2379" i="1"/>
  <c r="S2379" i="1"/>
  <c r="Q2379" i="1"/>
  <c r="P2379" i="1"/>
  <c r="T2378" i="1"/>
  <c r="S2378" i="1"/>
  <c r="Q2378" i="1"/>
  <c r="P2378" i="1"/>
  <c r="T2377" i="1"/>
  <c r="S2377" i="1"/>
  <c r="Q2377" i="1"/>
  <c r="P2377" i="1"/>
  <c r="T2376" i="1"/>
  <c r="S2376" i="1"/>
  <c r="Q2376" i="1"/>
  <c r="P2376" i="1"/>
  <c r="T2375" i="1"/>
  <c r="S2375" i="1"/>
  <c r="Q2375" i="1"/>
  <c r="P2375" i="1"/>
  <c r="T2374" i="1"/>
  <c r="S2374" i="1"/>
  <c r="Q2374" i="1"/>
  <c r="P2374" i="1"/>
  <c r="T2373" i="1"/>
  <c r="S2373" i="1"/>
  <c r="Q2373" i="1"/>
  <c r="P2373" i="1"/>
  <c r="T2372" i="1"/>
  <c r="S2372" i="1"/>
  <c r="Q2372" i="1"/>
  <c r="P2372" i="1"/>
  <c r="T2371" i="1"/>
  <c r="S2371" i="1"/>
  <c r="Q2371" i="1"/>
  <c r="P2371" i="1"/>
  <c r="T2370" i="1"/>
  <c r="S2370" i="1"/>
  <c r="Q2370" i="1"/>
  <c r="P2370" i="1"/>
  <c r="T2369" i="1"/>
  <c r="S2369" i="1"/>
  <c r="Q2369" i="1"/>
  <c r="P2369" i="1"/>
  <c r="T2368" i="1"/>
  <c r="S2368" i="1"/>
  <c r="Q2368" i="1"/>
  <c r="P2368" i="1"/>
  <c r="T2367" i="1"/>
  <c r="S2367" i="1"/>
  <c r="Q2367" i="1"/>
  <c r="P2367" i="1"/>
  <c r="T2366" i="1"/>
  <c r="S2366" i="1"/>
  <c r="Q2366" i="1"/>
  <c r="P2366" i="1"/>
  <c r="T2365" i="1"/>
  <c r="S2365" i="1"/>
  <c r="Q2365" i="1"/>
  <c r="P2365" i="1"/>
  <c r="T2364" i="1"/>
  <c r="S2364" i="1"/>
  <c r="Q2364" i="1"/>
  <c r="P2364" i="1"/>
  <c r="T2363" i="1"/>
  <c r="S2363" i="1"/>
  <c r="Q2363" i="1"/>
  <c r="P2363" i="1"/>
  <c r="T2362" i="1"/>
  <c r="S2362" i="1"/>
  <c r="Q2362" i="1"/>
  <c r="P2362" i="1"/>
  <c r="T2361" i="1"/>
  <c r="S2361" i="1"/>
  <c r="Q2361" i="1"/>
  <c r="P2361" i="1"/>
  <c r="T2360" i="1"/>
  <c r="S2360" i="1"/>
  <c r="Q2360" i="1"/>
  <c r="P2360" i="1"/>
  <c r="T2359" i="1"/>
  <c r="S2359" i="1"/>
  <c r="Q2359" i="1"/>
  <c r="P2359" i="1"/>
  <c r="T2358" i="1"/>
  <c r="S2358" i="1"/>
  <c r="Q2358" i="1"/>
  <c r="P2358" i="1"/>
  <c r="T2357" i="1"/>
  <c r="S2357" i="1"/>
  <c r="Q2357" i="1"/>
  <c r="P2357" i="1"/>
  <c r="T2356" i="1"/>
  <c r="S2356" i="1"/>
  <c r="Q2356" i="1"/>
  <c r="P2356" i="1"/>
  <c r="T2355" i="1"/>
  <c r="S2355" i="1"/>
  <c r="Q2355" i="1"/>
  <c r="P2355" i="1"/>
  <c r="T2354" i="1"/>
  <c r="S2354" i="1"/>
  <c r="Q2354" i="1"/>
  <c r="P2354" i="1"/>
  <c r="T2353" i="1"/>
  <c r="S2353" i="1"/>
  <c r="Q2353" i="1"/>
  <c r="P2353" i="1"/>
  <c r="T2352" i="1"/>
  <c r="S2352" i="1"/>
  <c r="Q2352" i="1"/>
  <c r="P2352" i="1"/>
  <c r="T2351" i="1"/>
  <c r="S2351" i="1"/>
  <c r="Q2351" i="1"/>
  <c r="P2351" i="1"/>
  <c r="T2350" i="1"/>
  <c r="S2350" i="1"/>
  <c r="Q2350" i="1"/>
  <c r="P2350" i="1"/>
  <c r="T2349" i="1"/>
  <c r="S2349" i="1"/>
  <c r="Q2349" i="1"/>
  <c r="P2349" i="1"/>
  <c r="T2348" i="1"/>
  <c r="S2348" i="1"/>
  <c r="Q2348" i="1"/>
  <c r="P2348" i="1"/>
  <c r="T2347" i="1"/>
  <c r="S2347" i="1"/>
  <c r="Q2347" i="1"/>
  <c r="P2347" i="1"/>
  <c r="T2346" i="1"/>
  <c r="S2346" i="1"/>
  <c r="Q2346" i="1"/>
  <c r="P2346" i="1"/>
  <c r="T2345" i="1"/>
  <c r="S2345" i="1"/>
  <c r="Q2345" i="1"/>
  <c r="P2345" i="1"/>
  <c r="T2344" i="1"/>
  <c r="S2344" i="1"/>
  <c r="Q2344" i="1"/>
  <c r="P2344" i="1"/>
  <c r="T2343" i="1"/>
  <c r="S2343" i="1"/>
  <c r="Q2343" i="1"/>
  <c r="P2343" i="1"/>
  <c r="T2342" i="1"/>
  <c r="S2342" i="1"/>
  <c r="Q2342" i="1"/>
  <c r="P2342" i="1"/>
  <c r="T2341" i="1"/>
  <c r="S2341" i="1"/>
  <c r="Q2341" i="1"/>
  <c r="P2341" i="1"/>
  <c r="T2340" i="1"/>
  <c r="S2340" i="1"/>
  <c r="Q2340" i="1"/>
  <c r="P2340" i="1"/>
  <c r="T2339" i="1"/>
  <c r="S2339" i="1"/>
  <c r="Q2339" i="1"/>
  <c r="P2339" i="1"/>
  <c r="T2338" i="1"/>
  <c r="S2338" i="1"/>
  <c r="Q2338" i="1"/>
  <c r="P2338" i="1"/>
  <c r="T2337" i="1"/>
  <c r="S2337" i="1"/>
  <c r="Q2337" i="1"/>
  <c r="P2337" i="1"/>
  <c r="T2336" i="1"/>
  <c r="S2336" i="1"/>
  <c r="Q2336" i="1"/>
  <c r="P2336" i="1"/>
  <c r="T2335" i="1"/>
  <c r="S2335" i="1"/>
  <c r="Q2335" i="1"/>
  <c r="P2335" i="1"/>
  <c r="T2334" i="1"/>
  <c r="S2334" i="1"/>
  <c r="Q2334" i="1"/>
  <c r="P2334" i="1"/>
  <c r="T2333" i="1"/>
  <c r="S2333" i="1"/>
  <c r="Q2333" i="1"/>
  <c r="P2333" i="1"/>
  <c r="T2332" i="1"/>
  <c r="S2332" i="1"/>
  <c r="Q2332" i="1"/>
  <c r="P2332" i="1"/>
  <c r="T2331" i="1"/>
  <c r="S2331" i="1"/>
  <c r="Q2331" i="1"/>
  <c r="P2331" i="1"/>
  <c r="T2330" i="1"/>
  <c r="S2330" i="1"/>
  <c r="Q2330" i="1"/>
  <c r="P2330" i="1"/>
  <c r="T2329" i="1"/>
  <c r="S2329" i="1"/>
  <c r="Q2329" i="1"/>
  <c r="P2329" i="1"/>
  <c r="T2328" i="1"/>
  <c r="S2328" i="1"/>
  <c r="Q2328" i="1"/>
  <c r="P2328" i="1"/>
  <c r="T2327" i="1"/>
  <c r="S2327" i="1"/>
  <c r="Q2327" i="1"/>
  <c r="P2327" i="1"/>
  <c r="T2326" i="1"/>
  <c r="S2326" i="1"/>
  <c r="Q2326" i="1"/>
  <c r="P2326" i="1"/>
  <c r="T2325" i="1"/>
  <c r="S2325" i="1"/>
  <c r="Q2325" i="1"/>
  <c r="P2325" i="1"/>
  <c r="T2324" i="1"/>
  <c r="S2324" i="1"/>
  <c r="Q2324" i="1"/>
  <c r="P2324" i="1"/>
  <c r="T2323" i="1"/>
  <c r="S2323" i="1"/>
  <c r="Q2323" i="1"/>
  <c r="P2323" i="1"/>
  <c r="T2322" i="1"/>
  <c r="S2322" i="1"/>
  <c r="Q2322" i="1"/>
  <c r="P2322" i="1"/>
  <c r="T2321" i="1"/>
  <c r="S2321" i="1"/>
  <c r="Q2321" i="1"/>
  <c r="P2321" i="1"/>
  <c r="T2320" i="1"/>
  <c r="S2320" i="1"/>
  <c r="Q2320" i="1"/>
  <c r="P2320" i="1"/>
  <c r="T2319" i="1"/>
  <c r="S2319" i="1"/>
  <c r="Q2319" i="1"/>
  <c r="P2319" i="1"/>
  <c r="T2318" i="1"/>
  <c r="S2318" i="1"/>
  <c r="Q2318" i="1"/>
  <c r="P2318" i="1"/>
  <c r="T2317" i="1"/>
  <c r="S2317" i="1"/>
  <c r="Q2317" i="1"/>
  <c r="P2317" i="1"/>
  <c r="T2316" i="1"/>
  <c r="S2316" i="1"/>
  <c r="Q2316" i="1"/>
  <c r="P2316" i="1"/>
  <c r="T2315" i="1"/>
  <c r="S2315" i="1"/>
  <c r="Q2315" i="1"/>
  <c r="P2315" i="1"/>
  <c r="T2314" i="1"/>
  <c r="S2314" i="1"/>
  <c r="Q2314" i="1"/>
  <c r="P2314" i="1"/>
  <c r="T2313" i="1"/>
  <c r="S2313" i="1"/>
  <c r="Q2313" i="1"/>
  <c r="P2313" i="1"/>
  <c r="T2312" i="1"/>
  <c r="S2312" i="1"/>
  <c r="Q2312" i="1"/>
  <c r="P2312" i="1"/>
  <c r="T2311" i="1"/>
  <c r="S2311" i="1"/>
  <c r="Q2311" i="1"/>
  <c r="P2311" i="1"/>
  <c r="T2310" i="1"/>
  <c r="S2310" i="1"/>
  <c r="Q2310" i="1"/>
  <c r="P2310" i="1"/>
  <c r="T2309" i="1"/>
  <c r="S2309" i="1"/>
  <c r="Q2309" i="1"/>
  <c r="P2309" i="1"/>
  <c r="T2308" i="1"/>
  <c r="S2308" i="1"/>
  <c r="Q2308" i="1"/>
  <c r="P2308" i="1"/>
  <c r="T2307" i="1"/>
  <c r="S2307" i="1"/>
  <c r="Q2307" i="1"/>
  <c r="P2307" i="1"/>
  <c r="T2306" i="1"/>
  <c r="S2306" i="1"/>
  <c r="Q2306" i="1"/>
  <c r="P2306" i="1"/>
  <c r="T2305" i="1"/>
  <c r="S2305" i="1"/>
  <c r="Q2305" i="1"/>
  <c r="P2305" i="1"/>
  <c r="T2304" i="1"/>
  <c r="S2304" i="1"/>
  <c r="Q2304" i="1"/>
  <c r="P2304" i="1"/>
  <c r="T2303" i="1"/>
  <c r="S2303" i="1"/>
  <c r="Q2303" i="1"/>
  <c r="P2303" i="1"/>
  <c r="T2302" i="1"/>
  <c r="S2302" i="1"/>
  <c r="Q2302" i="1"/>
  <c r="P2302" i="1"/>
  <c r="T2301" i="1"/>
  <c r="S2301" i="1"/>
  <c r="Q2301" i="1"/>
  <c r="P2301" i="1"/>
  <c r="T2300" i="1"/>
  <c r="S2300" i="1"/>
  <c r="Q2300" i="1"/>
  <c r="P2300" i="1"/>
  <c r="T2299" i="1"/>
  <c r="S2299" i="1"/>
  <c r="Q2299" i="1"/>
  <c r="P2299" i="1"/>
  <c r="T2298" i="1"/>
  <c r="S2298" i="1"/>
  <c r="Q2298" i="1"/>
  <c r="P2298" i="1"/>
  <c r="T2297" i="1"/>
  <c r="S2297" i="1"/>
  <c r="Q2297" i="1"/>
  <c r="P2297" i="1"/>
  <c r="T2296" i="1"/>
  <c r="S2296" i="1"/>
  <c r="Q2296" i="1"/>
  <c r="P2296" i="1"/>
  <c r="T2295" i="1"/>
  <c r="S2295" i="1"/>
  <c r="Q2295" i="1"/>
  <c r="P2295" i="1"/>
  <c r="T2294" i="1"/>
  <c r="S2294" i="1"/>
  <c r="Q2294" i="1"/>
  <c r="P2294" i="1"/>
  <c r="T2293" i="1"/>
  <c r="S2293" i="1"/>
  <c r="Q2293" i="1"/>
  <c r="P2293" i="1"/>
  <c r="T2292" i="1"/>
  <c r="S2292" i="1"/>
  <c r="Q2292" i="1"/>
  <c r="P2292" i="1"/>
  <c r="T2291" i="1"/>
  <c r="S2291" i="1"/>
  <c r="Q2291" i="1"/>
  <c r="P2291" i="1"/>
  <c r="T2290" i="1"/>
  <c r="S2290" i="1"/>
  <c r="Q2290" i="1"/>
  <c r="P2290" i="1"/>
  <c r="T2289" i="1"/>
  <c r="S2289" i="1"/>
  <c r="Q2289" i="1"/>
  <c r="P2289" i="1"/>
  <c r="T2288" i="1"/>
  <c r="S2288" i="1"/>
  <c r="Q2288" i="1"/>
  <c r="P2288" i="1"/>
  <c r="T2287" i="1"/>
  <c r="S2287" i="1"/>
  <c r="Q2287" i="1"/>
  <c r="P2287" i="1"/>
  <c r="T2286" i="1"/>
  <c r="S2286" i="1"/>
  <c r="Q2286" i="1"/>
  <c r="P2286" i="1"/>
  <c r="T2285" i="1"/>
  <c r="S2285" i="1"/>
  <c r="Q2285" i="1"/>
  <c r="P2285" i="1"/>
  <c r="T2284" i="1"/>
  <c r="S2284" i="1"/>
  <c r="Q2284" i="1"/>
  <c r="P2284" i="1"/>
  <c r="T2283" i="1"/>
  <c r="S2283" i="1"/>
  <c r="Q2283" i="1"/>
  <c r="P2283" i="1"/>
  <c r="T2282" i="1"/>
  <c r="S2282" i="1"/>
  <c r="Q2282" i="1"/>
  <c r="P2282" i="1"/>
  <c r="T2281" i="1"/>
  <c r="S2281" i="1"/>
  <c r="Q2281" i="1"/>
  <c r="P2281" i="1"/>
  <c r="T2280" i="1"/>
  <c r="S2280" i="1"/>
  <c r="Q2280" i="1"/>
  <c r="P2280" i="1"/>
  <c r="T2279" i="1"/>
  <c r="S2279" i="1"/>
  <c r="Q2279" i="1"/>
  <c r="P2279" i="1"/>
  <c r="T2278" i="1"/>
  <c r="S2278" i="1"/>
  <c r="Q2278" i="1"/>
  <c r="P2278" i="1"/>
  <c r="T2277" i="1"/>
  <c r="S2277" i="1"/>
  <c r="Q2277" i="1"/>
  <c r="P2277" i="1"/>
  <c r="T2276" i="1"/>
  <c r="S2276" i="1"/>
  <c r="Q2276" i="1"/>
  <c r="P2276" i="1"/>
  <c r="T2275" i="1"/>
  <c r="S2275" i="1"/>
  <c r="Q2275" i="1"/>
  <c r="P2275" i="1"/>
  <c r="T2274" i="1"/>
  <c r="S2274" i="1"/>
  <c r="Q2274" i="1"/>
  <c r="P2274" i="1"/>
  <c r="T2273" i="1"/>
  <c r="S2273" i="1"/>
  <c r="Q2273" i="1"/>
  <c r="P2273" i="1"/>
  <c r="T2272" i="1"/>
  <c r="S2272" i="1"/>
  <c r="Q2272" i="1"/>
  <c r="P2272" i="1"/>
  <c r="T2271" i="1"/>
  <c r="S2271" i="1"/>
  <c r="Q2271" i="1"/>
  <c r="P2271" i="1"/>
  <c r="T2270" i="1"/>
  <c r="S2270" i="1"/>
  <c r="Q2270" i="1"/>
  <c r="P2270" i="1"/>
  <c r="T2269" i="1"/>
  <c r="S2269" i="1"/>
  <c r="Q2269" i="1"/>
  <c r="P2269" i="1"/>
  <c r="T2268" i="1"/>
  <c r="S2268" i="1"/>
  <c r="Q2268" i="1"/>
  <c r="P2268" i="1"/>
  <c r="T2267" i="1"/>
  <c r="S2267" i="1"/>
  <c r="Q2267" i="1"/>
  <c r="P2267" i="1"/>
  <c r="T2266" i="1"/>
  <c r="S2266" i="1"/>
  <c r="Q2266" i="1"/>
  <c r="P2266" i="1"/>
  <c r="T2265" i="1"/>
  <c r="S2265" i="1"/>
  <c r="Q2265" i="1"/>
  <c r="P2265" i="1"/>
  <c r="T2264" i="1"/>
  <c r="S2264" i="1"/>
  <c r="Q2264" i="1"/>
  <c r="P2264" i="1"/>
  <c r="T2263" i="1"/>
  <c r="S2263" i="1"/>
  <c r="Q2263" i="1"/>
  <c r="P2263" i="1"/>
  <c r="T2262" i="1"/>
  <c r="S2262" i="1"/>
  <c r="Q2262" i="1"/>
  <c r="P2262" i="1"/>
  <c r="T2261" i="1"/>
  <c r="S2261" i="1"/>
  <c r="Q2261" i="1"/>
  <c r="P2261" i="1"/>
  <c r="T2260" i="1"/>
  <c r="S2260" i="1"/>
  <c r="Q2260" i="1"/>
  <c r="P2260" i="1"/>
  <c r="T2259" i="1"/>
  <c r="S2259" i="1"/>
  <c r="Q2259" i="1"/>
  <c r="P2259" i="1"/>
  <c r="T2258" i="1"/>
  <c r="S2258" i="1"/>
  <c r="Q2258" i="1"/>
  <c r="P2258" i="1"/>
  <c r="T2257" i="1"/>
  <c r="S2257" i="1"/>
  <c r="Q2257" i="1"/>
  <c r="P2257" i="1"/>
  <c r="T2256" i="1"/>
  <c r="S2256" i="1"/>
  <c r="Q2256" i="1"/>
  <c r="P2256" i="1"/>
  <c r="T2255" i="1"/>
  <c r="S2255" i="1"/>
  <c r="Q2255" i="1"/>
  <c r="P2255" i="1"/>
  <c r="T2254" i="1"/>
  <c r="S2254" i="1"/>
  <c r="Q2254" i="1"/>
  <c r="P2254" i="1"/>
  <c r="T2253" i="1"/>
  <c r="S2253" i="1"/>
  <c r="Q2253" i="1"/>
  <c r="P2253" i="1"/>
  <c r="T2252" i="1"/>
  <c r="S2252" i="1"/>
  <c r="Q2252" i="1"/>
  <c r="P2252" i="1"/>
  <c r="T2251" i="1"/>
  <c r="S2251" i="1"/>
  <c r="Q2251" i="1"/>
  <c r="P2251" i="1"/>
  <c r="T2250" i="1"/>
  <c r="S2250" i="1"/>
  <c r="Q2250" i="1"/>
  <c r="P2250" i="1"/>
  <c r="T2249" i="1"/>
  <c r="S2249" i="1"/>
  <c r="Q2249" i="1"/>
  <c r="P2249" i="1"/>
  <c r="T2248" i="1"/>
  <c r="S2248" i="1"/>
  <c r="Q2248" i="1"/>
  <c r="P2248" i="1"/>
  <c r="T2247" i="1"/>
  <c r="S2247" i="1"/>
  <c r="Q2247" i="1"/>
  <c r="P2247" i="1"/>
  <c r="T2246" i="1"/>
  <c r="S2246" i="1"/>
  <c r="Q2246" i="1"/>
  <c r="P2246" i="1"/>
  <c r="T2245" i="1"/>
  <c r="S2245" i="1"/>
  <c r="Q2245" i="1"/>
  <c r="P2245" i="1"/>
  <c r="T2244" i="1"/>
  <c r="S2244" i="1"/>
  <c r="Q2244" i="1"/>
  <c r="P2244" i="1"/>
  <c r="T2243" i="1"/>
  <c r="S2243" i="1"/>
  <c r="Q2243" i="1"/>
  <c r="P2243" i="1"/>
  <c r="T2242" i="1"/>
  <c r="S2242" i="1"/>
  <c r="Q2242" i="1"/>
  <c r="P2242" i="1"/>
  <c r="T2241" i="1"/>
  <c r="S2241" i="1"/>
  <c r="Q2241" i="1"/>
  <c r="P2241" i="1"/>
  <c r="T2240" i="1"/>
  <c r="S2240" i="1"/>
  <c r="Q2240" i="1"/>
  <c r="P2240" i="1"/>
  <c r="T2239" i="1"/>
  <c r="S2239" i="1"/>
  <c r="Q2239" i="1"/>
  <c r="P2239" i="1"/>
  <c r="T2238" i="1"/>
  <c r="S2238" i="1"/>
  <c r="Q2238" i="1"/>
  <c r="P2238" i="1"/>
  <c r="T2237" i="1"/>
  <c r="S2237" i="1"/>
  <c r="Q2237" i="1"/>
  <c r="P2237" i="1"/>
  <c r="T2236" i="1"/>
  <c r="S2236" i="1"/>
  <c r="Q2236" i="1"/>
  <c r="P2236" i="1"/>
  <c r="T2235" i="1"/>
  <c r="S2235" i="1"/>
  <c r="Q2235" i="1"/>
  <c r="P2235" i="1"/>
  <c r="T2234" i="1"/>
  <c r="S2234" i="1"/>
  <c r="Q2234" i="1"/>
  <c r="P2234" i="1"/>
  <c r="T2233" i="1"/>
  <c r="S2233" i="1"/>
  <c r="Q2233" i="1"/>
  <c r="P2233" i="1"/>
  <c r="T2232" i="1"/>
  <c r="S2232" i="1"/>
  <c r="Q2232" i="1"/>
  <c r="P2232" i="1"/>
  <c r="T2231" i="1"/>
  <c r="S2231" i="1"/>
  <c r="Q2231" i="1"/>
  <c r="P2231" i="1"/>
  <c r="T2230" i="1"/>
  <c r="S2230" i="1"/>
  <c r="Q2230" i="1"/>
  <c r="P2230" i="1"/>
  <c r="T2229" i="1"/>
  <c r="S2229" i="1"/>
  <c r="Q2229" i="1"/>
  <c r="P2229" i="1"/>
  <c r="T2228" i="1"/>
  <c r="S2228" i="1"/>
  <c r="Q2228" i="1"/>
  <c r="P2228" i="1"/>
  <c r="T2227" i="1"/>
  <c r="S2227" i="1"/>
  <c r="Q2227" i="1"/>
  <c r="P2227" i="1"/>
  <c r="T2226" i="1"/>
  <c r="S2226" i="1"/>
  <c r="Q2226" i="1"/>
  <c r="P2226" i="1"/>
  <c r="T2225" i="1"/>
  <c r="S2225" i="1"/>
  <c r="Q2225" i="1"/>
  <c r="P2225" i="1"/>
  <c r="T2224" i="1"/>
  <c r="S2224" i="1"/>
  <c r="Q2224" i="1"/>
  <c r="P2224" i="1"/>
  <c r="T2223" i="1"/>
  <c r="S2223" i="1"/>
  <c r="Q2223" i="1"/>
  <c r="P2223" i="1"/>
  <c r="T2222" i="1"/>
  <c r="S2222" i="1"/>
  <c r="Q2222" i="1"/>
  <c r="P2222" i="1"/>
  <c r="T2221" i="1"/>
  <c r="S2221" i="1"/>
  <c r="Q2221" i="1"/>
  <c r="P2221" i="1"/>
  <c r="T2220" i="1"/>
  <c r="S2220" i="1"/>
  <c r="Q2220" i="1"/>
  <c r="P2220" i="1"/>
  <c r="T2219" i="1"/>
  <c r="S2219" i="1"/>
  <c r="Q2219" i="1"/>
  <c r="P2219" i="1"/>
  <c r="T2218" i="1"/>
  <c r="S2218" i="1"/>
  <c r="Q2218" i="1"/>
  <c r="P2218" i="1"/>
  <c r="T2217" i="1"/>
  <c r="S2217" i="1"/>
  <c r="Q2217" i="1"/>
  <c r="P2217" i="1"/>
  <c r="T2216" i="1"/>
  <c r="S2216" i="1"/>
  <c r="Q2216" i="1"/>
  <c r="P2216" i="1"/>
  <c r="T2215" i="1"/>
  <c r="S2215" i="1"/>
  <c r="Q2215" i="1"/>
  <c r="P2215" i="1"/>
  <c r="T2214" i="1"/>
  <c r="S2214" i="1"/>
  <c r="Q2214" i="1"/>
  <c r="P2214" i="1"/>
  <c r="T2213" i="1"/>
  <c r="S2213" i="1"/>
  <c r="Q2213" i="1"/>
  <c r="P2213" i="1"/>
  <c r="T2212" i="1"/>
  <c r="S2212" i="1"/>
  <c r="Q2212" i="1"/>
  <c r="P2212" i="1"/>
  <c r="T2211" i="1"/>
  <c r="S2211" i="1"/>
  <c r="Q2211" i="1"/>
  <c r="P2211" i="1"/>
  <c r="T2210" i="1"/>
  <c r="S2210" i="1"/>
  <c r="Q2210" i="1"/>
  <c r="P2210" i="1"/>
  <c r="T2209" i="1"/>
  <c r="S2209" i="1"/>
  <c r="Q2209" i="1"/>
  <c r="P2209" i="1"/>
  <c r="T2208" i="1"/>
  <c r="S2208" i="1"/>
  <c r="Q2208" i="1"/>
  <c r="P2208" i="1"/>
  <c r="T2207" i="1"/>
  <c r="S2207" i="1"/>
  <c r="Q2207" i="1"/>
  <c r="P2207" i="1"/>
  <c r="T2206" i="1"/>
  <c r="S2206" i="1"/>
  <c r="Q2206" i="1"/>
  <c r="P2206" i="1"/>
  <c r="T2205" i="1"/>
  <c r="S2205" i="1"/>
  <c r="Q2205" i="1"/>
  <c r="P2205" i="1"/>
  <c r="T2204" i="1"/>
  <c r="S2204" i="1"/>
  <c r="Q2204" i="1"/>
  <c r="P2204" i="1"/>
  <c r="T2203" i="1"/>
  <c r="S2203" i="1"/>
  <c r="Q2203" i="1"/>
  <c r="P2203" i="1"/>
  <c r="T2202" i="1"/>
  <c r="S2202" i="1"/>
  <c r="Q2202" i="1"/>
  <c r="P2202" i="1"/>
  <c r="T2201" i="1"/>
  <c r="S2201" i="1"/>
  <c r="Q2201" i="1"/>
  <c r="P2201" i="1"/>
  <c r="T2200" i="1"/>
  <c r="S2200" i="1"/>
  <c r="Q2200" i="1"/>
  <c r="P2200" i="1"/>
  <c r="T2199" i="1"/>
  <c r="S2199" i="1"/>
  <c r="Q2199" i="1"/>
  <c r="P2199" i="1"/>
  <c r="T2198" i="1"/>
  <c r="S2198" i="1"/>
  <c r="Q2198" i="1"/>
  <c r="P2198" i="1"/>
  <c r="T2197" i="1"/>
  <c r="S2197" i="1"/>
  <c r="Q2197" i="1"/>
  <c r="P2197" i="1"/>
  <c r="T2196" i="1"/>
  <c r="S2196" i="1"/>
  <c r="Q2196" i="1"/>
  <c r="P2196" i="1"/>
  <c r="T2195" i="1"/>
  <c r="S2195" i="1"/>
  <c r="Q2195" i="1"/>
  <c r="P2195" i="1"/>
  <c r="T2194" i="1"/>
  <c r="S2194" i="1"/>
  <c r="Q2194" i="1"/>
  <c r="P2194" i="1"/>
  <c r="T2193" i="1"/>
  <c r="S2193" i="1"/>
  <c r="Q2193" i="1"/>
  <c r="P2193" i="1"/>
  <c r="T2192" i="1"/>
  <c r="S2192" i="1"/>
  <c r="Q2192" i="1"/>
  <c r="P2192" i="1"/>
  <c r="T2191" i="1"/>
  <c r="S2191" i="1"/>
  <c r="Q2191" i="1"/>
  <c r="P2191" i="1"/>
  <c r="T2190" i="1"/>
  <c r="S2190" i="1"/>
  <c r="Q2190" i="1"/>
  <c r="P2190" i="1"/>
  <c r="T2189" i="1"/>
  <c r="S2189" i="1"/>
  <c r="Q2189" i="1"/>
  <c r="P2189" i="1"/>
  <c r="T2188" i="1"/>
  <c r="S2188" i="1"/>
  <c r="Q2188" i="1"/>
  <c r="P2188" i="1"/>
  <c r="T2187" i="1"/>
  <c r="S2187" i="1"/>
  <c r="Q2187" i="1"/>
  <c r="P2187" i="1"/>
  <c r="T2186" i="1"/>
  <c r="S2186" i="1"/>
  <c r="Q2186" i="1"/>
  <c r="P2186" i="1"/>
  <c r="T2185" i="1"/>
  <c r="S2185" i="1"/>
  <c r="Q2185" i="1"/>
  <c r="P2185" i="1"/>
  <c r="T2184" i="1"/>
  <c r="S2184" i="1"/>
  <c r="Q2184" i="1"/>
  <c r="P2184" i="1"/>
  <c r="T2183" i="1"/>
  <c r="S2183" i="1"/>
  <c r="Q2183" i="1"/>
  <c r="P2183" i="1"/>
  <c r="T2182" i="1"/>
  <c r="S2182" i="1"/>
  <c r="Q2182" i="1"/>
  <c r="P2182" i="1"/>
  <c r="T2181" i="1"/>
  <c r="S2181" i="1"/>
  <c r="Q2181" i="1"/>
  <c r="P2181" i="1"/>
  <c r="T2180" i="1"/>
  <c r="S2180" i="1"/>
  <c r="Q2180" i="1"/>
  <c r="P2180" i="1"/>
  <c r="T2179" i="1"/>
  <c r="S2179" i="1"/>
  <c r="Q2179" i="1"/>
  <c r="P2179" i="1"/>
  <c r="T2178" i="1"/>
  <c r="S2178" i="1"/>
  <c r="Q2178" i="1"/>
  <c r="P2178" i="1"/>
  <c r="T2177" i="1"/>
  <c r="S2177" i="1"/>
  <c r="Q2177" i="1"/>
  <c r="P2177" i="1"/>
  <c r="T2176" i="1"/>
  <c r="S2176" i="1"/>
  <c r="Q2176" i="1"/>
  <c r="P2176" i="1"/>
  <c r="T2175" i="1"/>
  <c r="S2175" i="1"/>
  <c r="Q2175" i="1"/>
  <c r="P2175" i="1"/>
  <c r="T2174" i="1"/>
  <c r="S2174" i="1"/>
  <c r="Q2174" i="1"/>
  <c r="P2174" i="1"/>
  <c r="T2173" i="1"/>
  <c r="S2173" i="1"/>
  <c r="Q2173" i="1"/>
  <c r="P2173" i="1"/>
  <c r="T2172" i="1"/>
  <c r="S2172" i="1"/>
  <c r="Q2172" i="1"/>
  <c r="P2172" i="1"/>
  <c r="T2171" i="1"/>
  <c r="S2171" i="1"/>
  <c r="Q2171" i="1"/>
  <c r="P2171" i="1"/>
  <c r="T2170" i="1"/>
  <c r="S2170" i="1"/>
  <c r="Q2170" i="1"/>
  <c r="P2170" i="1"/>
  <c r="T2169" i="1"/>
  <c r="S2169" i="1"/>
  <c r="Q2169" i="1"/>
  <c r="P2169" i="1"/>
  <c r="T2168" i="1"/>
  <c r="S2168" i="1"/>
  <c r="Q2168" i="1"/>
  <c r="P2168" i="1"/>
  <c r="T2167" i="1"/>
  <c r="S2167" i="1"/>
  <c r="Q2167" i="1"/>
  <c r="P2167" i="1"/>
  <c r="T2166" i="1"/>
  <c r="S2166" i="1"/>
  <c r="Q2166" i="1"/>
  <c r="P2166" i="1"/>
  <c r="T2165" i="1"/>
  <c r="S2165" i="1"/>
  <c r="Q2165" i="1"/>
  <c r="P2165" i="1"/>
  <c r="T2164" i="1"/>
  <c r="S2164" i="1"/>
  <c r="Q2164" i="1"/>
  <c r="P2164" i="1"/>
  <c r="T2163" i="1"/>
  <c r="S2163" i="1"/>
  <c r="Q2163" i="1"/>
  <c r="P2163" i="1"/>
  <c r="T2162" i="1"/>
  <c r="S2162" i="1"/>
  <c r="Q2162" i="1"/>
  <c r="P2162" i="1"/>
  <c r="T2161" i="1"/>
  <c r="S2161" i="1"/>
  <c r="Q2161" i="1"/>
  <c r="P2161" i="1"/>
  <c r="T2160" i="1"/>
  <c r="S2160" i="1"/>
  <c r="Q2160" i="1"/>
  <c r="P2160" i="1"/>
  <c r="T2159" i="1"/>
  <c r="S2159" i="1"/>
  <c r="Q2159" i="1"/>
  <c r="P2159" i="1"/>
  <c r="T2158" i="1"/>
  <c r="S2158" i="1"/>
  <c r="Q2158" i="1"/>
  <c r="P2158" i="1"/>
  <c r="T2157" i="1"/>
  <c r="S2157" i="1"/>
  <c r="Q2157" i="1"/>
  <c r="P2157" i="1"/>
  <c r="T2156" i="1"/>
  <c r="S2156" i="1"/>
  <c r="Q2156" i="1"/>
  <c r="P2156" i="1"/>
  <c r="T2155" i="1"/>
  <c r="S2155" i="1"/>
  <c r="Q2155" i="1"/>
  <c r="P2155" i="1"/>
  <c r="T2154" i="1"/>
  <c r="S2154" i="1"/>
  <c r="Q2154" i="1"/>
  <c r="P2154" i="1"/>
  <c r="T2153" i="1"/>
  <c r="S2153" i="1"/>
  <c r="Q2153" i="1"/>
  <c r="P2153" i="1"/>
  <c r="T2152" i="1"/>
  <c r="S2152" i="1"/>
  <c r="Q2152" i="1"/>
  <c r="P2152" i="1"/>
  <c r="T2151" i="1"/>
  <c r="S2151" i="1"/>
  <c r="Q2151" i="1"/>
  <c r="P2151" i="1"/>
  <c r="T2150" i="1"/>
  <c r="S2150" i="1"/>
  <c r="Q2150" i="1"/>
  <c r="P2150" i="1"/>
  <c r="T2149" i="1"/>
  <c r="S2149" i="1"/>
  <c r="Q2149" i="1"/>
  <c r="P2149" i="1"/>
  <c r="T2148" i="1"/>
  <c r="S2148" i="1"/>
  <c r="Q2148" i="1"/>
  <c r="P2148" i="1"/>
  <c r="T2147" i="1"/>
  <c r="S2147" i="1"/>
  <c r="Q2147" i="1"/>
  <c r="P2147" i="1"/>
  <c r="T2146" i="1"/>
  <c r="S2146" i="1"/>
  <c r="Q2146" i="1"/>
  <c r="P2146" i="1"/>
  <c r="T2145" i="1"/>
  <c r="S2145" i="1"/>
  <c r="Q2145" i="1"/>
  <c r="P2145" i="1"/>
  <c r="T2144" i="1"/>
  <c r="S2144" i="1"/>
  <c r="Q2144" i="1"/>
  <c r="P2144" i="1"/>
  <c r="T2143" i="1"/>
  <c r="S2143" i="1"/>
  <c r="Q2143" i="1"/>
  <c r="P2143" i="1"/>
  <c r="T2142" i="1"/>
  <c r="S2142" i="1"/>
  <c r="Q2142" i="1"/>
  <c r="P2142" i="1"/>
  <c r="T2141" i="1"/>
  <c r="S2141" i="1"/>
  <c r="Q2141" i="1"/>
  <c r="P2141" i="1"/>
  <c r="T2140" i="1"/>
  <c r="S2140" i="1"/>
  <c r="Q2140" i="1"/>
  <c r="P2140" i="1"/>
  <c r="T2139" i="1"/>
  <c r="S2139" i="1"/>
  <c r="Q2139" i="1"/>
  <c r="P2139" i="1"/>
  <c r="T2138" i="1"/>
  <c r="S2138" i="1"/>
  <c r="Q2138" i="1"/>
  <c r="P2138" i="1"/>
  <c r="T2137" i="1"/>
  <c r="S2137" i="1"/>
  <c r="Q2137" i="1"/>
  <c r="P2137" i="1"/>
  <c r="T2136" i="1"/>
  <c r="S2136" i="1"/>
  <c r="Q2136" i="1"/>
  <c r="P2136" i="1"/>
  <c r="T2135" i="1"/>
  <c r="S2135" i="1"/>
  <c r="Q2135" i="1"/>
  <c r="P2135" i="1"/>
  <c r="T2134" i="1"/>
  <c r="S2134" i="1"/>
  <c r="Q2134" i="1"/>
  <c r="P2134" i="1"/>
  <c r="T2133" i="1"/>
  <c r="S2133" i="1"/>
  <c r="Q2133" i="1"/>
  <c r="P2133" i="1"/>
  <c r="T2132" i="1"/>
  <c r="S2132" i="1"/>
  <c r="Q2132" i="1"/>
  <c r="P2132" i="1"/>
  <c r="T2131" i="1"/>
  <c r="S2131" i="1"/>
  <c r="Q2131" i="1"/>
  <c r="P2131" i="1"/>
  <c r="T2130" i="1"/>
  <c r="S2130" i="1"/>
  <c r="Q2130" i="1"/>
  <c r="P2130" i="1"/>
  <c r="T2129" i="1"/>
  <c r="S2129" i="1"/>
  <c r="Q2129" i="1"/>
  <c r="P2129" i="1"/>
  <c r="T2128" i="1"/>
  <c r="S2128" i="1"/>
  <c r="Q2128" i="1"/>
  <c r="P2128" i="1"/>
  <c r="T2127" i="1"/>
  <c r="S2127" i="1"/>
  <c r="Q2127" i="1"/>
  <c r="P2127" i="1"/>
  <c r="T2126" i="1"/>
  <c r="S2126" i="1"/>
  <c r="Q2126" i="1"/>
  <c r="P2126" i="1"/>
  <c r="T2125" i="1"/>
  <c r="S2125" i="1"/>
  <c r="Q2125" i="1"/>
  <c r="P2125" i="1"/>
  <c r="T2124" i="1"/>
  <c r="S2124" i="1"/>
  <c r="Q2124" i="1"/>
  <c r="P2124" i="1"/>
  <c r="T2123" i="1"/>
  <c r="S2123" i="1"/>
  <c r="Q2123" i="1"/>
  <c r="P2123" i="1"/>
  <c r="T2122" i="1"/>
  <c r="S2122" i="1"/>
  <c r="Q2122" i="1"/>
  <c r="P2122" i="1"/>
  <c r="T2121" i="1"/>
  <c r="S2121" i="1"/>
  <c r="Q2121" i="1"/>
  <c r="P2121" i="1"/>
  <c r="T2120" i="1"/>
  <c r="S2120" i="1"/>
  <c r="Q2120" i="1"/>
  <c r="P2120" i="1"/>
  <c r="T2119" i="1"/>
  <c r="S2119" i="1"/>
  <c r="Q2119" i="1"/>
  <c r="P2119" i="1"/>
  <c r="T2118" i="1"/>
  <c r="S2118" i="1"/>
  <c r="Q2118" i="1"/>
  <c r="P2118" i="1"/>
  <c r="T2117" i="1"/>
  <c r="S2117" i="1"/>
  <c r="Q2117" i="1"/>
  <c r="P2117" i="1"/>
  <c r="T2116" i="1"/>
  <c r="S2116" i="1"/>
  <c r="Q2116" i="1"/>
  <c r="P2116" i="1"/>
  <c r="T2115" i="1"/>
  <c r="S2115" i="1"/>
  <c r="Q2115" i="1"/>
  <c r="P2115" i="1"/>
  <c r="T2114" i="1"/>
  <c r="S2114" i="1"/>
  <c r="Q2114" i="1"/>
  <c r="P2114" i="1"/>
  <c r="T2113" i="1"/>
  <c r="S2113" i="1"/>
  <c r="Q2113" i="1"/>
  <c r="P2113" i="1"/>
  <c r="T2112" i="1"/>
  <c r="S2112" i="1"/>
  <c r="Q2112" i="1"/>
  <c r="P2112" i="1"/>
  <c r="T2111" i="1"/>
  <c r="S2111" i="1"/>
  <c r="Q2111" i="1"/>
  <c r="P2111" i="1"/>
  <c r="T2110" i="1"/>
  <c r="S2110" i="1"/>
  <c r="Q2110" i="1"/>
  <c r="P2110" i="1"/>
  <c r="T2109" i="1"/>
  <c r="S2109" i="1"/>
  <c r="Q2109" i="1"/>
  <c r="P2109" i="1"/>
  <c r="T2108" i="1"/>
  <c r="S2108" i="1"/>
  <c r="Q2108" i="1"/>
  <c r="P2108" i="1"/>
  <c r="T2107" i="1"/>
  <c r="S2107" i="1"/>
  <c r="Q2107" i="1"/>
  <c r="P2107" i="1"/>
  <c r="T2106" i="1"/>
  <c r="S2106" i="1"/>
  <c r="Q2106" i="1"/>
  <c r="P2106" i="1"/>
  <c r="T2105" i="1"/>
  <c r="S2105" i="1"/>
  <c r="Q2105" i="1"/>
  <c r="P2105" i="1"/>
  <c r="T2104" i="1"/>
  <c r="S2104" i="1"/>
  <c r="Q2104" i="1"/>
  <c r="P2104" i="1"/>
  <c r="T2103" i="1"/>
  <c r="S2103" i="1"/>
  <c r="Q2103" i="1"/>
  <c r="P2103" i="1"/>
  <c r="T2102" i="1"/>
  <c r="S2102" i="1"/>
  <c r="Q2102" i="1"/>
  <c r="P2102" i="1"/>
  <c r="T2101" i="1"/>
  <c r="S2101" i="1"/>
  <c r="Q2101" i="1"/>
  <c r="P2101" i="1"/>
  <c r="T2100" i="1"/>
  <c r="S2100" i="1"/>
  <c r="Q2100" i="1"/>
  <c r="P2100" i="1"/>
  <c r="T2099" i="1"/>
  <c r="S2099" i="1"/>
  <c r="Q2099" i="1"/>
  <c r="P2099" i="1"/>
  <c r="T2098" i="1"/>
  <c r="S2098" i="1"/>
  <c r="Q2098" i="1"/>
  <c r="P2098" i="1"/>
  <c r="T2097" i="1"/>
  <c r="S2097" i="1"/>
  <c r="Q2097" i="1"/>
  <c r="P2097" i="1"/>
  <c r="T2096" i="1"/>
  <c r="S2096" i="1"/>
  <c r="Q2096" i="1"/>
  <c r="P2096" i="1"/>
  <c r="T2095" i="1"/>
  <c r="S2095" i="1"/>
  <c r="Q2095" i="1"/>
  <c r="P2095" i="1"/>
  <c r="T2094" i="1"/>
  <c r="S2094" i="1"/>
  <c r="Q2094" i="1"/>
  <c r="P2094" i="1"/>
  <c r="T2093" i="1"/>
  <c r="S2093" i="1"/>
  <c r="Q2093" i="1"/>
  <c r="P2093" i="1"/>
  <c r="T2092" i="1"/>
  <c r="S2092" i="1"/>
  <c r="Q2092" i="1"/>
  <c r="P2092" i="1"/>
  <c r="T2091" i="1"/>
  <c r="S2091" i="1"/>
  <c r="Q2091" i="1"/>
  <c r="P2091" i="1"/>
  <c r="T2090" i="1"/>
  <c r="S2090" i="1"/>
  <c r="Q2090" i="1"/>
  <c r="P2090" i="1"/>
  <c r="T2089" i="1"/>
  <c r="S2089" i="1"/>
  <c r="Q2089" i="1"/>
  <c r="P2089" i="1"/>
  <c r="T2088" i="1"/>
  <c r="S2088" i="1"/>
  <c r="Q2088" i="1"/>
  <c r="P2088" i="1"/>
  <c r="T2087" i="1"/>
  <c r="S2087" i="1"/>
  <c r="Q2087" i="1"/>
  <c r="P2087" i="1"/>
  <c r="T2086" i="1"/>
  <c r="S2086" i="1"/>
  <c r="Q2086" i="1"/>
  <c r="P2086" i="1"/>
  <c r="T2085" i="1"/>
  <c r="S2085" i="1"/>
  <c r="Q2085" i="1"/>
  <c r="P2085" i="1"/>
  <c r="T2084" i="1"/>
  <c r="S2084" i="1"/>
  <c r="Q2084" i="1"/>
  <c r="P2084" i="1"/>
  <c r="T2083" i="1"/>
  <c r="S2083" i="1"/>
  <c r="Q2083" i="1"/>
  <c r="P2083" i="1"/>
  <c r="T2082" i="1"/>
  <c r="S2082" i="1"/>
  <c r="Q2082" i="1"/>
  <c r="P2082" i="1"/>
  <c r="T2081" i="1"/>
  <c r="S2081" i="1"/>
  <c r="Q2081" i="1"/>
  <c r="P2081" i="1"/>
  <c r="T2080" i="1"/>
  <c r="S2080" i="1"/>
  <c r="Q2080" i="1"/>
  <c r="P2080" i="1"/>
  <c r="T2079" i="1"/>
  <c r="S2079" i="1"/>
  <c r="Q2079" i="1"/>
  <c r="P2079" i="1"/>
  <c r="T2078" i="1"/>
  <c r="S2078" i="1"/>
  <c r="Q2078" i="1"/>
  <c r="P2078" i="1"/>
  <c r="T2077" i="1"/>
  <c r="S2077" i="1"/>
  <c r="Q2077" i="1"/>
  <c r="P2077" i="1"/>
  <c r="T2076" i="1"/>
  <c r="S2076" i="1"/>
  <c r="Q2076" i="1"/>
  <c r="P2076" i="1"/>
  <c r="T2075" i="1"/>
  <c r="S2075" i="1"/>
  <c r="Q2075" i="1"/>
  <c r="P2075" i="1"/>
  <c r="T2074" i="1"/>
  <c r="S2074" i="1"/>
  <c r="Q2074" i="1"/>
  <c r="P2074" i="1"/>
  <c r="T2073" i="1"/>
  <c r="S2073" i="1"/>
  <c r="Q2073" i="1"/>
  <c r="P2073" i="1"/>
  <c r="T2072" i="1"/>
  <c r="S2072" i="1"/>
  <c r="Q2072" i="1"/>
  <c r="P2072" i="1"/>
  <c r="T2071" i="1"/>
  <c r="S2071" i="1"/>
  <c r="Q2071" i="1"/>
  <c r="P2071" i="1"/>
  <c r="T2070" i="1"/>
  <c r="S2070" i="1"/>
  <c r="Q2070" i="1"/>
  <c r="P2070" i="1"/>
  <c r="T2069" i="1"/>
  <c r="S2069" i="1"/>
  <c r="Q2069" i="1"/>
  <c r="P2069" i="1"/>
  <c r="T2068" i="1"/>
  <c r="S2068" i="1"/>
  <c r="Q2068" i="1"/>
  <c r="P2068" i="1"/>
  <c r="T2067" i="1"/>
  <c r="S2067" i="1"/>
  <c r="Q2067" i="1"/>
  <c r="P2067" i="1"/>
  <c r="T2066" i="1"/>
  <c r="S2066" i="1"/>
  <c r="Q2066" i="1"/>
  <c r="P2066" i="1"/>
  <c r="T2065" i="1"/>
  <c r="S2065" i="1"/>
  <c r="Q2065" i="1"/>
  <c r="P2065" i="1"/>
  <c r="T2064" i="1"/>
  <c r="S2064" i="1"/>
  <c r="Q2064" i="1"/>
  <c r="P2064" i="1"/>
  <c r="T2063" i="1"/>
  <c r="S2063" i="1"/>
  <c r="Q2063" i="1"/>
  <c r="P2063" i="1"/>
  <c r="T2062" i="1"/>
  <c r="S2062" i="1"/>
  <c r="Q2062" i="1"/>
  <c r="P2062" i="1"/>
  <c r="T2061" i="1"/>
  <c r="S2061" i="1"/>
  <c r="Q2061" i="1"/>
  <c r="P2061" i="1"/>
  <c r="T2060" i="1"/>
  <c r="S2060" i="1"/>
  <c r="Q2060" i="1"/>
  <c r="P2060" i="1"/>
  <c r="T2059" i="1"/>
  <c r="S2059" i="1"/>
  <c r="Q2059" i="1"/>
  <c r="P2059" i="1"/>
  <c r="T2058" i="1"/>
  <c r="S2058" i="1"/>
  <c r="Q2058" i="1"/>
  <c r="P2058" i="1"/>
  <c r="T2057" i="1"/>
  <c r="S2057" i="1"/>
  <c r="Q2057" i="1"/>
  <c r="P2057" i="1"/>
  <c r="T2056" i="1"/>
  <c r="S2056" i="1"/>
  <c r="Q2056" i="1"/>
  <c r="P2056" i="1"/>
  <c r="T2055" i="1"/>
  <c r="S2055" i="1"/>
  <c r="Q2055" i="1"/>
  <c r="P2055" i="1"/>
  <c r="T2054" i="1"/>
  <c r="S2054" i="1"/>
  <c r="Q2054" i="1"/>
  <c r="P2054" i="1"/>
  <c r="T2053" i="1"/>
  <c r="S2053" i="1"/>
  <c r="Q2053" i="1"/>
  <c r="P2053" i="1"/>
  <c r="T2052" i="1"/>
  <c r="S2052" i="1"/>
  <c r="Q2052" i="1"/>
  <c r="P2052" i="1"/>
  <c r="T2051" i="1"/>
  <c r="S2051" i="1"/>
  <c r="Q2051" i="1"/>
  <c r="P2051" i="1"/>
  <c r="T2050" i="1"/>
  <c r="S2050" i="1"/>
  <c r="Q2050" i="1"/>
  <c r="P2050" i="1"/>
  <c r="T2049" i="1"/>
  <c r="S2049" i="1"/>
  <c r="Q2049" i="1"/>
  <c r="P2049" i="1"/>
  <c r="T2048" i="1"/>
  <c r="S2048" i="1"/>
  <c r="Q2048" i="1"/>
  <c r="P2048" i="1"/>
  <c r="T2047" i="1"/>
  <c r="S2047" i="1"/>
  <c r="Q2047" i="1"/>
  <c r="P2047" i="1"/>
  <c r="T2046" i="1"/>
  <c r="S2046" i="1"/>
  <c r="Q2046" i="1"/>
  <c r="P2046" i="1"/>
  <c r="T2045" i="1"/>
  <c r="S2045" i="1"/>
  <c r="Q2045" i="1"/>
  <c r="P2045" i="1"/>
  <c r="T2044" i="1"/>
  <c r="S2044" i="1"/>
  <c r="Q2044" i="1"/>
  <c r="P2044" i="1"/>
  <c r="T2043" i="1"/>
  <c r="S2043" i="1"/>
  <c r="Q2043" i="1"/>
  <c r="P2043" i="1"/>
  <c r="T2042" i="1"/>
  <c r="S2042" i="1"/>
  <c r="Q2042" i="1"/>
  <c r="P2042" i="1"/>
  <c r="T2041" i="1"/>
  <c r="S2041" i="1"/>
  <c r="Q2041" i="1"/>
  <c r="P2041" i="1"/>
  <c r="T2040" i="1"/>
  <c r="S2040" i="1"/>
  <c r="Q2040" i="1"/>
  <c r="P2040" i="1"/>
  <c r="T2039" i="1"/>
  <c r="S2039" i="1"/>
  <c r="Q2039" i="1"/>
  <c r="P2039" i="1"/>
  <c r="T2038" i="1"/>
  <c r="S2038" i="1"/>
  <c r="Q2038" i="1"/>
  <c r="P2038" i="1"/>
  <c r="T2037" i="1"/>
  <c r="S2037" i="1"/>
  <c r="Q2037" i="1"/>
  <c r="P2037" i="1"/>
  <c r="T2036" i="1"/>
  <c r="S2036" i="1"/>
  <c r="Q2036" i="1"/>
  <c r="P2036" i="1"/>
  <c r="T2035" i="1"/>
  <c r="S2035" i="1"/>
  <c r="Q2035" i="1"/>
  <c r="P2035" i="1"/>
  <c r="T2034" i="1"/>
  <c r="S2034" i="1"/>
  <c r="Q2034" i="1"/>
  <c r="P2034" i="1"/>
  <c r="T2033" i="1"/>
  <c r="S2033" i="1"/>
  <c r="Q2033" i="1"/>
  <c r="P2033" i="1"/>
  <c r="T2032" i="1"/>
  <c r="S2032" i="1"/>
  <c r="Q2032" i="1"/>
  <c r="P2032" i="1"/>
  <c r="T2031" i="1"/>
  <c r="S2031" i="1"/>
  <c r="Q2031" i="1"/>
  <c r="P2031" i="1"/>
  <c r="T2030" i="1"/>
  <c r="S2030" i="1"/>
  <c r="Q2030" i="1"/>
  <c r="P2030" i="1"/>
  <c r="T2029" i="1"/>
  <c r="S2029" i="1"/>
  <c r="Q2029" i="1"/>
  <c r="P2029" i="1"/>
  <c r="T2028" i="1"/>
  <c r="S2028" i="1"/>
  <c r="Q2028" i="1"/>
  <c r="P2028" i="1"/>
  <c r="T2027" i="1"/>
  <c r="S2027" i="1"/>
  <c r="Q2027" i="1"/>
  <c r="P2027" i="1"/>
  <c r="T2026" i="1"/>
  <c r="S2026" i="1"/>
  <c r="Q2026" i="1"/>
  <c r="P2026" i="1"/>
  <c r="T2025" i="1"/>
  <c r="S2025" i="1"/>
  <c r="Q2025" i="1"/>
  <c r="P2025" i="1"/>
  <c r="T2024" i="1"/>
  <c r="S2024" i="1"/>
  <c r="Q2024" i="1"/>
  <c r="P2024" i="1"/>
  <c r="T2023" i="1"/>
  <c r="S2023" i="1"/>
  <c r="Q2023" i="1"/>
  <c r="P2023" i="1"/>
  <c r="T2022" i="1"/>
  <c r="S2022" i="1"/>
  <c r="Q2022" i="1"/>
  <c r="P2022" i="1"/>
  <c r="T2021" i="1"/>
  <c r="S2021" i="1"/>
  <c r="Q2021" i="1"/>
  <c r="P2021" i="1"/>
  <c r="T2020" i="1"/>
  <c r="S2020" i="1"/>
  <c r="Q2020" i="1"/>
  <c r="P2020" i="1"/>
  <c r="T2019" i="1"/>
  <c r="S2019" i="1"/>
  <c r="Q2019" i="1"/>
  <c r="P2019" i="1"/>
  <c r="T2018" i="1"/>
  <c r="S2018" i="1"/>
  <c r="Q2018" i="1"/>
  <c r="P2018" i="1"/>
  <c r="T2017" i="1"/>
  <c r="S2017" i="1"/>
  <c r="Q2017" i="1"/>
  <c r="P2017" i="1"/>
  <c r="T2016" i="1"/>
  <c r="S2016" i="1"/>
  <c r="Q2016" i="1"/>
  <c r="P2016" i="1"/>
  <c r="T2015" i="1"/>
  <c r="S2015" i="1"/>
  <c r="Q2015" i="1"/>
  <c r="P2015" i="1"/>
  <c r="T2014" i="1"/>
  <c r="S2014" i="1"/>
  <c r="Q2014" i="1"/>
  <c r="P2014" i="1"/>
  <c r="T2013" i="1"/>
  <c r="S2013" i="1"/>
  <c r="Q2013" i="1"/>
  <c r="P2013" i="1"/>
  <c r="T2012" i="1"/>
  <c r="S2012" i="1"/>
  <c r="Q2012" i="1"/>
  <c r="P2012" i="1"/>
  <c r="T2011" i="1"/>
  <c r="S2011" i="1"/>
  <c r="Q2011" i="1"/>
  <c r="P2011" i="1"/>
  <c r="T2010" i="1"/>
  <c r="S2010" i="1"/>
  <c r="Q2010" i="1"/>
  <c r="P2010" i="1"/>
  <c r="T2009" i="1"/>
  <c r="S2009" i="1"/>
  <c r="Q2009" i="1"/>
  <c r="P2009" i="1"/>
  <c r="T2008" i="1"/>
  <c r="S2008" i="1"/>
  <c r="Q2008" i="1"/>
  <c r="P2008" i="1"/>
  <c r="T2007" i="1"/>
  <c r="S2007" i="1"/>
  <c r="Q2007" i="1"/>
  <c r="P2007" i="1"/>
  <c r="T2006" i="1"/>
  <c r="S2006" i="1"/>
  <c r="Q2006" i="1"/>
  <c r="P2006" i="1"/>
  <c r="T2005" i="1"/>
  <c r="S2005" i="1"/>
  <c r="Q2005" i="1"/>
  <c r="P2005" i="1"/>
  <c r="T2004" i="1"/>
  <c r="S2004" i="1"/>
  <c r="Q2004" i="1"/>
  <c r="P2004" i="1"/>
  <c r="T2003" i="1"/>
  <c r="S2003" i="1"/>
  <c r="Q2003" i="1"/>
  <c r="P2003" i="1"/>
  <c r="T2002" i="1"/>
  <c r="S2002" i="1"/>
  <c r="Q2002" i="1"/>
  <c r="P2002" i="1"/>
  <c r="T2001" i="1"/>
  <c r="S2001" i="1"/>
  <c r="Q2001" i="1"/>
  <c r="P2001" i="1"/>
  <c r="T2000" i="1"/>
  <c r="S2000" i="1"/>
  <c r="Q2000" i="1"/>
  <c r="P2000" i="1"/>
  <c r="T1999" i="1"/>
  <c r="S1999" i="1"/>
  <c r="Q1999" i="1"/>
  <c r="P1999" i="1"/>
  <c r="T1998" i="1"/>
  <c r="S1998" i="1"/>
  <c r="Q1998" i="1"/>
  <c r="P1998" i="1"/>
  <c r="T1997" i="1"/>
  <c r="S1997" i="1"/>
  <c r="Q1997" i="1"/>
  <c r="P1997" i="1"/>
  <c r="T1996" i="1"/>
  <c r="S1996" i="1"/>
  <c r="Q1996" i="1"/>
  <c r="P1996" i="1"/>
  <c r="T1995" i="1"/>
  <c r="S1995" i="1"/>
  <c r="Q1995" i="1"/>
  <c r="P1995" i="1"/>
  <c r="T1994" i="1"/>
  <c r="S1994" i="1"/>
  <c r="Q1994" i="1"/>
  <c r="P1994" i="1"/>
  <c r="T1993" i="1"/>
  <c r="S1993" i="1"/>
  <c r="Q1993" i="1"/>
  <c r="P1993" i="1"/>
  <c r="T1992" i="1"/>
  <c r="S1992" i="1"/>
  <c r="Q1992" i="1"/>
  <c r="P1992" i="1"/>
  <c r="T1991" i="1"/>
  <c r="S1991" i="1"/>
  <c r="Q1991" i="1"/>
  <c r="P1991" i="1"/>
  <c r="T1990" i="1"/>
  <c r="S1990" i="1"/>
  <c r="Q1990" i="1"/>
  <c r="P1990" i="1"/>
  <c r="T1989" i="1"/>
  <c r="S1989" i="1"/>
  <c r="Q1989" i="1"/>
  <c r="P1989" i="1"/>
  <c r="T1988" i="1"/>
  <c r="S1988" i="1"/>
  <c r="Q1988" i="1"/>
  <c r="P1988" i="1"/>
  <c r="T1987" i="1"/>
  <c r="S1987" i="1"/>
  <c r="Q1987" i="1"/>
  <c r="P1987" i="1"/>
  <c r="T1986" i="1"/>
  <c r="S1986" i="1"/>
  <c r="Q1986" i="1"/>
  <c r="P1986" i="1"/>
  <c r="T1985" i="1"/>
  <c r="S1985" i="1"/>
  <c r="Q1985" i="1"/>
  <c r="P1985" i="1"/>
  <c r="T1984" i="1"/>
  <c r="S1984" i="1"/>
  <c r="Q1984" i="1"/>
  <c r="P1984" i="1"/>
  <c r="T1983" i="1"/>
  <c r="S1983" i="1"/>
  <c r="Q1983" i="1"/>
  <c r="P1983" i="1"/>
  <c r="T1982" i="1"/>
  <c r="S1982" i="1"/>
  <c r="Q1982" i="1"/>
  <c r="P1982" i="1"/>
  <c r="T1981" i="1"/>
  <c r="S1981" i="1"/>
  <c r="Q1981" i="1"/>
  <c r="P1981" i="1"/>
  <c r="T1980" i="1"/>
  <c r="S1980" i="1"/>
  <c r="Q1980" i="1"/>
  <c r="P1980" i="1"/>
  <c r="T1979" i="1"/>
  <c r="S1979" i="1"/>
  <c r="Q1979" i="1"/>
  <c r="P1979" i="1"/>
  <c r="T1978" i="1"/>
  <c r="S1978" i="1"/>
  <c r="Q1978" i="1"/>
  <c r="P1978" i="1"/>
  <c r="T1977" i="1"/>
  <c r="S1977" i="1"/>
  <c r="Q1977" i="1"/>
  <c r="P1977" i="1"/>
  <c r="T1976" i="1"/>
  <c r="S1976" i="1"/>
  <c r="Q1976" i="1"/>
  <c r="P1976" i="1"/>
  <c r="T1975" i="1"/>
  <c r="S1975" i="1"/>
  <c r="Q1975" i="1"/>
  <c r="P1975" i="1"/>
  <c r="T1974" i="1"/>
  <c r="S1974" i="1"/>
  <c r="Q1974" i="1"/>
  <c r="P1974" i="1"/>
  <c r="T1973" i="1"/>
  <c r="S1973" i="1"/>
  <c r="Q1973" i="1"/>
  <c r="P1973" i="1"/>
  <c r="T1972" i="1"/>
  <c r="S1972" i="1"/>
  <c r="Q1972" i="1"/>
  <c r="P1972" i="1"/>
  <c r="T1971" i="1"/>
  <c r="S1971" i="1"/>
  <c r="Q1971" i="1"/>
  <c r="P1971" i="1"/>
  <c r="T1970" i="1"/>
  <c r="S1970" i="1"/>
  <c r="Q1970" i="1"/>
  <c r="P1970" i="1"/>
  <c r="T1969" i="1"/>
  <c r="S1969" i="1"/>
  <c r="Q1969" i="1"/>
  <c r="P1969" i="1"/>
  <c r="T1968" i="1"/>
  <c r="S1968" i="1"/>
  <c r="Q1968" i="1"/>
  <c r="P1968" i="1"/>
  <c r="T1967" i="1"/>
  <c r="S1967" i="1"/>
  <c r="Q1967" i="1"/>
  <c r="P1967" i="1"/>
  <c r="T1966" i="1"/>
  <c r="S1966" i="1"/>
  <c r="Q1966" i="1"/>
  <c r="P1966" i="1"/>
  <c r="T1965" i="1"/>
  <c r="S1965" i="1"/>
  <c r="Q1965" i="1"/>
  <c r="P1965" i="1"/>
  <c r="T1964" i="1"/>
  <c r="S1964" i="1"/>
  <c r="Q1964" i="1"/>
  <c r="P1964" i="1"/>
  <c r="T1963" i="1"/>
  <c r="S1963" i="1"/>
  <c r="Q1963" i="1"/>
  <c r="P1963" i="1"/>
  <c r="T1962" i="1"/>
  <c r="S1962" i="1"/>
  <c r="Q1962" i="1"/>
  <c r="P1962" i="1"/>
  <c r="T1961" i="1"/>
  <c r="S1961" i="1"/>
  <c r="Q1961" i="1"/>
  <c r="P1961" i="1"/>
  <c r="T1960" i="1"/>
  <c r="S1960" i="1"/>
  <c r="Q1960" i="1"/>
  <c r="P1960" i="1"/>
  <c r="T1959" i="1"/>
  <c r="S1959" i="1"/>
  <c r="Q1959" i="1"/>
  <c r="P1959" i="1"/>
  <c r="T1958" i="1"/>
  <c r="S1958" i="1"/>
  <c r="Q1958" i="1"/>
  <c r="P1958" i="1"/>
  <c r="T1957" i="1"/>
  <c r="S1957" i="1"/>
  <c r="Q1957" i="1"/>
  <c r="P1957" i="1"/>
  <c r="T1956" i="1"/>
  <c r="S1956" i="1"/>
  <c r="Q1956" i="1"/>
  <c r="P1956" i="1"/>
  <c r="T1955" i="1"/>
  <c r="S1955" i="1"/>
  <c r="Q1955" i="1"/>
  <c r="P1955" i="1"/>
  <c r="T1954" i="1"/>
  <c r="S1954" i="1"/>
  <c r="Q1954" i="1"/>
  <c r="P1954" i="1"/>
  <c r="T1953" i="1"/>
  <c r="S1953" i="1"/>
  <c r="Q1953" i="1"/>
  <c r="P1953" i="1"/>
  <c r="T1952" i="1"/>
  <c r="S1952" i="1"/>
  <c r="Q1952" i="1"/>
  <c r="P1952" i="1"/>
  <c r="T1951" i="1"/>
  <c r="S1951" i="1"/>
  <c r="Q1951" i="1"/>
  <c r="P1951" i="1"/>
  <c r="T1950" i="1"/>
  <c r="S1950" i="1"/>
  <c r="Q1950" i="1"/>
  <c r="P1950" i="1"/>
  <c r="T1949" i="1"/>
  <c r="S1949" i="1"/>
  <c r="Q1949" i="1"/>
  <c r="P1949" i="1"/>
  <c r="T1948" i="1"/>
  <c r="S1948" i="1"/>
  <c r="Q1948" i="1"/>
  <c r="P1948" i="1"/>
  <c r="T1947" i="1"/>
  <c r="S1947" i="1"/>
  <c r="Q1947" i="1"/>
  <c r="P1947" i="1"/>
  <c r="T1946" i="1"/>
  <c r="S1946" i="1"/>
  <c r="Q1946" i="1"/>
  <c r="P1946" i="1"/>
  <c r="T1945" i="1"/>
  <c r="S1945" i="1"/>
  <c r="Q1945" i="1"/>
  <c r="P1945" i="1"/>
  <c r="T1944" i="1"/>
  <c r="S1944" i="1"/>
  <c r="Q1944" i="1"/>
  <c r="P1944" i="1"/>
  <c r="T1943" i="1"/>
  <c r="S1943" i="1"/>
  <c r="Q1943" i="1"/>
  <c r="P1943" i="1"/>
  <c r="T1942" i="1"/>
  <c r="S1942" i="1"/>
  <c r="Q1942" i="1"/>
  <c r="P1942" i="1"/>
  <c r="T1941" i="1"/>
  <c r="S1941" i="1"/>
  <c r="Q1941" i="1"/>
  <c r="P1941" i="1"/>
  <c r="T1940" i="1"/>
  <c r="S1940" i="1"/>
  <c r="Q1940" i="1"/>
  <c r="P1940" i="1"/>
  <c r="T1939" i="1"/>
  <c r="S1939" i="1"/>
  <c r="Q1939" i="1"/>
  <c r="P1939" i="1"/>
  <c r="T1938" i="1"/>
  <c r="S1938" i="1"/>
  <c r="Q1938" i="1"/>
  <c r="P1938" i="1"/>
  <c r="T1937" i="1"/>
  <c r="S1937" i="1"/>
  <c r="Q1937" i="1"/>
  <c r="P1937" i="1"/>
  <c r="T1936" i="1"/>
  <c r="S1936" i="1"/>
  <c r="Q1936" i="1"/>
  <c r="P1936" i="1"/>
  <c r="T1935" i="1"/>
  <c r="S1935" i="1"/>
  <c r="Q1935" i="1"/>
  <c r="P1935" i="1"/>
  <c r="T1934" i="1"/>
  <c r="S1934" i="1"/>
  <c r="Q1934" i="1"/>
  <c r="P1934" i="1"/>
  <c r="T1933" i="1"/>
  <c r="S1933" i="1"/>
  <c r="Q1933" i="1"/>
  <c r="P1933" i="1"/>
  <c r="T1932" i="1"/>
  <c r="S1932" i="1"/>
  <c r="Q1932" i="1"/>
  <c r="P1932" i="1"/>
  <c r="T1931" i="1"/>
  <c r="S1931" i="1"/>
  <c r="Q1931" i="1"/>
  <c r="P1931" i="1"/>
  <c r="T1930" i="1"/>
  <c r="S1930" i="1"/>
  <c r="Q1930" i="1"/>
  <c r="P1930" i="1"/>
  <c r="T1929" i="1"/>
  <c r="S1929" i="1"/>
  <c r="Q1929" i="1"/>
  <c r="P1929" i="1"/>
  <c r="T1928" i="1"/>
  <c r="S1928" i="1"/>
  <c r="Q1928" i="1"/>
  <c r="P1928" i="1"/>
  <c r="T1927" i="1"/>
  <c r="S1927" i="1"/>
  <c r="Q1927" i="1"/>
  <c r="P1927" i="1"/>
  <c r="T1926" i="1"/>
  <c r="S1926" i="1"/>
  <c r="Q1926" i="1"/>
  <c r="P1926" i="1"/>
  <c r="T1925" i="1"/>
  <c r="S1925" i="1"/>
  <c r="Q1925" i="1"/>
  <c r="P1925" i="1"/>
  <c r="T1924" i="1"/>
  <c r="S1924" i="1"/>
  <c r="Q1924" i="1"/>
  <c r="P1924" i="1"/>
  <c r="T1923" i="1"/>
  <c r="S1923" i="1"/>
  <c r="Q1923" i="1"/>
  <c r="P1923" i="1"/>
  <c r="T1922" i="1"/>
  <c r="S1922" i="1"/>
  <c r="Q1922" i="1"/>
  <c r="P1922" i="1"/>
  <c r="T1921" i="1"/>
  <c r="S1921" i="1"/>
  <c r="Q1921" i="1"/>
  <c r="P1921" i="1"/>
  <c r="T1920" i="1"/>
  <c r="S1920" i="1"/>
  <c r="Q1920" i="1"/>
  <c r="P1920" i="1"/>
  <c r="T1919" i="1"/>
  <c r="S1919" i="1"/>
  <c r="Q1919" i="1"/>
  <c r="P1919" i="1"/>
  <c r="T1918" i="1"/>
  <c r="S1918" i="1"/>
  <c r="Q1918" i="1"/>
  <c r="P1918" i="1"/>
  <c r="T1917" i="1"/>
  <c r="S1917" i="1"/>
  <c r="Q1917" i="1"/>
  <c r="P1917" i="1"/>
  <c r="T1916" i="1"/>
  <c r="S1916" i="1"/>
  <c r="Q1916" i="1"/>
  <c r="P1916" i="1"/>
  <c r="T1915" i="1"/>
  <c r="S1915" i="1"/>
  <c r="Q1915" i="1"/>
  <c r="P1915" i="1"/>
  <c r="T1914" i="1"/>
  <c r="S1914" i="1"/>
  <c r="Q1914" i="1"/>
  <c r="P1914" i="1"/>
  <c r="T1913" i="1"/>
  <c r="S1913" i="1"/>
  <c r="Q1913" i="1"/>
  <c r="P1913" i="1"/>
  <c r="T1912" i="1"/>
  <c r="S1912" i="1"/>
  <c r="Q1912" i="1"/>
  <c r="P1912" i="1"/>
  <c r="T1911" i="1"/>
  <c r="S1911" i="1"/>
  <c r="Q1911" i="1"/>
  <c r="P1911" i="1"/>
  <c r="T1910" i="1"/>
  <c r="S1910" i="1"/>
  <c r="Q1910" i="1"/>
  <c r="P1910" i="1"/>
  <c r="T1909" i="1"/>
  <c r="S1909" i="1"/>
  <c r="Q1909" i="1"/>
  <c r="P1909" i="1"/>
  <c r="T1908" i="1"/>
  <c r="S1908" i="1"/>
  <c r="Q1908" i="1"/>
  <c r="P1908" i="1"/>
  <c r="T1907" i="1"/>
  <c r="S1907" i="1"/>
  <c r="Q1907" i="1"/>
  <c r="P1907" i="1"/>
  <c r="T1906" i="1"/>
  <c r="S1906" i="1"/>
  <c r="Q1906" i="1"/>
  <c r="P1906" i="1"/>
  <c r="T1905" i="1"/>
  <c r="S1905" i="1"/>
  <c r="Q1905" i="1"/>
  <c r="P1905" i="1"/>
  <c r="T1904" i="1"/>
  <c r="S1904" i="1"/>
  <c r="Q1904" i="1"/>
  <c r="P1904" i="1"/>
  <c r="T1903" i="1"/>
  <c r="S1903" i="1"/>
  <c r="Q1903" i="1"/>
  <c r="P1903" i="1"/>
  <c r="T1902" i="1"/>
  <c r="S1902" i="1"/>
  <c r="Q1902" i="1"/>
  <c r="P1902" i="1"/>
  <c r="T1901" i="1"/>
  <c r="S1901" i="1"/>
  <c r="Q1901" i="1"/>
  <c r="P1901" i="1"/>
  <c r="T1900" i="1"/>
  <c r="S1900" i="1"/>
  <c r="Q1900" i="1"/>
  <c r="P1900" i="1"/>
  <c r="T1899" i="1"/>
  <c r="S1899" i="1"/>
  <c r="Q1899" i="1"/>
  <c r="P1899" i="1"/>
  <c r="T1898" i="1"/>
  <c r="S1898" i="1"/>
  <c r="Q1898" i="1"/>
  <c r="P1898" i="1"/>
  <c r="T1897" i="1"/>
  <c r="S1897" i="1"/>
  <c r="Q1897" i="1"/>
  <c r="P1897" i="1"/>
  <c r="T1896" i="1"/>
  <c r="S1896" i="1"/>
  <c r="Q1896" i="1"/>
  <c r="P1896" i="1"/>
  <c r="T1895" i="1"/>
  <c r="S1895" i="1"/>
  <c r="Q1895" i="1"/>
  <c r="P1895" i="1"/>
  <c r="T1894" i="1"/>
  <c r="S1894" i="1"/>
  <c r="Q1894" i="1"/>
  <c r="P1894" i="1"/>
  <c r="T1893" i="1"/>
  <c r="S1893" i="1"/>
  <c r="Q1893" i="1"/>
  <c r="P1893" i="1"/>
  <c r="T1892" i="1"/>
  <c r="S1892" i="1"/>
  <c r="Q1892" i="1"/>
  <c r="P1892" i="1"/>
  <c r="T1891" i="1"/>
  <c r="S1891" i="1"/>
  <c r="Q1891" i="1"/>
  <c r="P1891" i="1"/>
  <c r="T1890" i="1"/>
  <c r="S1890" i="1"/>
  <c r="Q1890" i="1"/>
  <c r="P1890" i="1"/>
  <c r="T1889" i="1"/>
  <c r="S1889" i="1"/>
  <c r="Q1889" i="1"/>
  <c r="P1889" i="1"/>
  <c r="T1888" i="1"/>
  <c r="S1888" i="1"/>
  <c r="Q1888" i="1"/>
  <c r="P1888" i="1"/>
  <c r="T1887" i="1"/>
  <c r="S1887" i="1"/>
  <c r="Q1887" i="1"/>
  <c r="P1887" i="1"/>
  <c r="T1886" i="1"/>
  <c r="S1886" i="1"/>
  <c r="Q1886" i="1"/>
  <c r="P1886" i="1"/>
  <c r="T1885" i="1"/>
  <c r="S1885" i="1"/>
  <c r="Q1885" i="1"/>
  <c r="P1885" i="1"/>
  <c r="T1884" i="1"/>
  <c r="S1884" i="1"/>
  <c r="Q1884" i="1"/>
  <c r="P1884" i="1"/>
  <c r="T1883" i="1"/>
  <c r="S1883" i="1"/>
  <c r="Q1883" i="1"/>
  <c r="P1883" i="1"/>
  <c r="T1882" i="1"/>
  <c r="S1882" i="1"/>
  <c r="Q1882" i="1"/>
  <c r="P1882" i="1"/>
  <c r="T1881" i="1"/>
  <c r="S1881" i="1"/>
  <c r="Q1881" i="1"/>
  <c r="P1881" i="1"/>
  <c r="T1880" i="1"/>
  <c r="S1880" i="1"/>
  <c r="Q1880" i="1"/>
  <c r="P1880" i="1"/>
  <c r="T1879" i="1"/>
  <c r="S1879" i="1"/>
  <c r="Q1879" i="1"/>
  <c r="P1879" i="1"/>
  <c r="T1878" i="1"/>
  <c r="S1878" i="1"/>
  <c r="Q1878" i="1"/>
  <c r="P1878" i="1"/>
  <c r="T1877" i="1"/>
  <c r="S1877" i="1"/>
  <c r="Q1877" i="1"/>
  <c r="P1877" i="1"/>
  <c r="T1876" i="1"/>
  <c r="S1876" i="1"/>
  <c r="Q1876" i="1"/>
  <c r="P1876" i="1"/>
  <c r="T1875" i="1"/>
  <c r="S1875" i="1"/>
  <c r="Q1875" i="1"/>
  <c r="P1875" i="1"/>
  <c r="T1874" i="1"/>
  <c r="S1874" i="1"/>
  <c r="Q1874" i="1"/>
  <c r="P1874" i="1"/>
  <c r="T1873" i="1"/>
  <c r="S1873" i="1"/>
  <c r="Q1873" i="1"/>
  <c r="P1873" i="1"/>
  <c r="T1872" i="1"/>
  <c r="S1872" i="1"/>
  <c r="Q1872" i="1"/>
  <c r="P1872" i="1"/>
  <c r="T1871" i="1"/>
  <c r="S1871" i="1"/>
  <c r="Q1871" i="1"/>
  <c r="P1871" i="1"/>
  <c r="T1870" i="1"/>
  <c r="S1870" i="1"/>
  <c r="Q1870" i="1"/>
  <c r="P1870" i="1"/>
  <c r="T1869" i="1"/>
  <c r="S1869" i="1"/>
  <c r="Q1869" i="1"/>
  <c r="P1869" i="1"/>
  <c r="T1868" i="1"/>
  <c r="S1868" i="1"/>
  <c r="Q1868" i="1"/>
  <c r="P1868" i="1"/>
  <c r="T1867" i="1"/>
  <c r="S1867" i="1"/>
  <c r="Q1867" i="1"/>
  <c r="P1867" i="1"/>
  <c r="T1866" i="1"/>
  <c r="S1866" i="1"/>
  <c r="Q1866" i="1"/>
  <c r="P1866" i="1"/>
  <c r="T1865" i="1"/>
  <c r="S1865" i="1"/>
  <c r="Q1865" i="1"/>
  <c r="P1865" i="1"/>
  <c r="T1864" i="1"/>
  <c r="S1864" i="1"/>
  <c r="Q1864" i="1"/>
  <c r="P1864" i="1"/>
  <c r="T1863" i="1"/>
  <c r="S1863" i="1"/>
  <c r="Q1863" i="1"/>
  <c r="P1863" i="1"/>
  <c r="T1862" i="1"/>
  <c r="S1862" i="1"/>
  <c r="Q1862" i="1"/>
  <c r="P1862" i="1"/>
  <c r="T1861" i="1"/>
  <c r="S1861" i="1"/>
  <c r="Q1861" i="1"/>
  <c r="P1861" i="1"/>
  <c r="T1860" i="1"/>
  <c r="S1860" i="1"/>
  <c r="Q1860" i="1"/>
  <c r="P1860" i="1"/>
  <c r="T1859" i="1"/>
  <c r="S1859" i="1"/>
  <c r="Q1859" i="1"/>
  <c r="P1859" i="1"/>
  <c r="T1858" i="1"/>
  <c r="S1858" i="1"/>
  <c r="Q1858" i="1"/>
  <c r="P1858" i="1"/>
  <c r="T1857" i="1"/>
  <c r="S1857" i="1"/>
  <c r="Q1857" i="1"/>
  <c r="P1857" i="1"/>
  <c r="T1856" i="1"/>
  <c r="S1856" i="1"/>
  <c r="Q1856" i="1"/>
  <c r="P1856" i="1"/>
  <c r="T1855" i="1"/>
  <c r="S1855" i="1"/>
  <c r="Q1855" i="1"/>
  <c r="P1855" i="1"/>
  <c r="T1854" i="1"/>
  <c r="S1854" i="1"/>
  <c r="Q1854" i="1"/>
  <c r="P1854" i="1"/>
  <c r="T1853" i="1"/>
  <c r="S1853" i="1"/>
  <c r="Q1853" i="1"/>
  <c r="P1853" i="1"/>
  <c r="T1852" i="1"/>
  <c r="S1852" i="1"/>
  <c r="Q1852" i="1"/>
  <c r="P1852" i="1"/>
  <c r="T1851" i="1"/>
  <c r="S1851" i="1"/>
  <c r="Q1851" i="1"/>
  <c r="P1851" i="1"/>
  <c r="T1850" i="1"/>
  <c r="S1850" i="1"/>
  <c r="Q1850" i="1"/>
  <c r="P1850" i="1"/>
  <c r="T1849" i="1"/>
  <c r="S1849" i="1"/>
  <c r="Q1849" i="1"/>
  <c r="P1849" i="1"/>
  <c r="T1848" i="1"/>
  <c r="S1848" i="1"/>
  <c r="Q1848" i="1"/>
  <c r="P1848" i="1"/>
  <c r="T1847" i="1"/>
  <c r="S1847" i="1"/>
  <c r="Q1847" i="1"/>
  <c r="P1847" i="1"/>
  <c r="T1846" i="1"/>
  <c r="S1846" i="1"/>
  <c r="Q1846" i="1"/>
  <c r="P1846" i="1"/>
  <c r="T1845" i="1"/>
  <c r="S1845" i="1"/>
  <c r="Q1845" i="1"/>
  <c r="P1845" i="1"/>
  <c r="T1844" i="1"/>
  <c r="S1844" i="1"/>
  <c r="Q1844" i="1"/>
  <c r="P1844" i="1"/>
  <c r="T1843" i="1"/>
  <c r="S1843" i="1"/>
  <c r="Q1843" i="1"/>
  <c r="P1843" i="1"/>
  <c r="T1842" i="1"/>
  <c r="S1842" i="1"/>
  <c r="Q1842" i="1"/>
  <c r="P1842" i="1"/>
  <c r="T1841" i="1"/>
  <c r="S1841" i="1"/>
  <c r="Q1841" i="1"/>
  <c r="P1841" i="1"/>
  <c r="T1840" i="1"/>
  <c r="S1840" i="1"/>
  <c r="Q1840" i="1"/>
  <c r="P1840" i="1"/>
  <c r="T1839" i="1"/>
  <c r="S1839" i="1"/>
  <c r="Q1839" i="1"/>
  <c r="P1839" i="1"/>
  <c r="T1838" i="1"/>
  <c r="S1838" i="1"/>
  <c r="Q1838" i="1"/>
  <c r="P1838" i="1"/>
  <c r="T1837" i="1"/>
  <c r="S1837" i="1"/>
  <c r="Q1837" i="1"/>
  <c r="P1837" i="1"/>
  <c r="T1836" i="1"/>
  <c r="S1836" i="1"/>
  <c r="Q1836" i="1"/>
  <c r="P1836" i="1"/>
  <c r="T1835" i="1"/>
  <c r="S1835" i="1"/>
  <c r="Q1835" i="1"/>
  <c r="P1835" i="1"/>
  <c r="T1834" i="1"/>
  <c r="S1834" i="1"/>
  <c r="Q1834" i="1"/>
  <c r="P1834" i="1"/>
  <c r="T1833" i="1"/>
  <c r="S1833" i="1"/>
  <c r="Q1833" i="1"/>
  <c r="P1833" i="1"/>
  <c r="T1832" i="1"/>
  <c r="S1832" i="1"/>
  <c r="Q1832" i="1"/>
  <c r="P1832" i="1"/>
  <c r="T1831" i="1"/>
  <c r="S1831" i="1"/>
  <c r="Q1831" i="1"/>
  <c r="P1831" i="1"/>
  <c r="T1830" i="1"/>
  <c r="S1830" i="1"/>
  <c r="Q1830" i="1"/>
  <c r="P1830" i="1"/>
  <c r="T1829" i="1"/>
  <c r="S1829" i="1"/>
  <c r="Q1829" i="1"/>
  <c r="P1829" i="1"/>
  <c r="T1828" i="1"/>
  <c r="S1828" i="1"/>
  <c r="Q1828" i="1"/>
  <c r="P1828" i="1"/>
  <c r="T1827" i="1"/>
  <c r="S1827" i="1"/>
  <c r="Q1827" i="1"/>
  <c r="P1827" i="1"/>
  <c r="T1826" i="1"/>
  <c r="S1826" i="1"/>
  <c r="Q1826" i="1"/>
  <c r="P1826" i="1"/>
  <c r="T1825" i="1"/>
  <c r="S1825" i="1"/>
  <c r="Q1825" i="1"/>
  <c r="P1825" i="1"/>
  <c r="T1824" i="1"/>
  <c r="S1824" i="1"/>
  <c r="Q1824" i="1"/>
  <c r="P1824" i="1"/>
  <c r="T1823" i="1"/>
  <c r="S1823" i="1"/>
  <c r="Q1823" i="1"/>
  <c r="P1823" i="1"/>
  <c r="T1822" i="1"/>
  <c r="S1822" i="1"/>
  <c r="Q1822" i="1"/>
  <c r="P1822" i="1"/>
  <c r="T1821" i="1"/>
  <c r="S1821" i="1"/>
  <c r="Q1821" i="1"/>
  <c r="P1821" i="1"/>
  <c r="T1820" i="1"/>
  <c r="S1820" i="1"/>
  <c r="Q1820" i="1"/>
  <c r="P1820" i="1"/>
  <c r="T1819" i="1"/>
  <c r="S1819" i="1"/>
  <c r="Q1819" i="1"/>
  <c r="P1819" i="1"/>
  <c r="T1818" i="1"/>
  <c r="S1818" i="1"/>
  <c r="Q1818" i="1"/>
  <c r="P1818" i="1"/>
  <c r="T1817" i="1"/>
  <c r="S1817" i="1"/>
  <c r="Q1817" i="1"/>
  <c r="P1817" i="1"/>
  <c r="T1816" i="1"/>
  <c r="S1816" i="1"/>
  <c r="Q1816" i="1"/>
  <c r="P1816" i="1"/>
  <c r="T1815" i="1"/>
  <c r="S1815" i="1"/>
  <c r="Q1815" i="1"/>
  <c r="P1815" i="1"/>
  <c r="T1814" i="1"/>
  <c r="S1814" i="1"/>
  <c r="Q1814" i="1"/>
  <c r="P1814" i="1"/>
  <c r="T1813" i="1"/>
  <c r="S1813" i="1"/>
  <c r="Q1813" i="1"/>
  <c r="P1813" i="1"/>
  <c r="T1812" i="1"/>
  <c r="S1812" i="1"/>
  <c r="Q1812" i="1"/>
  <c r="P1812" i="1"/>
  <c r="T1811" i="1"/>
  <c r="S1811" i="1"/>
  <c r="Q1811" i="1"/>
  <c r="P1811" i="1"/>
  <c r="T1810" i="1"/>
  <c r="S1810" i="1"/>
  <c r="Q1810" i="1"/>
  <c r="P1810" i="1"/>
  <c r="T1809" i="1"/>
  <c r="S1809" i="1"/>
  <c r="Q1809" i="1"/>
  <c r="P1809" i="1"/>
  <c r="T1808" i="1"/>
  <c r="S1808" i="1"/>
  <c r="Q1808" i="1"/>
  <c r="P1808" i="1"/>
  <c r="T1807" i="1"/>
  <c r="S1807" i="1"/>
  <c r="Q1807" i="1"/>
  <c r="P1807" i="1"/>
  <c r="T1806" i="1"/>
  <c r="S1806" i="1"/>
  <c r="Q1806" i="1"/>
  <c r="P1806" i="1"/>
  <c r="T1805" i="1"/>
  <c r="S1805" i="1"/>
  <c r="Q1805" i="1"/>
  <c r="P1805" i="1"/>
  <c r="T1804" i="1"/>
  <c r="S1804" i="1"/>
  <c r="Q1804" i="1"/>
  <c r="P1804" i="1"/>
  <c r="T1803" i="1"/>
  <c r="S1803" i="1"/>
  <c r="Q1803" i="1"/>
  <c r="P1803" i="1"/>
  <c r="T1802" i="1"/>
  <c r="S1802" i="1"/>
  <c r="Q1802" i="1"/>
  <c r="P1802" i="1"/>
  <c r="T1801" i="1"/>
  <c r="S1801" i="1"/>
  <c r="Q1801" i="1"/>
  <c r="P1801" i="1"/>
  <c r="T1800" i="1"/>
  <c r="S1800" i="1"/>
  <c r="Q1800" i="1"/>
  <c r="P1800" i="1"/>
  <c r="T1799" i="1"/>
  <c r="S1799" i="1"/>
  <c r="Q1799" i="1"/>
  <c r="P1799" i="1"/>
  <c r="T1798" i="1"/>
  <c r="S1798" i="1"/>
  <c r="Q1798" i="1"/>
  <c r="P1798" i="1"/>
  <c r="T1797" i="1"/>
  <c r="S1797" i="1"/>
  <c r="Q1797" i="1"/>
  <c r="P1797" i="1"/>
  <c r="T1796" i="1"/>
  <c r="S1796" i="1"/>
  <c r="Q1796" i="1"/>
  <c r="P1796" i="1"/>
  <c r="T1795" i="1"/>
  <c r="S1795" i="1"/>
  <c r="Q1795" i="1"/>
  <c r="P1795" i="1"/>
  <c r="T1794" i="1"/>
  <c r="S1794" i="1"/>
  <c r="Q1794" i="1"/>
  <c r="P1794" i="1"/>
  <c r="T1793" i="1"/>
  <c r="S1793" i="1"/>
  <c r="Q1793" i="1"/>
  <c r="P1793" i="1"/>
  <c r="T1792" i="1"/>
  <c r="S1792" i="1"/>
  <c r="Q1792" i="1"/>
  <c r="P1792" i="1"/>
  <c r="T1791" i="1"/>
  <c r="S1791" i="1"/>
  <c r="Q1791" i="1"/>
  <c r="P1791" i="1"/>
  <c r="T1790" i="1"/>
  <c r="S1790" i="1"/>
  <c r="Q1790" i="1"/>
  <c r="P1790" i="1"/>
  <c r="T1789" i="1"/>
  <c r="S1789" i="1"/>
  <c r="Q1789" i="1"/>
  <c r="P1789" i="1"/>
  <c r="T1788" i="1"/>
  <c r="S1788" i="1"/>
  <c r="Q1788" i="1"/>
  <c r="P1788" i="1"/>
  <c r="T1787" i="1"/>
  <c r="S1787" i="1"/>
  <c r="Q1787" i="1"/>
  <c r="P1787" i="1"/>
  <c r="T1786" i="1"/>
  <c r="S1786" i="1"/>
  <c r="Q1786" i="1"/>
  <c r="P1786" i="1"/>
  <c r="T1785" i="1"/>
  <c r="S1785" i="1"/>
  <c r="Q1785" i="1"/>
  <c r="P1785" i="1"/>
  <c r="T1784" i="1"/>
  <c r="S1784" i="1"/>
  <c r="Q1784" i="1"/>
  <c r="P1784" i="1"/>
  <c r="T1783" i="1"/>
  <c r="S1783" i="1"/>
  <c r="Q1783" i="1"/>
  <c r="P1783" i="1"/>
  <c r="T1782" i="1"/>
  <c r="S1782" i="1"/>
  <c r="Q1782" i="1"/>
  <c r="P1782" i="1"/>
  <c r="T1781" i="1"/>
  <c r="S1781" i="1"/>
  <c r="Q1781" i="1"/>
  <c r="P1781" i="1"/>
  <c r="T1780" i="1"/>
  <c r="S1780" i="1"/>
  <c r="Q1780" i="1"/>
  <c r="P1780" i="1"/>
  <c r="T1779" i="1"/>
  <c r="S1779" i="1"/>
  <c r="Q1779" i="1"/>
  <c r="P1779" i="1"/>
  <c r="T1778" i="1"/>
  <c r="S1778" i="1"/>
  <c r="Q1778" i="1"/>
  <c r="P1778" i="1"/>
  <c r="T1777" i="1"/>
  <c r="S1777" i="1"/>
  <c r="Q1777" i="1"/>
  <c r="P1777" i="1"/>
  <c r="T1776" i="1"/>
  <c r="S1776" i="1"/>
  <c r="Q1776" i="1"/>
  <c r="P1776" i="1"/>
  <c r="T1775" i="1"/>
  <c r="S1775" i="1"/>
  <c r="Q1775" i="1"/>
  <c r="P1775" i="1"/>
  <c r="T1774" i="1"/>
  <c r="S1774" i="1"/>
  <c r="Q1774" i="1"/>
  <c r="P1774" i="1"/>
  <c r="T1773" i="1"/>
  <c r="S1773" i="1"/>
  <c r="Q1773" i="1"/>
  <c r="P1773" i="1"/>
  <c r="T1772" i="1"/>
  <c r="S1772" i="1"/>
  <c r="Q1772" i="1"/>
  <c r="P1772" i="1"/>
  <c r="T1771" i="1"/>
  <c r="S1771" i="1"/>
  <c r="Q1771" i="1"/>
  <c r="P1771" i="1"/>
  <c r="T1770" i="1"/>
  <c r="S1770" i="1"/>
  <c r="Q1770" i="1"/>
  <c r="P1770" i="1"/>
  <c r="T1769" i="1"/>
  <c r="S1769" i="1"/>
  <c r="Q1769" i="1"/>
  <c r="P1769" i="1"/>
  <c r="T1768" i="1"/>
  <c r="S1768" i="1"/>
  <c r="Q1768" i="1"/>
  <c r="P1768" i="1"/>
  <c r="T1767" i="1"/>
  <c r="S1767" i="1"/>
  <c r="Q1767" i="1"/>
  <c r="P1767" i="1"/>
  <c r="T1766" i="1"/>
  <c r="S1766" i="1"/>
  <c r="Q1766" i="1"/>
  <c r="P1766" i="1"/>
  <c r="T1765" i="1"/>
  <c r="S1765" i="1"/>
  <c r="Q1765" i="1"/>
  <c r="P1765" i="1"/>
  <c r="T1764" i="1"/>
  <c r="S1764" i="1"/>
  <c r="Q1764" i="1"/>
  <c r="P1764" i="1"/>
  <c r="T1763" i="1"/>
  <c r="S1763" i="1"/>
  <c r="Q1763" i="1"/>
  <c r="P1763" i="1"/>
  <c r="T1762" i="1"/>
  <c r="S1762" i="1"/>
  <c r="Q1762" i="1"/>
  <c r="P1762" i="1"/>
  <c r="T1761" i="1"/>
  <c r="S1761" i="1"/>
  <c r="Q1761" i="1"/>
  <c r="P1761" i="1"/>
  <c r="T1760" i="1"/>
  <c r="S1760" i="1"/>
  <c r="Q1760" i="1"/>
  <c r="P1760" i="1"/>
  <c r="T1759" i="1"/>
  <c r="S1759" i="1"/>
  <c r="Q1759" i="1"/>
  <c r="P1759" i="1"/>
  <c r="T1758" i="1"/>
  <c r="S1758" i="1"/>
  <c r="Q1758" i="1"/>
  <c r="P1758" i="1"/>
  <c r="T1757" i="1"/>
  <c r="S1757" i="1"/>
  <c r="Q1757" i="1"/>
  <c r="P1757" i="1"/>
  <c r="T1756" i="1"/>
  <c r="S1756" i="1"/>
  <c r="Q1756" i="1"/>
  <c r="P1756" i="1"/>
  <c r="T1755" i="1"/>
  <c r="S1755" i="1"/>
  <c r="Q1755" i="1"/>
  <c r="P1755" i="1"/>
  <c r="T1754" i="1"/>
  <c r="S1754" i="1"/>
  <c r="Q1754" i="1"/>
  <c r="P1754" i="1"/>
  <c r="T1753" i="1"/>
  <c r="S1753" i="1"/>
  <c r="Q1753" i="1"/>
  <c r="P1753" i="1"/>
  <c r="T1752" i="1"/>
  <c r="S1752" i="1"/>
  <c r="Q1752" i="1"/>
  <c r="P1752" i="1"/>
  <c r="T1751" i="1"/>
  <c r="S1751" i="1"/>
  <c r="Q1751" i="1"/>
  <c r="P1751" i="1"/>
  <c r="T1750" i="1"/>
  <c r="S1750" i="1"/>
  <c r="Q1750" i="1"/>
  <c r="P1750" i="1"/>
  <c r="T1749" i="1"/>
  <c r="S1749" i="1"/>
  <c r="Q1749" i="1"/>
  <c r="P1749" i="1"/>
  <c r="T1748" i="1"/>
  <c r="S1748" i="1"/>
  <c r="Q1748" i="1"/>
  <c r="P1748" i="1"/>
  <c r="T1747" i="1"/>
  <c r="S1747" i="1"/>
  <c r="Q1747" i="1"/>
  <c r="P1747" i="1"/>
  <c r="T1746" i="1"/>
  <c r="S1746" i="1"/>
  <c r="Q1746" i="1"/>
  <c r="P1746" i="1"/>
  <c r="T1745" i="1"/>
  <c r="S1745" i="1"/>
  <c r="Q1745" i="1"/>
  <c r="P1745" i="1"/>
  <c r="T1744" i="1"/>
  <c r="S1744" i="1"/>
  <c r="Q1744" i="1"/>
  <c r="P1744" i="1"/>
  <c r="T1743" i="1"/>
  <c r="S1743" i="1"/>
  <c r="Q1743" i="1"/>
  <c r="P1743" i="1"/>
  <c r="T1742" i="1"/>
  <c r="S1742" i="1"/>
  <c r="Q1742" i="1"/>
  <c r="P1742" i="1"/>
  <c r="T1741" i="1"/>
  <c r="S1741" i="1"/>
  <c r="Q1741" i="1"/>
  <c r="P1741" i="1"/>
  <c r="T1740" i="1"/>
  <c r="S1740" i="1"/>
  <c r="Q1740" i="1"/>
  <c r="P1740" i="1"/>
  <c r="T1739" i="1"/>
  <c r="S1739" i="1"/>
  <c r="Q1739" i="1"/>
  <c r="P1739" i="1"/>
  <c r="T1738" i="1"/>
  <c r="S1738" i="1"/>
  <c r="Q1738" i="1"/>
  <c r="P1738" i="1"/>
  <c r="T1737" i="1"/>
  <c r="S1737" i="1"/>
  <c r="Q1737" i="1"/>
  <c r="P1737" i="1"/>
  <c r="T1736" i="1"/>
  <c r="S1736" i="1"/>
  <c r="Q1736" i="1"/>
  <c r="P1736" i="1"/>
  <c r="T1735" i="1"/>
  <c r="S1735" i="1"/>
  <c r="Q1735" i="1"/>
  <c r="P1735" i="1"/>
  <c r="T1734" i="1"/>
  <c r="S1734" i="1"/>
  <c r="Q1734" i="1"/>
  <c r="P1734" i="1"/>
  <c r="T1733" i="1"/>
  <c r="S1733" i="1"/>
  <c r="Q1733" i="1"/>
  <c r="P1733" i="1"/>
  <c r="T1732" i="1"/>
  <c r="S1732" i="1"/>
  <c r="Q1732" i="1"/>
  <c r="P1732" i="1"/>
  <c r="T1731" i="1"/>
  <c r="S1731" i="1"/>
  <c r="Q1731" i="1"/>
  <c r="P1731" i="1"/>
  <c r="T1730" i="1"/>
  <c r="S1730" i="1"/>
  <c r="Q1730" i="1"/>
  <c r="P1730" i="1"/>
  <c r="T1729" i="1"/>
  <c r="S1729" i="1"/>
  <c r="Q1729" i="1"/>
  <c r="P1729" i="1"/>
  <c r="T1728" i="1"/>
  <c r="S1728" i="1"/>
  <c r="Q1728" i="1"/>
  <c r="P1728" i="1"/>
  <c r="T1727" i="1"/>
  <c r="S1727" i="1"/>
  <c r="Q1727" i="1"/>
  <c r="P1727" i="1"/>
  <c r="T1726" i="1"/>
  <c r="S1726" i="1"/>
  <c r="Q1726" i="1"/>
  <c r="P1726" i="1"/>
  <c r="T1725" i="1"/>
  <c r="S1725" i="1"/>
  <c r="Q1725" i="1"/>
  <c r="P1725" i="1"/>
  <c r="T1724" i="1"/>
  <c r="S1724" i="1"/>
  <c r="Q1724" i="1"/>
  <c r="P1724" i="1"/>
  <c r="T1723" i="1"/>
  <c r="S1723" i="1"/>
  <c r="Q1723" i="1"/>
  <c r="P1723" i="1"/>
  <c r="T1722" i="1"/>
  <c r="S1722" i="1"/>
  <c r="Q1722" i="1"/>
  <c r="P1722" i="1"/>
  <c r="T1721" i="1"/>
  <c r="S1721" i="1"/>
  <c r="Q1721" i="1"/>
  <c r="P1721" i="1"/>
  <c r="T1720" i="1"/>
  <c r="S1720" i="1"/>
  <c r="Q1720" i="1"/>
  <c r="P1720" i="1"/>
  <c r="T1719" i="1"/>
  <c r="S1719" i="1"/>
  <c r="Q1719" i="1"/>
  <c r="P1719" i="1"/>
  <c r="T1718" i="1"/>
  <c r="S1718" i="1"/>
  <c r="Q1718" i="1"/>
  <c r="P1718" i="1"/>
  <c r="T1717" i="1"/>
  <c r="S1717" i="1"/>
  <c r="Q1717" i="1"/>
  <c r="P1717" i="1"/>
  <c r="T1716" i="1"/>
  <c r="S1716" i="1"/>
  <c r="Q1716" i="1"/>
  <c r="P1716" i="1"/>
  <c r="T1715" i="1"/>
  <c r="S1715" i="1"/>
  <c r="Q1715" i="1"/>
  <c r="P1715" i="1"/>
  <c r="T1714" i="1"/>
  <c r="S1714" i="1"/>
  <c r="Q1714" i="1"/>
  <c r="P1714" i="1"/>
  <c r="T1713" i="1"/>
  <c r="S1713" i="1"/>
  <c r="Q1713" i="1"/>
  <c r="P1713" i="1"/>
  <c r="T1712" i="1"/>
  <c r="S1712" i="1"/>
  <c r="Q1712" i="1"/>
  <c r="P1712" i="1"/>
  <c r="T1711" i="1"/>
  <c r="S1711" i="1"/>
  <c r="Q1711" i="1"/>
  <c r="P1711" i="1"/>
  <c r="T1710" i="1"/>
  <c r="S1710" i="1"/>
  <c r="Q1710" i="1"/>
  <c r="P1710" i="1"/>
  <c r="T1709" i="1"/>
  <c r="S1709" i="1"/>
  <c r="Q1709" i="1"/>
  <c r="P1709" i="1"/>
  <c r="T1708" i="1"/>
  <c r="S1708" i="1"/>
  <c r="Q1708" i="1"/>
  <c r="P1708" i="1"/>
  <c r="T1707" i="1"/>
  <c r="S1707" i="1"/>
  <c r="Q1707" i="1"/>
  <c r="P1707" i="1"/>
  <c r="T1706" i="1"/>
  <c r="S1706" i="1"/>
  <c r="Q1706" i="1"/>
  <c r="P1706" i="1"/>
  <c r="T1705" i="1"/>
  <c r="S1705" i="1"/>
  <c r="Q1705" i="1"/>
  <c r="P1705" i="1"/>
  <c r="T1704" i="1"/>
  <c r="S1704" i="1"/>
  <c r="Q1704" i="1"/>
  <c r="P1704" i="1"/>
  <c r="T1703" i="1"/>
  <c r="S1703" i="1"/>
  <c r="Q1703" i="1"/>
  <c r="P1703" i="1"/>
  <c r="T1702" i="1"/>
  <c r="S1702" i="1"/>
  <c r="Q1702" i="1"/>
  <c r="P1702" i="1"/>
  <c r="T1701" i="1"/>
  <c r="S1701" i="1"/>
  <c r="Q1701" i="1"/>
  <c r="P1701" i="1"/>
  <c r="T1700" i="1"/>
  <c r="S1700" i="1"/>
  <c r="Q1700" i="1"/>
  <c r="P1700" i="1"/>
  <c r="T1699" i="1"/>
  <c r="S1699" i="1"/>
  <c r="Q1699" i="1"/>
  <c r="P1699" i="1"/>
  <c r="T1698" i="1"/>
  <c r="S1698" i="1"/>
  <c r="Q1698" i="1"/>
  <c r="P1698" i="1"/>
  <c r="T1697" i="1"/>
  <c r="S1697" i="1"/>
  <c r="Q1697" i="1"/>
  <c r="P1697" i="1"/>
  <c r="T1696" i="1"/>
  <c r="S1696" i="1"/>
  <c r="Q1696" i="1"/>
  <c r="P1696" i="1"/>
  <c r="T1695" i="1"/>
  <c r="S1695" i="1"/>
  <c r="Q1695" i="1"/>
  <c r="P1695" i="1"/>
  <c r="T1694" i="1"/>
  <c r="S1694" i="1"/>
  <c r="Q1694" i="1"/>
  <c r="P1694" i="1"/>
  <c r="T1693" i="1"/>
  <c r="S1693" i="1"/>
  <c r="Q1693" i="1"/>
  <c r="P1693" i="1"/>
  <c r="T1692" i="1"/>
  <c r="S1692" i="1"/>
  <c r="Q1692" i="1"/>
  <c r="P1692" i="1"/>
  <c r="T1691" i="1"/>
  <c r="S1691" i="1"/>
  <c r="Q1691" i="1"/>
  <c r="P1691" i="1"/>
  <c r="T1690" i="1"/>
  <c r="S1690" i="1"/>
  <c r="Q1690" i="1"/>
  <c r="P1690" i="1"/>
  <c r="T1689" i="1"/>
  <c r="S1689" i="1"/>
  <c r="Q1689" i="1"/>
  <c r="P1689" i="1"/>
  <c r="T1688" i="1"/>
  <c r="S1688" i="1"/>
  <c r="Q1688" i="1"/>
  <c r="P1688" i="1"/>
  <c r="T1687" i="1"/>
  <c r="S1687" i="1"/>
  <c r="Q1687" i="1"/>
  <c r="P1687" i="1"/>
  <c r="T1686" i="1"/>
  <c r="S1686" i="1"/>
  <c r="Q1686" i="1"/>
  <c r="P1686" i="1"/>
  <c r="T1685" i="1"/>
  <c r="S1685" i="1"/>
  <c r="Q1685" i="1"/>
  <c r="P1685" i="1"/>
  <c r="T1684" i="1"/>
  <c r="S1684" i="1"/>
  <c r="Q1684" i="1"/>
  <c r="P1684" i="1"/>
  <c r="T1683" i="1"/>
  <c r="S1683" i="1"/>
  <c r="Q1683" i="1"/>
  <c r="P1683" i="1"/>
  <c r="T1682" i="1"/>
  <c r="S1682" i="1"/>
  <c r="Q1682" i="1"/>
  <c r="P1682" i="1"/>
  <c r="T1681" i="1"/>
  <c r="S1681" i="1"/>
  <c r="Q1681" i="1"/>
  <c r="P1681" i="1"/>
  <c r="T1680" i="1"/>
  <c r="S1680" i="1"/>
  <c r="Q1680" i="1"/>
  <c r="P1680" i="1"/>
  <c r="T1679" i="1"/>
  <c r="S1679" i="1"/>
  <c r="Q1679" i="1"/>
  <c r="P1679" i="1"/>
  <c r="T1678" i="1"/>
  <c r="S1678" i="1"/>
  <c r="Q1678" i="1"/>
  <c r="P1678" i="1"/>
  <c r="T1677" i="1"/>
  <c r="S1677" i="1"/>
  <c r="Q1677" i="1"/>
  <c r="P1677" i="1"/>
  <c r="T1676" i="1"/>
  <c r="S1676" i="1"/>
  <c r="Q1676" i="1"/>
  <c r="P1676" i="1"/>
  <c r="T1675" i="1"/>
  <c r="S1675" i="1"/>
  <c r="Q1675" i="1"/>
  <c r="P1675" i="1"/>
  <c r="T1674" i="1"/>
  <c r="S1674" i="1"/>
  <c r="Q1674" i="1"/>
  <c r="P1674" i="1"/>
  <c r="T1673" i="1"/>
  <c r="S1673" i="1"/>
  <c r="Q1673" i="1"/>
  <c r="P1673" i="1"/>
  <c r="T1672" i="1"/>
  <c r="S1672" i="1"/>
  <c r="Q1672" i="1"/>
  <c r="P1672" i="1"/>
  <c r="T1671" i="1"/>
  <c r="S1671" i="1"/>
  <c r="Q1671" i="1"/>
  <c r="P1671" i="1"/>
  <c r="T1670" i="1"/>
  <c r="S1670" i="1"/>
  <c r="Q1670" i="1"/>
  <c r="P1670" i="1"/>
  <c r="T1669" i="1"/>
  <c r="S1669" i="1"/>
  <c r="Q1669" i="1"/>
  <c r="P1669" i="1"/>
  <c r="T1668" i="1"/>
  <c r="S1668" i="1"/>
  <c r="Q1668" i="1"/>
  <c r="P1668" i="1"/>
  <c r="T1667" i="1"/>
  <c r="S1667" i="1"/>
  <c r="Q1667" i="1"/>
  <c r="P1667" i="1"/>
  <c r="T1666" i="1"/>
  <c r="S1666" i="1"/>
  <c r="Q1666" i="1"/>
  <c r="P1666" i="1"/>
  <c r="T1665" i="1"/>
  <c r="S1665" i="1"/>
  <c r="Q1665" i="1"/>
  <c r="P1665" i="1"/>
  <c r="T1664" i="1"/>
  <c r="S1664" i="1"/>
  <c r="Q1664" i="1"/>
  <c r="P1664" i="1"/>
  <c r="T1663" i="1"/>
  <c r="S1663" i="1"/>
  <c r="Q1663" i="1"/>
  <c r="P1663" i="1"/>
  <c r="T1662" i="1"/>
  <c r="S1662" i="1"/>
  <c r="Q1662" i="1"/>
  <c r="P1662" i="1"/>
  <c r="T1661" i="1"/>
  <c r="S1661" i="1"/>
  <c r="Q1661" i="1"/>
  <c r="P1661" i="1"/>
  <c r="T1660" i="1"/>
  <c r="S1660" i="1"/>
  <c r="Q1660" i="1"/>
  <c r="P1660" i="1"/>
  <c r="T1659" i="1"/>
  <c r="S1659" i="1"/>
  <c r="Q1659" i="1"/>
  <c r="P1659" i="1"/>
  <c r="T1658" i="1"/>
  <c r="S1658" i="1"/>
  <c r="Q1658" i="1"/>
  <c r="P1658" i="1"/>
  <c r="T1657" i="1"/>
  <c r="S1657" i="1"/>
  <c r="Q1657" i="1"/>
  <c r="P1657" i="1"/>
  <c r="T1656" i="1"/>
  <c r="S1656" i="1"/>
  <c r="Q1656" i="1"/>
  <c r="P1656" i="1"/>
  <c r="T1655" i="1"/>
  <c r="S1655" i="1"/>
  <c r="Q1655" i="1"/>
  <c r="P1655" i="1"/>
  <c r="T1654" i="1"/>
  <c r="S1654" i="1"/>
  <c r="Q1654" i="1"/>
  <c r="P1654" i="1"/>
  <c r="T1653" i="1"/>
  <c r="S1653" i="1"/>
  <c r="Q1653" i="1"/>
  <c r="P1653" i="1"/>
  <c r="T1652" i="1"/>
  <c r="S1652" i="1"/>
  <c r="Q1652" i="1"/>
  <c r="P1652" i="1"/>
  <c r="T1651" i="1"/>
  <c r="S1651" i="1"/>
  <c r="Q1651" i="1"/>
  <c r="P1651" i="1"/>
  <c r="T1650" i="1"/>
  <c r="S1650" i="1"/>
  <c r="Q1650" i="1"/>
  <c r="P1650" i="1"/>
  <c r="T1649" i="1"/>
  <c r="S1649" i="1"/>
  <c r="Q1649" i="1"/>
  <c r="P1649" i="1"/>
  <c r="T1648" i="1"/>
  <c r="S1648" i="1"/>
  <c r="Q1648" i="1"/>
  <c r="P1648" i="1"/>
  <c r="T1647" i="1"/>
  <c r="S1647" i="1"/>
  <c r="Q1647" i="1"/>
  <c r="P1647" i="1"/>
  <c r="T1646" i="1"/>
  <c r="S1646" i="1"/>
  <c r="Q1646" i="1"/>
  <c r="P1646" i="1"/>
  <c r="T1645" i="1"/>
  <c r="S1645" i="1"/>
  <c r="Q1645" i="1"/>
  <c r="P1645" i="1"/>
  <c r="T1644" i="1"/>
  <c r="S1644" i="1"/>
  <c r="Q1644" i="1"/>
  <c r="P1644" i="1"/>
  <c r="T1643" i="1"/>
  <c r="S1643" i="1"/>
  <c r="Q1643" i="1"/>
  <c r="P1643" i="1"/>
  <c r="T1642" i="1"/>
  <c r="S1642" i="1"/>
  <c r="Q1642" i="1"/>
  <c r="P1642" i="1"/>
  <c r="T1641" i="1"/>
  <c r="S1641" i="1"/>
  <c r="Q1641" i="1"/>
  <c r="P1641" i="1"/>
  <c r="T1640" i="1"/>
  <c r="S1640" i="1"/>
  <c r="Q1640" i="1"/>
  <c r="P1640" i="1"/>
  <c r="T1639" i="1"/>
  <c r="S1639" i="1"/>
  <c r="Q1639" i="1"/>
  <c r="P1639" i="1"/>
  <c r="T1638" i="1"/>
  <c r="S1638" i="1"/>
  <c r="Q1638" i="1"/>
  <c r="P1638" i="1"/>
  <c r="T1637" i="1"/>
  <c r="S1637" i="1"/>
  <c r="Q1637" i="1"/>
  <c r="P1637" i="1"/>
  <c r="T1636" i="1"/>
  <c r="S1636" i="1"/>
  <c r="Q1636" i="1"/>
  <c r="P1636" i="1"/>
  <c r="T1635" i="1"/>
  <c r="S1635" i="1"/>
  <c r="Q1635" i="1"/>
  <c r="P1635" i="1"/>
  <c r="T1634" i="1"/>
  <c r="S1634" i="1"/>
  <c r="Q1634" i="1"/>
  <c r="P1634" i="1"/>
  <c r="T1633" i="1"/>
  <c r="S1633" i="1"/>
  <c r="Q1633" i="1"/>
  <c r="P1633" i="1"/>
  <c r="T1632" i="1"/>
  <c r="S1632" i="1"/>
  <c r="Q1632" i="1"/>
  <c r="P1632" i="1"/>
  <c r="T1631" i="1"/>
  <c r="S1631" i="1"/>
  <c r="Q1631" i="1"/>
  <c r="P1631" i="1"/>
  <c r="T1630" i="1"/>
  <c r="S1630" i="1"/>
  <c r="Q1630" i="1"/>
  <c r="P1630" i="1"/>
  <c r="T1629" i="1"/>
  <c r="S1629" i="1"/>
  <c r="Q1629" i="1"/>
  <c r="P1629" i="1"/>
  <c r="T1628" i="1"/>
  <c r="S1628" i="1"/>
  <c r="Q1628" i="1"/>
  <c r="P1628" i="1"/>
  <c r="T1627" i="1"/>
  <c r="S1627" i="1"/>
  <c r="Q1627" i="1"/>
  <c r="P1627" i="1"/>
  <c r="T1626" i="1"/>
  <c r="S1626" i="1"/>
  <c r="Q1626" i="1"/>
  <c r="P1626" i="1"/>
  <c r="T1625" i="1"/>
  <c r="S1625" i="1"/>
  <c r="Q1625" i="1"/>
  <c r="P1625" i="1"/>
  <c r="T1624" i="1"/>
  <c r="S1624" i="1"/>
  <c r="Q1624" i="1"/>
  <c r="P1624" i="1"/>
  <c r="T1623" i="1"/>
  <c r="S1623" i="1"/>
  <c r="Q1623" i="1"/>
  <c r="P1623" i="1"/>
  <c r="T1622" i="1"/>
  <c r="S1622" i="1"/>
  <c r="Q1622" i="1"/>
  <c r="P1622" i="1"/>
  <c r="T1621" i="1"/>
  <c r="S1621" i="1"/>
  <c r="Q1621" i="1"/>
  <c r="P1621" i="1"/>
  <c r="T1620" i="1"/>
  <c r="S1620" i="1"/>
  <c r="Q1620" i="1"/>
  <c r="P1620" i="1"/>
  <c r="T1619" i="1"/>
  <c r="S1619" i="1"/>
  <c r="Q1619" i="1"/>
  <c r="P1619" i="1"/>
  <c r="T1618" i="1"/>
  <c r="S1618" i="1"/>
  <c r="Q1618" i="1"/>
  <c r="P1618" i="1"/>
  <c r="T1617" i="1"/>
  <c r="S1617" i="1"/>
  <c r="Q1617" i="1"/>
  <c r="P1617" i="1"/>
  <c r="T1616" i="1"/>
  <c r="S1616" i="1"/>
  <c r="Q1616" i="1"/>
  <c r="P1616" i="1"/>
  <c r="T1615" i="1"/>
  <c r="S1615" i="1"/>
  <c r="Q1615" i="1"/>
  <c r="P1615" i="1"/>
  <c r="T1614" i="1"/>
  <c r="S1614" i="1"/>
  <c r="Q1614" i="1"/>
  <c r="P1614" i="1"/>
  <c r="T1613" i="1"/>
  <c r="S1613" i="1"/>
  <c r="Q1613" i="1"/>
  <c r="P1613" i="1"/>
  <c r="T1612" i="1"/>
  <c r="S1612" i="1"/>
  <c r="Q1612" i="1"/>
  <c r="P1612" i="1"/>
  <c r="T1611" i="1"/>
  <c r="S1611" i="1"/>
  <c r="Q1611" i="1"/>
  <c r="P1611" i="1"/>
  <c r="T1610" i="1"/>
  <c r="S1610" i="1"/>
  <c r="Q1610" i="1"/>
  <c r="P1610" i="1"/>
  <c r="T1609" i="1"/>
  <c r="S1609" i="1"/>
  <c r="Q1609" i="1"/>
  <c r="P1609" i="1"/>
  <c r="T1608" i="1"/>
  <c r="S1608" i="1"/>
  <c r="Q1608" i="1"/>
  <c r="P1608" i="1"/>
  <c r="T1607" i="1"/>
  <c r="S1607" i="1"/>
  <c r="Q1607" i="1"/>
  <c r="P1607" i="1"/>
  <c r="T1606" i="1"/>
  <c r="S1606" i="1"/>
  <c r="Q1606" i="1"/>
  <c r="P1606" i="1"/>
  <c r="T1605" i="1"/>
  <c r="S1605" i="1"/>
  <c r="Q1605" i="1"/>
  <c r="P1605" i="1"/>
  <c r="T1604" i="1"/>
  <c r="S1604" i="1"/>
  <c r="Q1604" i="1"/>
  <c r="P1604" i="1"/>
  <c r="T1603" i="1"/>
  <c r="S1603" i="1"/>
  <c r="Q1603" i="1"/>
  <c r="P1603" i="1"/>
  <c r="T1602" i="1"/>
  <c r="S1602" i="1"/>
  <c r="Q1602" i="1"/>
  <c r="P1602" i="1"/>
  <c r="T1601" i="1"/>
  <c r="S1601" i="1"/>
  <c r="Q1601" i="1"/>
  <c r="P1601" i="1"/>
  <c r="T1600" i="1"/>
  <c r="S1600" i="1"/>
  <c r="Q1600" i="1"/>
  <c r="P1600" i="1"/>
  <c r="T1599" i="1"/>
  <c r="S1599" i="1"/>
  <c r="Q1599" i="1"/>
  <c r="P1599" i="1"/>
  <c r="T1598" i="1"/>
  <c r="S1598" i="1"/>
  <c r="Q1598" i="1"/>
  <c r="P1598" i="1"/>
  <c r="T1597" i="1"/>
  <c r="S1597" i="1"/>
  <c r="Q1597" i="1"/>
  <c r="P1597" i="1"/>
  <c r="T1596" i="1"/>
  <c r="S1596" i="1"/>
  <c r="Q1596" i="1"/>
  <c r="P1596" i="1"/>
  <c r="T1595" i="1"/>
  <c r="S1595" i="1"/>
  <c r="Q1595" i="1"/>
  <c r="P1595" i="1"/>
  <c r="T1594" i="1"/>
  <c r="S1594" i="1"/>
  <c r="Q1594" i="1"/>
  <c r="P1594" i="1"/>
  <c r="T1593" i="1"/>
  <c r="S1593" i="1"/>
  <c r="Q1593" i="1"/>
  <c r="P1593" i="1"/>
  <c r="T1592" i="1"/>
  <c r="S1592" i="1"/>
  <c r="Q1592" i="1"/>
  <c r="P1592" i="1"/>
  <c r="T1591" i="1"/>
  <c r="S1591" i="1"/>
  <c r="Q1591" i="1"/>
  <c r="P1591" i="1"/>
  <c r="T1590" i="1"/>
  <c r="S1590" i="1"/>
  <c r="Q1590" i="1"/>
  <c r="P1590" i="1"/>
  <c r="T1589" i="1"/>
  <c r="S1589" i="1"/>
  <c r="Q1589" i="1"/>
  <c r="P1589" i="1"/>
  <c r="T1588" i="1"/>
  <c r="S1588" i="1"/>
  <c r="Q1588" i="1"/>
  <c r="P1588" i="1"/>
  <c r="T1587" i="1"/>
  <c r="S1587" i="1"/>
  <c r="Q1587" i="1"/>
  <c r="P1587" i="1"/>
  <c r="T1586" i="1"/>
  <c r="S1586" i="1"/>
  <c r="Q1586" i="1"/>
  <c r="P1586" i="1"/>
  <c r="T1585" i="1"/>
  <c r="S1585" i="1"/>
  <c r="Q1585" i="1"/>
  <c r="P1585" i="1"/>
  <c r="T1584" i="1"/>
  <c r="S1584" i="1"/>
  <c r="Q1584" i="1"/>
  <c r="P1584" i="1"/>
  <c r="T1583" i="1"/>
  <c r="S1583" i="1"/>
  <c r="Q1583" i="1"/>
  <c r="P1583" i="1"/>
  <c r="T1582" i="1"/>
  <c r="S1582" i="1"/>
  <c r="Q1582" i="1"/>
  <c r="P1582" i="1"/>
  <c r="T1581" i="1"/>
  <c r="S1581" i="1"/>
  <c r="Q1581" i="1"/>
  <c r="P1581" i="1"/>
  <c r="T1580" i="1"/>
  <c r="S1580" i="1"/>
  <c r="Q1580" i="1"/>
  <c r="P1580" i="1"/>
  <c r="T1579" i="1"/>
  <c r="S1579" i="1"/>
  <c r="Q1579" i="1"/>
  <c r="P1579" i="1"/>
  <c r="T1578" i="1"/>
  <c r="S1578" i="1"/>
  <c r="Q1578" i="1"/>
  <c r="P1578" i="1"/>
  <c r="T1577" i="1"/>
  <c r="S1577" i="1"/>
  <c r="Q1577" i="1"/>
  <c r="P1577" i="1"/>
  <c r="T1576" i="1"/>
  <c r="S1576" i="1"/>
  <c r="Q1576" i="1"/>
  <c r="P1576" i="1"/>
  <c r="T1575" i="1"/>
  <c r="S1575" i="1"/>
  <c r="Q1575" i="1"/>
  <c r="P1575" i="1"/>
  <c r="T1574" i="1"/>
  <c r="S1574" i="1"/>
  <c r="Q1574" i="1"/>
  <c r="P1574" i="1"/>
  <c r="T1573" i="1"/>
  <c r="S1573" i="1"/>
  <c r="Q1573" i="1"/>
  <c r="P1573" i="1"/>
  <c r="T1572" i="1"/>
  <c r="S1572" i="1"/>
  <c r="Q1572" i="1"/>
  <c r="P1572" i="1"/>
  <c r="T1571" i="1"/>
  <c r="S1571" i="1"/>
  <c r="Q1571" i="1"/>
  <c r="P1571" i="1"/>
  <c r="T1570" i="1"/>
  <c r="S1570" i="1"/>
  <c r="Q1570" i="1"/>
  <c r="P1570" i="1"/>
  <c r="T1569" i="1"/>
  <c r="S1569" i="1"/>
  <c r="Q1569" i="1"/>
  <c r="P1569" i="1"/>
  <c r="T1568" i="1"/>
  <c r="S1568" i="1"/>
  <c r="Q1568" i="1"/>
  <c r="P1568" i="1"/>
  <c r="T1567" i="1"/>
  <c r="S1567" i="1"/>
  <c r="Q1567" i="1"/>
  <c r="P1567" i="1"/>
  <c r="T1566" i="1"/>
  <c r="S1566" i="1"/>
  <c r="Q1566" i="1"/>
  <c r="P1566" i="1"/>
  <c r="T1565" i="1"/>
  <c r="S1565" i="1"/>
  <c r="Q1565" i="1"/>
  <c r="P1565" i="1"/>
  <c r="T1564" i="1"/>
  <c r="S1564" i="1"/>
  <c r="Q1564" i="1"/>
  <c r="P1564" i="1"/>
  <c r="T1563" i="1"/>
  <c r="S1563" i="1"/>
  <c r="Q1563" i="1"/>
  <c r="P1563" i="1"/>
  <c r="T1562" i="1"/>
  <c r="S1562" i="1"/>
  <c r="Q1562" i="1"/>
  <c r="P1562" i="1"/>
  <c r="T1561" i="1"/>
  <c r="S1561" i="1"/>
  <c r="Q1561" i="1"/>
  <c r="P1561" i="1"/>
  <c r="T1560" i="1"/>
  <c r="S1560" i="1"/>
  <c r="Q1560" i="1"/>
  <c r="P1560" i="1"/>
  <c r="T1559" i="1"/>
  <c r="S1559" i="1"/>
  <c r="Q1559" i="1"/>
  <c r="P1559" i="1"/>
  <c r="T1558" i="1"/>
  <c r="S1558" i="1"/>
  <c r="Q1558" i="1"/>
  <c r="P1558" i="1"/>
  <c r="T1557" i="1"/>
  <c r="S1557" i="1"/>
  <c r="Q1557" i="1"/>
  <c r="P1557" i="1"/>
  <c r="T1556" i="1"/>
  <c r="S1556" i="1"/>
  <c r="Q1556" i="1"/>
  <c r="P1556" i="1"/>
  <c r="T1555" i="1"/>
  <c r="S1555" i="1"/>
  <c r="Q1555" i="1"/>
  <c r="P1555" i="1"/>
  <c r="T1554" i="1"/>
  <c r="S1554" i="1"/>
  <c r="Q1554" i="1"/>
  <c r="P1554" i="1"/>
  <c r="T1553" i="1"/>
  <c r="S1553" i="1"/>
  <c r="Q1553" i="1"/>
  <c r="P1553" i="1"/>
  <c r="T1552" i="1"/>
  <c r="S1552" i="1"/>
  <c r="Q1552" i="1"/>
  <c r="P1552" i="1"/>
  <c r="T1551" i="1"/>
  <c r="S1551" i="1"/>
  <c r="Q1551" i="1"/>
  <c r="P1551" i="1"/>
  <c r="T1550" i="1"/>
  <c r="S1550" i="1"/>
  <c r="Q1550" i="1"/>
  <c r="P1550" i="1"/>
  <c r="T1549" i="1"/>
  <c r="S1549" i="1"/>
  <c r="Q1549" i="1"/>
  <c r="P1549" i="1"/>
  <c r="T1548" i="1"/>
  <c r="S1548" i="1"/>
  <c r="Q1548" i="1"/>
  <c r="P1548" i="1"/>
  <c r="T1547" i="1"/>
  <c r="S1547" i="1"/>
  <c r="Q1547" i="1"/>
  <c r="P1547" i="1"/>
  <c r="T1546" i="1"/>
  <c r="S1546" i="1"/>
  <c r="Q1546" i="1"/>
  <c r="P1546" i="1"/>
  <c r="T1545" i="1"/>
  <c r="S1545" i="1"/>
  <c r="Q1545" i="1"/>
  <c r="P1545" i="1"/>
  <c r="T1544" i="1"/>
  <c r="S1544" i="1"/>
  <c r="Q1544" i="1"/>
  <c r="P1544" i="1"/>
  <c r="T1543" i="1"/>
  <c r="S1543" i="1"/>
  <c r="Q1543" i="1"/>
  <c r="P1543" i="1"/>
  <c r="T1542" i="1"/>
  <c r="S1542" i="1"/>
  <c r="Q1542" i="1"/>
  <c r="P1542" i="1"/>
  <c r="T1541" i="1"/>
  <c r="S1541" i="1"/>
  <c r="Q1541" i="1"/>
  <c r="P1541" i="1"/>
  <c r="T1540" i="1"/>
  <c r="S1540" i="1"/>
  <c r="Q1540" i="1"/>
  <c r="P1540" i="1"/>
  <c r="T1539" i="1"/>
  <c r="S1539" i="1"/>
  <c r="Q1539" i="1"/>
  <c r="P1539" i="1"/>
  <c r="T1538" i="1"/>
  <c r="S1538" i="1"/>
  <c r="Q1538" i="1"/>
  <c r="P1538" i="1"/>
  <c r="T1537" i="1"/>
  <c r="S1537" i="1"/>
  <c r="Q1537" i="1"/>
  <c r="P1537" i="1"/>
  <c r="T1536" i="1"/>
  <c r="S1536" i="1"/>
  <c r="Q1536" i="1"/>
  <c r="P1536" i="1"/>
  <c r="T1535" i="1"/>
  <c r="S1535" i="1"/>
  <c r="Q1535" i="1"/>
  <c r="P1535" i="1"/>
  <c r="T1534" i="1"/>
  <c r="S1534" i="1"/>
  <c r="Q1534" i="1"/>
  <c r="P1534" i="1"/>
  <c r="T1533" i="1"/>
  <c r="S1533" i="1"/>
  <c r="Q1533" i="1"/>
  <c r="P1533" i="1"/>
  <c r="T1532" i="1"/>
  <c r="S1532" i="1"/>
  <c r="Q1532" i="1"/>
  <c r="P1532" i="1"/>
  <c r="T1531" i="1"/>
  <c r="S1531" i="1"/>
  <c r="Q1531" i="1"/>
  <c r="P1531" i="1"/>
  <c r="T1530" i="1"/>
  <c r="S1530" i="1"/>
  <c r="Q1530" i="1"/>
  <c r="P1530" i="1"/>
  <c r="T1529" i="1"/>
  <c r="S1529" i="1"/>
  <c r="Q1529" i="1"/>
  <c r="P1529" i="1"/>
  <c r="T1528" i="1"/>
  <c r="S1528" i="1"/>
  <c r="Q1528" i="1"/>
  <c r="P1528" i="1"/>
  <c r="T1527" i="1"/>
  <c r="S1527" i="1"/>
  <c r="Q1527" i="1"/>
  <c r="P1527" i="1"/>
  <c r="T1526" i="1"/>
  <c r="S1526" i="1"/>
  <c r="Q1526" i="1"/>
  <c r="P1526" i="1"/>
  <c r="T1525" i="1"/>
  <c r="S1525" i="1"/>
  <c r="Q1525" i="1"/>
  <c r="P1525" i="1"/>
  <c r="T1524" i="1"/>
  <c r="S1524" i="1"/>
  <c r="Q1524" i="1"/>
  <c r="P1524" i="1"/>
  <c r="T1523" i="1"/>
  <c r="S1523" i="1"/>
  <c r="Q1523" i="1"/>
  <c r="P1523" i="1"/>
  <c r="T1522" i="1"/>
  <c r="S1522" i="1"/>
  <c r="Q1522" i="1"/>
  <c r="P1522" i="1"/>
  <c r="T1521" i="1"/>
  <c r="S1521" i="1"/>
  <c r="Q1521" i="1"/>
  <c r="P1521" i="1"/>
  <c r="T1520" i="1"/>
  <c r="S1520" i="1"/>
  <c r="Q1520" i="1"/>
  <c r="P1520" i="1"/>
  <c r="T1519" i="1"/>
  <c r="S1519" i="1"/>
  <c r="Q1519" i="1"/>
  <c r="P1519" i="1"/>
  <c r="T1518" i="1"/>
  <c r="S1518" i="1"/>
  <c r="Q1518" i="1"/>
  <c r="P1518" i="1"/>
  <c r="T1517" i="1"/>
  <c r="S1517" i="1"/>
  <c r="Q1517" i="1"/>
  <c r="P1517" i="1"/>
  <c r="T1516" i="1"/>
  <c r="S1516" i="1"/>
  <c r="Q1516" i="1"/>
  <c r="P1516" i="1"/>
  <c r="T1515" i="1"/>
  <c r="S1515" i="1"/>
  <c r="Q1515" i="1"/>
  <c r="P1515" i="1"/>
  <c r="T1514" i="1"/>
  <c r="S1514" i="1"/>
  <c r="Q1514" i="1"/>
  <c r="P1514" i="1"/>
  <c r="T1513" i="1"/>
  <c r="S1513" i="1"/>
  <c r="Q1513" i="1"/>
  <c r="P1513" i="1"/>
  <c r="T1512" i="1"/>
  <c r="S1512" i="1"/>
  <c r="Q1512" i="1"/>
  <c r="P1512" i="1"/>
  <c r="T1511" i="1"/>
  <c r="S1511" i="1"/>
  <c r="Q1511" i="1"/>
  <c r="P1511" i="1"/>
  <c r="T1510" i="1"/>
  <c r="S1510" i="1"/>
  <c r="Q1510" i="1"/>
  <c r="P1510" i="1"/>
  <c r="T1509" i="1"/>
  <c r="S1509" i="1"/>
  <c r="Q1509" i="1"/>
  <c r="P1509" i="1"/>
  <c r="T1508" i="1"/>
  <c r="S1508" i="1"/>
  <c r="Q1508" i="1"/>
  <c r="P1508" i="1"/>
  <c r="T1507" i="1"/>
  <c r="S1507" i="1"/>
  <c r="Q1507" i="1"/>
  <c r="P1507" i="1"/>
  <c r="T1506" i="1"/>
  <c r="S1506" i="1"/>
  <c r="Q1506" i="1"/>
  <c r="P1506" i="1"/>
  <c r="T1505" i="1"/>
  <c r="S1505" i="1"/>
  <c r="Q1505" i="1"/>
  <c r="P1505" i="1"/>
  <c r="T1504" i="1"/>
  <c r="S1504" i="1"/>
  <c r="Q1504" i="1"/>
  <c r="P1504" i="1"/>
  <c r="T1503" i="1"/>
  <c r="S1503" i="1"/>
  <c r="Q1503" i="1"/>
  <c r="P1503" i="1"/>
  <c r="T1502" i="1"/>
  <c r="S1502" i="1"/>
  <c r="Q1502" i="1"/>
  <c r="P1502" i="1"/>
  <c r="T1501" i="1"/>
  <c r="S1501" i="1"/>
  <c r="Q1501" i="1"/>
  <c r="P1501" i="1"/>
  <c r="T1500" i="1"/>
  <c r="S1500" i="1"/>
  <c r="Q1500" i="1"/>
  <c r="P1500" i="1"/>
  <c r="T1499" i="1"/>
  <c r="S1499" i="1"/>
  <c r="Q1499" i="1"/>
  <c r="P1499" i="1"/>
  <c r="T1498" i="1"/>
  <c r="S1498" i="1"/>
  <c r="Q1498" i="1"/>
  <c r="P1498" i="1"/>
  <c r="T1497" i="1"/>
  <c r="S1497" i="1"/>
  <c r="Q1497" i="1"/>
  <c r="P1497" i="1"/>
  <c r="T1496" i="1"/>
  <c r="S1496" i="1"/>
  <c r="Q1496" i="1"/>
  <c r="P1496" i="1"/>
  <c r="T1495" i="1"/>
  <c r="S1495" i="1"/>
  <c r="Q1495" i="1"/>
  <c r="P1495" i="1"/>
  <c r="T1494" i="1"/>
  <c r="S1494" i="1"/>
  <c r="Q1494" i="1"/>
  <c r="P1494" i="1"/>
  <c r="T1493" i="1"/>
  <c r="S1493" i="1"/>
  <c r="Q1493" i="1"/>
  <c r="P1493" i="1"/>
  <c r="T1492" i="1"/>
  <c r="S1492" i="1"/>
  <c r="Q1492" i="1"/>
  <c r="P1492" i="1"/>
  <c r="T1491" i="1"/>
  <c r="S1491" i="1"/>
  <c r="Q1491" i="1"/>
  <c r="P1491" i="1"/>
  <c r="T1490" i="1"/>
  <c r="S1490" i="1"/>
  <c r="Q1490" i="1"/>
  <c r="P1490" i="1"/>
  <c r="T1489" i="1"/>
  <c r="S1489" i="1"/>
  <c r="Q1489" i="1"/>
  <c r="P1489" i="1"/>
  <c r="T1488" i="1"/>
  <c r="S1488" i="1"/>
  <c r="Q1488" i="1"/>
  <c r="P1488" i="1"/>
  <c r="T1487" i="1"/>
  <c r="S1487" i="1"/>
  <c r="Q1487" i="1"/>
  <c r="P1487" i="1"/>
  <c r="T1486" i="1"/>
  <c r="S1486" i="1"/>
  <c r="Q1486" i="1"/>
  <c r="P1486" i="1"/>
  <c r="T1485" i="1"/>
  <c r="S1485" i="1"/>
  <c r="Q1485" i="1"/>
  <c r="P1485" i="1"/>
  <c r="T1484" i="1"/>
  <c r="S1484" i="1"/>
  <c r="Q1484" i="1"/>
  <c r="P1484" i="1"/>
  <c r="T1483" i="1"/>
  <c r="S1483" i="1"/>
  <c r="Q1483" i="1"/>
  <c r="P1483" i="1"/>
  <c r="T1482" i="1"/>
  <c r="S1482" i="1"/>
  <c r="Q1482" i="1"/>
  <c r="P1482" i="1"/>
  <c r="T1481" i="1"/>
  <c r="S1481" i="1"/>
  <c r="Q1481" i="1"/>
  <c r="P1481" i="1"/>
  <c r="T1480" i="1"/>
  <c r="S1480" i="1"/>
  <c r="Q1480" i="1"/>
  <c r="P1480" i="1"/>
  <c r="T1479" i="1"/>
  <c r="S1479" i="1"/>
  <c r="Q1479" i="1"/>
  <c r="P1479" i="1"/>
  <c r="T1478" i="1"/>
  <c r="S1478" i="1"/>
  <c r="Q1478" i="1"/>
  <c r="P1478" i="1"/>
  <c r="T1477" i="1"/>
  <c r="S1477" i="1"/>
  <c r="Q1477" i="1"/>
  <c r="P1477" i="1"/>
  <c r="T1476" i="1"/>
  <c r="S1476" i="1"/>
  <c r="Q1476" i="1"/>
  <c r="P1476" i="1"/>
  <c r="T1475" i="1"/>
  <c r="S1475" i="1"/>
  <c r="Q1475" i="1"/>
  <c r="P1475" i="1"/>
  <c r="T1474" i="1"/>
  <c r="S1474" i="1"/>
  <c r="Q1474" i="1"/>
  <c r="P1474" i="1"/>
  <c r="T1473" i="1"/>
  <c r="S1473" i="1"/>
  <c r="Q1473" i="1"/>
  <c r="P1473" i="1"/>
  <c r="T1472" i="1"/>
  <c r="S1472" i="1"/>
  <c r="Q1472" i="1"/>
  <c r="P1472" i="1"/>
  <c r="T1471" i="1"/>
  <c r="S1471" i="1"/>
  <c r="Q1471" i="1"/>
  <c r="P1471" i="1"/>
  <c r="T1470" i="1"/>
  <c r="S1470" i="1"/>
  <c r="Q1470" i="1"/>
  <c r="P1470" i="1"/>
  <c r="T1469" i="1"/>
  <c r="S1469" i="1"/>
  <c r="Q1469" i="1"/>
  <c r="P1469" i="1"/>
  <c r="T1468" i="1"/>
  <c r="S1468" i="1"/>
  <c r="Q1468" i="1"/>
  <c r="P1468" i="1"/>
  <c r="T1467" i="1"/>
  <c r="S1467" i="1"/>
  <c r="Q1467" i="1"/>
  <c r="P1467" i="1"/>
  <c r="T1466" i="1"/>
  <c r="S1466" i="1"/>
  <c r="Q1466" i="1"/>
  <c r="P1466" i="1"/>
  <c r="T1465" i="1"/>
  <c r="S1465" i="1"/>
  <c r="Q1465" i="1"/>
  <c r="P1465" i="1"/>
  <c r="T1464" i="1"/>
  <c r="S1464" i="1"/>
  <c r="Q1464" i="1"/>
  <c r="P1464" i="1"/>
  <c r="T1463" i="1"/>
  <c r="S1463" i="1"/>
  <c r="Q1463" i="1"/>
  <c r="P1463" i="1"/>
  <c r="T1462" i="1"/>
  <c r="S1462" i="1"/>
  <c r="Q1462" i="1"/>
  <c r="P1462" i="1"/>
  <c r="T1461" i="1"/>
  <c r="S1461" i="1"/>
  <c r="Q1461" i="1"/>
  <c r="P1461" i="1"/>
  <c r="T1460" i="1"/>
  <c r="S1460" i="1"/>
  <c r="Q1460" i="1"/>
  <c r="P1460" i="1"/>
  <c r="T1459" i="1"/>
  <c r="S1459" i="1"/>
  <c r="Q1459" i="1"/>
  <c r="P1459" i="1"/>
  <c r="T1458" i="1"/>
  <c r="S1458" i="1"/>
  <c r="Q1458" i="1"/>
  <c r="P1458" i="1"/>
  <c r="T1457" i="1"/>
  <c r="S1457" i="1"/>
  <c r="Q1457" i="1"/>
  <c r="P1457" i="1"/>
  <c r="T1456" i="1"/>
  <c r="S1456" i="1"/>
  <c r="Q1456" i="1"/>
  <c r="P1456" i="1"/>
  <c r="T1455" i="1"/>
  <c r="S1455" i="1"/>
  <c r="Q1455" i="1"/>
  <c r="P1455" i="1"/>
  <c r="T1454" i="1"/>
  <c r="S1454" i="1"/>
  <c r="Q1454" i="1"/>
  <c r="P1454" i="1"/>
  <c r="T1453" i="1"/>
  <c r="S1453" i="1"/>
  <c r="Q1453" i="1"/>
  <c r="P1453" i="1"/>
  <c r="T1452" i="1"/>
  <c r="S1452" i="1"/>
  <c r="Q1452" i="1"/>
  <c r="P1452" i="1"/>
  <c r="T1451" i="1"/>
  <c r="S1451" i="1"/>
  <c r="Q1451" i="1"/>
  <c r="P1451" i="1"/>
  <c r="T1450" i="1"/>
  <c r="S1450" i="1"/>
  <c r="Q1450" i="1"/>
  <c r="P1450" i="1"/>
  <c r="T1449" i="1"/>
  <c r="S1449" i="1"/>
  <c r="Q1449" i="1"/>
  <c r="P1449" i="1"/>
  <c r="T1448" i="1"/>
  <c r="S1448" i="1"/>
  <c r="Q1448" i="1"/>
  <c r="P1448" i="1"/>
  <c r="T1447" i="1"/>
  <c r="S1447" i="1"/>
  <c r="Q1447" i="1"/>
  <c r="P1447" i="1"/>
  <c r="T1446" i="1"/>
  <c r="S1446" i="1"/>
  <c r="Q1446" i="1"/>
  <c r="P1446" i="1"/>
  <c r="T1445" i="1"/>
  <c r="S1445" i="1"/>
  <c r="Q1445" i="1"/>
  <c r="P1445" i="1"/>
  <c r="T1444" i="1"/>
  <c r="S1444" i="1"/>
  <c r="Q1444" i="1"/>
  <c r="P1444" i="1"/>
  <c r="T1443" i="1"/>
  <c r="S1443" i="1"/>
  <c r="Q1443" i="1"/>
  <c r="P1443" i="1"/>
  <c r="T1442" i="1"/>
  <c r="S1442" i="1"/>
  <c r="Q1442" i="1"/>
  <c r="P1442" i="1"/>
  <c r="T1441" i="1"/>
  <c r="S1441" i="1"/>
  <c r="Q1441" i="1"/>
  <c r="P1441" i="1"/>
  <c r="T1440" i="1"/>
  <c r="S1440" i="1"/>
  <c r="Q1440" i="1"/>
  <c r="P1440" i="1"/>
  <c r="T1439" i="1"/>
  <c r="S1439" i="1"/>
  <c r="Q1439" i="1"/>
  <c r="P1439" i="1"/>
  <c r="T1438" i="1"/>
  <c r="S1438" i="1"/>
  <c r="Q1438" i="1"/>
  <c r="P1438" i="1"/>
  <c r="T1437" i="1"/>
  <c r="S1437" i="1"/>
  <c r="Q1437" i="1"/>
  <c r="P1437" i="1"/>
  <c r="T1436" i="1"/>
  <c r="S1436" i="1"/>
  <c r="Q1436" i="1"/>
  <c r="P1436" i="1"/>
  <c r="T1435" i="1"/>
  <c r="S1435" i="1"/>
  <c r="Q1435" i="1"/>
  <c r="P1435" i="1"/>
  <c r="T1434" i="1"/>
  <c r="S1434" i="1"/>
  <c r="Q1434" i="1"/>
  <c r="P1434" i="1"/>
  <c r="T1433" i="1"/>
  <c r="S1433" i="1"/>
  <c r="Q1433" i="1"/>
  <c r="P1433" i="1"/>
  <c r="T1432" i="1"/>
  <c r="S1432" i="1"/>
  <c r="Q1432" i="1"/>
  <c r="P1432" i="1"/>
  <c r="T1431" i="1"/>
  <c r="S1431" i="1"/>
  <c r="Q1431" i="1"/>
  <c r="P1431" i="1"/>
  <c r="T1430" i="1"/>
  <c r="S1430" i="1"/>
  <c r="Q1430" i="1"/>
  <c r="P1430" i="1"/>
  <c r="T1429" i="1"/>
  <c r="S1429" i="1"/>
  <c r="Q1429" i="1"/>
  <c r="P1429" i="1"/>
  <c r="T1428" i="1"/>
  <c r="S1428" i="1"/>
  <c r="Q1428" i="1"/>
  <c r="P1428" i="1"/>
  <c r="T1427" i="1"/>
  <c r="S1427" i="1"/>
  <c r="Q1427" i="1"/>
  <c r="P1427" i="1"/>
  <c r="T1426" i="1"/>
  <c r="S1426" i="1"/>
  <c r="Q1426" i="1"/>
  <c r="P1426" i="1"/>
  <c r="T1425" i="1"/>
  <c r="S1425" i="1"/>
  <c r="Q1425" i="1"/>
  <c r="P1425" i="1"/>
  <c r="T1424" i="1"/>
  <c r="S1424" i="1"/>
  <c r="Q1424" i="1"/>
  <c r="P1424" i="1"/>
  <c r="T1423" i="1"/>
  <c r="S1423" i="1"/>
  <c r="Q1423" i="1"/>
  <c r="P1423" i="1"/>
  <c r="T1422" i="1"/>
  <c r="S1422" i="1"/>
  <c r="Q1422" i="1"/>
  <c r="P1422" i="1"/>
  <c r="T1421" i="1"/>
  <c r="S1421" i="1"/>
  <c r="Q1421" i="1"/>
  <c r="P1421" i="1"/>
  <c r="T1420" i="1"/>
  <c r="S1420" i="1"/>
  <c r="Q1420" i="1"/>
  <c r="P1420" i="1"/>
  <c r="T1419" i="1"/>
  <c r="S1419" i="1"/>
  <c r="Q1419" i="1"/>
  <c r="P1419" i="1"/>
  <c r="T1418" i="1"/>
  <c r="S1418" i="1"/>
  <c r="Q1418" i="1"/>
  <c r="P1418" i="1"/>
  <c r="T1417" i="1"/>
  <c r="S1417" i="1"/>
  <c r="Q1417" i="1"/>
  <c r="P1417" i="1"/>
  <c r="T1416" i="1"/>
  <c r="S1416" i="1"/>
  <c r="Q1416" i="1"/>
  <c r="P1416" i="1"/>
  <c r="T1415" i="1"/>
  <c r="S1415" i="1"/>
  <c r="Q1415" i="1"/>
  <c r="P1415" i="1"/>
  <c r="T1414" i="1"/>
  <c r="S1414" i="1"/>
  <c r="Q1414" i="1"/>
  <c r="P1414" i="1"/>
  <c r="T1413" i="1"/>
  <c r="S1413" i="1"/>
  <c r="Q1413" i="1"/>
  <c r="P1413" i="1"/>
  <c r="T1412" i="1"/>
  <c r="S1412" i="1"/>
  <c r="Q1412" i="1"/>
  <c r="P1412" i="1"/>
  <c r="T1411" i="1"/>
  <c r="S1411" i="1"/>
  <c r="Q1411" i="1"/>
  <c r="P1411" i="1"/>
  <c r="T1410" i="1"/>
  <c r="S1410" i="1"/>
  <c r="Q1410" i="1"/>
  <c r="P1410" i="1"/>
  <c r="T1409" i="1"/>
  <c r="S1409" i="1"/>
  <c r="Q1409" i="1"/>
  <c r="P1409" i="1"/>
  <c r="T1408" i="1"/>
  <c r="S1408" i="1"/>
  <c r="Q1408" i="1"/>
  <c r="P1408" i="1"/>
  <c r="T1407" i="1"/>
  <c r="S1407" i="1"/>
  <c r="Q1407" i="1"/>
  <c r="P1407" i="1"/>
  <c r="T1406" i="1"/>
  <c r="S1406" i="1"/>
  <c r="Q1406" i="1"/>
  <c r="P1406" i="1"/>
  <c r="T1405" i="1"/>
  <c r="S1405" i="1"/>
  <c r="Q1405" i="1"/>
  <c r="P1405" i="1"/>
  <c r="T1404" i="1"/>
  <c r="S1404" i="1"/>
  <c r="Q1404" i="1"/>
  <c r="P1404" i="1"/>
  <c r="T1403" i="1"/>
  <c r="S1403" i="1"/>
  <c r="Q1403" i="1"/>
  <c r="P1403" i="1"/>
  <c r="T1402" i="1"/>
  <c r="S1402" i="1"/>
  <c r="Q1402" i="1"/>
  <c r="P1402" i="1"/>
  <c r="T1401" i="1"/>
  <c r="S1401" i="1"/>
  <c r="Q1401" i="1"/>
  <c r="P1401" i="1"/>
  <c r="T1400" i="1"/>
  <c r="S1400" i="1"/>
  <c r="Q1400" i="1"/>
  <c r="P1400" i="1"/>
  <c r="T1399" i="1"/>
  <c r="S1399" i="1"/>
  <c r="Q1399" i="1"/>
  <c r="P1399" i="1"/>
  <c r="T1398" i="1"/>
  <c r="S1398" i="1"/>
  <c r="Q1398" i="1"/>
  <c r="P1398" i="1"/>
  <c r="T1397" i="1"/>
  <c r="S1397" i="1"/>
  <c r="Q1397" i="1"/>
  <c r="P1397" i="1"/>
  <c r="T1396" i="1"/>
  <c r="S1396" i="1"/>
  <c r="Q1396" i="1"/>
  <c r="P1396" i="1"/>
  <c r="T1395" i="1"/>
  <c r="S1395" i="1"/>
  <c r="Q1395" i="1"/>
  <c r="P1395" i="1"/>
  <c r="T1394" i="1"/>
  <c r="S1394" i="1"/>
  <c r="Q1394" i="1"/>
  <c r="P1394" i="1"/>
  <c r="T1393" i="1"/>
  <c r="S1393" i="1"/>
  <c r="Q1393" i="1"/>
  <c r="P1393" i="1"/>
  <c r="T1392" i="1"/>
  <c r="S1392" i="1"/>
  <c r="Q1392" i="1"/>
  <c r="P1392" i="1"/>
  <c r="T1391" i="1"/>
  <c r="S1391" i="1"/>
  <c r="Q1391" i="1"/>
  <c r="P1391" i="1"/>
  <c r="T1390" i="1"/>
  <c r="S1390" i="1"/>
  <c r="Q1390" i="1"/>
  <c r="P1390" i="1"/>
  <c r="T1389" i="1"/>
  <c r="S1389" i="1"/>
  <c r="Q1389" i="1"/>
  <c r="P1389" i="1"/>
  <c r="T1388" i="1"/>
  <c r="S1388" i="1"/>
  <c r="Q1388" i="1"/>
  <c r="P1388" i="1"/>
  <c r="T1387" i="1"/>
  <c r="S1387" i="1"/>
  <c r="Q1387" i="1"/>
  <c r="P1387" i="1"/>
  <c r="T1386" i="1"/>
  <c r="S1386" i="1"/>
  <c r="Q1386" i="1"/>
  <c r="P1386" i="1"/>
  <c r="T1385" i="1"/>
  <c r="S1385" i="1"/>
  <c r="Q1385" i="1"/>
  <c r="P1385" i="1"/>
  <c r="T1384" i="1"/>
  <c r="S1384" i="1"/>
  <c r="Q1384" i="1"/>
  <c r="P1384" i="1"/>
  <c r="T1383" i="1"/>
  <c r="S1383" i="1"/>
  <c r="Q1383" i="1"/>
  <c r="P1383" i="1"/>
  <c r="T1382" i="1"/>
  <c r="S1382" i="1"/>
  <c r="Q1382" i="1"/>
  <c r="P1382" i="1"/>
  <c r="T1381" i="1"/>
  <c r="S1381" i="1"/>
  <c r="Q1381" i="1"/>
  <c r="P1381" i="1"/>
  <c r="T1380" i="1"/>
  <c r="S1380" i="1"/>
  <c r="Q1380" i="1"/>
  <c r="P1380" i="1"/>
  <c r="T1379" i="1"/>
  <c r="S1379" i="1"/>
  <c r="Q1379" i="1"/>
  <c r="P1379" i="1"/>
  <c r="T1378" i="1"/>
  <c r="S1378" i="1"/>
  <c r="Q1378" i="1"/>
  <c r="P1378" i="1"/>
  <c r="T1377" i="1"/>
  <c r="S1377" i="1"/>
  <c r="Q1377" i="1"/>
  <c r="P1377" i="1"/>
  <c r="T1376" i="1"/>
  <c r="S1376" i="1"/>
  <c r="Q1376" i="1"/>
  <c r="P1376" i="1"/>
  <c r="T1375" i="1"/>
  <c r="S1375" i="1"/>
  <c r="Q1375" i="1"/>
  <c r="P1375" i="1"/>
  <c r="T1374" i="1"/>
  <c r="S1374" i="1"/>
  <c r="Q1374" i="1"/>
  <c r="P1374" i="1"/>
  <c r="T1373" i="1"/>
  <c r="S1373" i="1"/>
  <c r="Q1373" i="1"/>
  <c r="P1373" i="1"/>
  <c r="T1372" i="1"/>
  <c r="S1372" i="1"/>
  <c r="Q1372" i="1"/>
  <c r="P1372" i="1"/>
  <c r="T1371" i="1"/>
  <c r="S1371" i="1"/>
  <c r="Q1371" i="1"/>
  <c r="P1371" i="1"/>
  <c r="T1370" i="1"/>
  <c r="S1370" i="1"/>
  <c r="Q1370" i="1"/>
  <c r="P1370" i="1"/>
  <c r="T1369" i="1"/>
  <c r="S1369" i="1"/>
  <c r="Q1369" i="1"/>
  <c r="P1369" i="1"/>
  <c r="T1368" i="1"/>
  <c r="S1368" i="1"/>
  <c r="Q1368" i="1"/>
  <c r="P1368" i="1"/>
  <c r="T1367" i="1"/>
  <c r="S1367" i="1"/>
  <c r="Q1367" i="1"/>
  <c r="P1367" i="1"/>
  <c r="T1366" i="1"/>
  <c r="S1366" i="1"/>
  <c r="Q1366" i="1"/>
  <c r="P1366" i="1"/>
  <c r="T1365" i="1"/>
  <c r="S1365" i="1"/>
  <c r="Q1365" i="1"/>
  <c r="P1365" i="1"/>
  <c r="T1364" i="1"/>
  <c r="S1364" i="1"/>
  <c r="Q1364" i="1"/>
  <c r="P1364" i="1"/>
  <c r="T1363" i="1"/>
  <c r="S1363" i="1"/>
  <c r="Q1363" i="1"/>
  <c r="P1363" i="1"/>
  <c r="T1362" i="1"/>
  <c r="S1362" i="1"/>
  <c r="Q1362" i="1"/>
  <c r="P1362" i="1"/>
  <c r="T1361" i="1"/>
  <c r="S1361" i="1"/>
  <c r="Q1361" i="1"/>
  <c r="P1361" i="1"/>
  <c r="T1360" i="1"/>
  <c r="S1360" i="1"/>
  <c r="Q1360" i="1"/>
  <c r="P1360" i="1"/>
  <c r="T1359" i="1"/>
  <c r="S1359" i="1"/>
  <c r="Q1359" i="1"/>
  <c r="P1359" i="1"/>
  <c r="T1358" i="1"/>
  <c r="S1358" i="1"/>
  <c r="Q1358" i="1"/>
  <c r="P1358" i="1"/>
  <c r="T1357" i="1"/>
  <c r="S1357" i="1"/>
  <c r="Q1357" i="1"/>
  <c r="P1357" i="1"/>
  <c r="T1356" i="1"/>
  <c r="S1356" i="1"/>
  <c r="Q1356" i="1"/>
  <c r="P1356" i="1"/>
  <c r="T1355" i="1"/>
  <c r="S1355" i="1"/>
  <c r="Q1355" i="1"/>
  <c r="P1355" i="1"/>
  <c r="T1354" i="1"/>
  <c r="S1354" i="1"/>
  <c r="Q1354" i="1"/>
  <c r="P1354" i="1"/>
  <c r="T1353" i="1"/>
  <c r="S1353" i="1"/>
  <c r="Q1353" i="1"/>
  <c r="P1353" i="1"/>
  <c r="T1352" i="1"/>
  <c r="S1352" i="1"/>
  <c r="Q1352" i="1"/>
  <c r="P1352" i="1"/>
  <c r="T1351" i="1"/>
  <c r="S1351" i="1"/>
  <c r="Q1351" i="1"/>
  <c r="P1351" i="1"/>
  <c r="T1350" i="1"/>
  <c r="S1350" i="1"/>
  <c r="Q1350" i="1"/>
  <c r="P1350" i="1"/>
  <c r="T1349" i="1"/>
  <c r="S1349" i="1"/>
  <c r="Q1349" i="1"/>
  <c r="P1349" i="1"/>
  <c r="T1348" i="1"/>
  <c r="S1348" i="1"/>
  <c r="Q1348" i="1"/>
  <c r="P1348" i="1"/>
  <c r="T1347" i="1"/>
  <c r="S1347" i="1"/>
  <c r="Q1347" i="1"/>
  <c r="P1347" i="1"/>
  <c r="T1346" i="1"/>
  <c r="S1346" i="1"/>
  <c r="Q1346" i="1"/>
  <c r="P1346" i="1"/>
  <c r="T1345" i="1"/>
  <c r="S1345" i="1"/>
  <c r="Q1345" i="1"/>
  <c r="P1345" i="1"/>
  <c r="T1344" i="1"/>
  <c r="S1344" i="1"/>
  <c r="Q1344" i="1"/>
  <c r="P1344" i="1"/>
  <c r="T1343" i="1"/>
  <c r="S1343" i="1"/>
  <c r="Q1343" i="1"/>
  <c r="P1343" i="1"/>
  <c r="T1342" i="1"/>
  <c r="S1342" i="1"/>
  <c r="Q1342" i="1"/>
  <c r="P1342" i="1"/>
  <c r="T1341" i="1"/>
  <c r="S1341" i="1"/>
  <c r="Q1341" i="1"/>
  <c r="P1341" i="1"/>
  <c r="T1340" i="1"/>
  <c r="S1340" i="1"/>
  <c r="Q1340" i="1"/>
  <c r="P1340" i="1"/>
  <c r="T1339" i="1"/>
  <c r="S1339" i="1"/>
  <c r="Q1339" i="1"/>
  <c r="P1339" i="1"/>
  <c r="T1338" i="1"/>
  <c r="S1338" i="1"/>
  <c r="Q1338" i="1"/>
  <c r="P1338" i="1"/>
  <c r="T1337" i="1"/>
  <c r="S1337" i="1"/>
  <c r="Q1337" i="1"/>
  <c r="P1337" i="1"/>
  <c r="T1336" i="1"/>
  <c r="S1336" i="1"/>
  <c r="Q1336" i="1"/>
  <c r="P1336" i="1"/>
  <c r="T1335" i="1"/>
  <c r="S1335" i="1"/>
  <c r="Q1335" i="1"/>
  <c r="P1335" i="1"/>
  <c r="T1334" i="1"/>
  <c r="S1334" i="1"/>
  <c r="Q1334" i="1"/>
  <c r="P1334" i="1"/>
  <c r="T1333" i="1"/>
  <c r="S1333" i="1"/>
  <c r="Q1333" i="1"/>
  <c r="P1333" i="1"/>
  <c r="T1332" i="1"/>
  <c r="S1332" i="1"/>
  <c r="Q1332" i="1"/>
  <c r="P1332" i="1"/>
  <c r="T1331" i="1"/>
  <c r="S1331" i="1"/>
  <c r="Q1331" i="1"/>
  <c r="P1331" i="1"/>
  <c r="T1330" i="1"/>
  <c r="S1330" i="1"/>
  <c r="Q1330" i="1"/>
  <c r="P1330" i="1"/>
  <c r="T1329" i="1"/>
  <c r="S1329" i="1"/>
  <c r="Q1329" i="1"/>
  <c r="P1329" i="1"/>
  <c r="T1328" i="1"/>
  <c r="S1328" i="1"/>
  <c r="Q1328" i="1"/>
  <c r="P1328" i="1"/>
  <c r="T1327" i="1"/>
  <c r="S1327" i="1"/>
  <c r="Q1327" i="1"/>
  <c r="P1327" i="1"/>
  <c r="T1326" i="1"/>
  <c r="S1326" i="1"/>
  <c r="Q1326" i="1"/>
  <c r="P1326" i="1"/>
  <c r="T1325" i="1"/>
  <c r="S1325" i="1"/>
  <c r="Q1325" i="1"/>
  <c r="P1325" i="1"/>
  <c r="T1324" i="1"/>
  <c r="S1324" i="1"/>
  <c r="Q1324" i="1"/>
  <c r="P1324" i="1"/>
  <c r="T1323" i="1"/>
  <c r="S1323" i="1"/>
  <c r="Q1323" i="1"/>
  <c r="P1323" i="1"/>
  <c r="T1322" i="1"/>
  <c r="S1322" i="1"/>
  <c r="Q1322" i="1"/>
  <c r="P1322" i="1"/>
  <c r="T1321" i="1"/>
  <c r="S1321" i="1"/>
  <c r="Q1321" i="1"/>
  <c r="P1321" i="1"/>
  <c r="T1320" i="1"/>
  <c r="S1320" i="1"/>
  <c r="Q1320" i="1"/>
  <c r="P1320" i="1"/>
  <c r="T1319" i="1"/>
  <c r="S1319" i="1"/>
  <c r="Q1319" i="1"/>
  <c r="P1319" i="1"/>
  <c r="T1318" i="1"/>
  <c r="S1318" i="1"/>
  <c r="Q1318" i="1"/>
  <c r="P1318" i="1"/>
  <c r="T1317" i="1"/>
  <c r="S1317" i="1"/>
  <c r="Q1317" i="1"/>
  <c r="P1317" i="1"/>
  <c r="T1316" i="1"/>
  <c r="S1316" i="1"/>
  <c r="Q1316" i="1"/>
  <c r="P1316" i="1"/>
  <c r="T1315" i="1"/>
  <c r="S1315" i="1"/>
  <c r="Q1315" i="1"/>
  <c r="P1315" i="1"/>
  <c r="T1314" i="1"/>
  <c r="S1314" i="1"/>
  <c r="Q1314" i="1"/>
  <c r="P1314" i="1"/>
  <c r="T1313" i="1"/>
  <c r="S1313" i="1"/>
  <c r="Q1313" i="1"/>
  <c r="P1313" i="1"/>
  <c r="T1312" i="1"/>
  <c r="S1312" i="1"/>
  <c r="Q1312" i="1"/>
  <c r="P1312" i="1"/>
  <c r="T1311" i="1"/>
  <c r="S1311" i="1"/>
  <c r="Q1311" i="1"/>
  <c r="P1311" i="1"/>
  <c r="T1310" i="1"/>
  <c r="S1310" i="1"/>
  <c r="Q1310" i="1"/>
  <c r="P1310" i="1"/>
  <c r="T1309" i="1"/>
  <c r="S1309" i="1"/>
  <c r="Q1309" i="1"/>
  <c r="P1309" i="1"/>
  <c r="T1308" i="1"/>
  <c r="S1308" i="1"/>
  <c r="Q1308" i="1"/>
  <c r="P1308" i="1"/>
  <c r="T1307" i="1"/>
  <c r="S1307" i="1"/>
  <c r="Q1307" i="1"/>
  <c r="P1307" i="1"/>
  <c r="T1306" i="1"/>
  <c r="S1306" i="1"/>
  <c r="Q1306" i="1"/>
  <c r="P1306" i="1"/>
  <c r="T1305" i="1"/>
  <c r="S1305" i="1"/>
  <c r="Q1305" i="1"/>
  <c r="P1305" i="1"/>
  <c r="T1304" i="1"/>
  <c r="S1304" i="1"/>
  <c r="Q1304" i="1"/>
  <c r="P1304" i="1"/>
  <c r="T1303" i="1"/>
  <c r="S1303" i="1"/>
  <c r="Q1303" i="1"/>
  <c r="P1303" i="1"/>
  <c r="T1302" i="1"/>
  <c r="S1302" i="1"/>
  <c r="Q1302" i="1"/>
  <c r="P1302" i="1"/>
  <c r="T1301" i="1"/>
  <c r="S1301" i="1"/>
  <c r="Q1301" i="1"/>
  <c r="P1301" i="1"/>
  <c r="T1300" i="1"/>
  <c r="S1300" i="1"/>
  <c r="Q1300" i="1"/>
  <c r="P1300" i="1"/>
  <c r="T1299" i="1"/>
  <c r="S1299" i="1"/>
  <c r="Q1299" i="1"/>
  <c r="P1299" i="1"/>
  <c r="T1298" i="1"/>
  <c r="S1298" i="1"/>
  <c r="Q1298" i="1"/>
  <c r="P1298" i="1"/>
  <c r="T1297" i="1"/>
  <c r="S1297" i="1"/>
  <c r="Q1297" i="1"/>
  <c r="P1297" i="1"/>
  <c r="T1296" i="1"/>
  <c r="S1296" i="1"/>
  <c r="Q1296" i="1"/>
  <c r="P1296" i="1"/>
  <c r="T1295" i="1"/>
  <c r="S1295" i="1"/>
  <c r="Q1295" i="1"/>
  <c r="P1295" i="1"/>
  <c r="T1294" i="1"/>
  <c r="S1294" i="1"/>
  <c r="Q1294" i="1"/>
  <c r="P1294" i="1"/>
  <c r="T1293" i="1"/>
  <c r="S1293" i="1"/>
  <c r="Q1293" i="1"/>
  <c r="P1293" i="1"/>
  <c r="T1292" i="1"/>
  <c r="S1292" i="1"/>
  <c r="Q1292" i="1"/>
  <c r="P1292" i="1"/>
  <c r="T1291" i="1"/>
  <c r="S1291" i="1"/>
  <c r="Q1291" i="1"/>
  <c r="P1291" i="1"/>
  <c r="T1290" i="1"/>
  <c r="S1290" i="1"/>
  <c r="Q1290" i="1"/>
  <c r="P1290" i="1"/>
  <c r="T1289" i="1"/>
  <c r="S1289" i="1"/>
  <c r="Q1289" i="1"/>
  <c r="P1289" i="1"/>
  <c r="T1288" i="1"/>
  <c r="S1288" i="1"/>
  <c r="Q1288" i="1"/>
  <c r="P1288" i="1"/>
  <c r="T1287" i="1"/>
  <c r="S1287" i="1"/>
  <c r="Q1287" i="1"/>
  <c r="P1287" i="1"/>
  <c r="T1286" i="1"/>
  <c r="S1286" i="1"/>
  <c r="Q1286" i="1"/>
  <c r="P1286" i="1"/>
  <c r="T1285" i="1"/>
  <c r="S1285" i="1"/>
  <c r="Q1285" i="1"/>
  <c r="P1285" i="1"/>
  <c r="T1284" i="1"/>
  <c r="S1284" i="1"/>
  <c r="Q1284" i="1"/>
  <c r="P1284" i="1"/>
  <c r="T1283" i="1"/>
  <c r="S1283" i="1"/>
  <c r="Q1283" i="1"/>
  <c r="P1283" i="1"/>
  <c r="T1282" i="1"/>
  <c r="S1282" i="1"/>
  <c r="Q1282" i="1"/>
  <c r="P1282" i="1"/>
  <c r="T1281" i="1"/>
  <c r="S1281" i="1"/>
  <c r="Q1281" i="1"/>
  <c r="P1281" i="1"/>
  <c r="T1280" i="1"/>
  <c r="S1280" i="1"/>
  <c r="Q1280" i="1"/>
  <c r="P1280" i="1"/>
  <c r="T1279" i="1"/>
  <c r="S1279" i="1"/>
  <c r="Q1279" i="1"/>
  <c r="P1279" i="1"/>
  <c r="T1278" i="1"/>
  <c r="S1278" i="1"/>
  <c r="Q1278" i="1"/>
  <c r="P1278" i="1"/>
  <c r="T1277" i="1"/>
  <c r="S1277" i="1"/>
  <c r="Q1277" i="1"/>
  <c r="P1277" i="1"/>
  <c r="T1276" i="1"/>
  <c r="S1276" i="1"/>
  <c r="Q1276" i="1"/>
  <c r="P1276" i="1"/>
  <c r="T1275" i="1"/>
  <c r="S1275" i="1"/>
  <c r="Q1275" i="1"/>
  <c r="P1275" i="1"/>
  <c r="T1274" i="1"/>
  <c r="S1274" i="1"/>
  <c r="Q1274" i="1"/>
  <c r="P1274" i="1"/>
  <c r="T1273" i="1"/>
  <c r="S1273" i="1"/>
  <c r="Q1273" i="1"/>
  <c r="P1273" i="1"/>
  <c r="T1272" i="1"/>
  <c r="S1272" i="1"/>
  <c r="Q1272" i="1"/>
  <c r="P1272" i="1"/>
  <c r="T1271" i="1"/>
  <c r="S1271" i="1"/>
  <c r="Q1271" i="1"/>
  <c r="P1271" i="1"/>
  <c r="T1270" i="1"/>
  <c r="S1270" i="1"/>
  <c r="Q1270" i="1"/>
  <c r="P1270" i="1"/>
  <c r="T1269" i="1"/>
  <c r="S1269" i="1"/>
  <c r="Q1269" i="1"/>
  <c r="P1269" i="1"/>
  <c r="T1268" i="1"/>
  <c r="S1268" i="1"/>
  <c r="Q1268" i="1"/>
  <c r="P1268" i="1"/>
  <c r="T1267" i="1"/>
  <c r="S1267" i="1"/>
  <c r="Q1267" i="1"/>
  <c r="P1267" i="1"/>
  <c r="T1266" i="1"/>
  <c r="S1266" i="1"/>
  <c r="Q1266" i="1"/>
  <c r="P1266" i="1"/>
  <c r="T1265" i="1"/>
  <c r="S1265" i="1"/>
  <c r="Q1265" i="1"/>
  <c r="P1265" i="1"/>
  <c r="T1264" i="1"/>
  <c r="S1264" i="1"/>
  <c r="Q1264" i="1"/>
  <c r="P1264" i="1"/>
  <c r="T1263" i="1"/>
  <c r="S1263" i="1"/>
  <c r="Q1263" i="1"/>
  <c r="P1263" i="1"/>
  <c r="T1262" i="1"/>
  <c r="S1262" i="1"/>
  <c r="Q1262" i="1"/>
  <c r="P1262" i="1"/>
  <c r="T1261" i="1"/>
  <c r="S1261" i="1"/>
  <c r="Q1261" i="1"/>
  <c r="P1261" i="1"/>
  <c r="T1260" i="1"/>
  <c r="S1260" i="1"/>
  <c r="Q1260" i="1"/>
  <c r="P1260" i="1"/>
  <c r="T1259" i="1"/>
  <c r="S1259" i="1"/>
  <c r="Q1259" i="1"/>
  <c r="P1259" i="1"/>
  <c r="T1258" i="1"/>
  <c r="S1258" i="1"/>
  <c r="Q1258" i="1"/>
  <c r="P1258" i="1"/>
  <c r="T1257" i="1"/>
  <c r="S1257" i="1"/>
  <c r="Q1257" i="1"/>
  <c r="P1257" i="1"/>
  <c r="T1256" i="1"/>
  <c r="S1256" i="1"/>
  <c r="Q1256" i="1"/>
  <c r="P1256" i="1"/>
  <c r="T1255" i="1"/>
  <c r="S1255" i="1"/>
  <c r="Q1255" i="1"/>
  <c r="P1255" i="1"/>
  <c r="T1254" i="1"/>
  <c r="S1254" i="1"/>
  <c r="Q1254" i="1"/>
  <c r="P1254" i="1"/>
  <c r="T1253" i="1"/>
  <c r="S1253" i="1"/>
  <c r="Q1253" i="1"/>
  <c r="P1253" i="1"/>
  <c r="T1252" i="1"/>
  <c r="S1252" i="1"/>
  <c r="Q1252" i="1"/>
  <c r="P1252" i="1"/>
  <c r="T1251" i="1"/>
  <c r="S1251" i="1"/>
  <c r="Q1251" i="1"/>
  <c r="P1251" i="1"/>
  <c r="T1250" i="1"/>
  <c r="S1250" i="1"/>
  <c r="Q1250" i="1"/>
  <c r="P1250" i="1"/>
  <c r="T1249" i="1"/>
  <c r="S1249" i="1"/>
  <c r="Q1249" i="1"/>
  <c r="P1249" i="1"/>
  <c r="T1248" i="1"/>
  <c r="S1248" i="1"/>
  <c r="Q1248" i="1"/>
  <c r="P1248" i="1"/>
  <c r="T1247" i="1"/>
  <c r="S1247" i="1"/>
  <c r="Q1247" i="1"/>
  <c r="P1247" i="1"/>
  <c r="T1246" i="1"/>
  <c r="S1246" i="1"/>
  <c r="Q1246" i="1"/>
  <c r="P1246" i="1"/>
  <c r="T1245" i="1"/>
  <c r="S1245" i="1"/>
  <c r="Q1245" i="1"/>
  <c r="P1245" i="1"/>
  <c r="T1244" i="1"/>
  <c r="S1244" i="1"/>
  <c r="Q1244" i="1"/>
  <c r="P1244" i="1"/>
  <c r="T1243" i="1"/>
  <c r="S1243" i="1"/>
  <c r="Q1243" i="1"/>
  <c r="P1243" i="1"/>
  <c r="T1242" i="1"/>
  <c r="S1242" i="1"/>
  <c r="Q1242" i="1"/>
  <c r="P1242" i="1"/>
  <c r="T1241" i="1"/>
  <c r="S1241" i="1"/>
  <c r="Q1241" i="1"/>
  <c r="P1241" i="1"/>
  <c r="T1240" i="1"/>
  <c r="S1240" i="1"/>
  <c r="Q1240" i="1"/>
  <c r="P1240" i="1"/>
  <c r="T1239" i="1"/>
  <c r="S1239" i="1"/>
  <c r="Q1239" i="1"/>
  <c r="P1239" i="1"/>
  <c r="T1238" i="1"/>
  <c r="S1238" i="1"/>
  <c r="Q1238" i="1"/>
  <c r="P1238" i="1"/>
  <c r="T1237" i="1"/>
  <c r="S1237" i="1"/>
  <c r="Q1237" i="1"/>
  <c r="P1237" i="1"/>
  <c r="T1236" i="1"/>
  <c r="S1236" i="1"/>
  <c r="Q1236" i="1"/>
  <c r="P1236" i="1"/>
  <c r="T1235" i="1"/>
  <c r="S1235" i="1"/>
  <c r="Q1235" i="1"/>
  <c r="P1235" i="1"/>
  <c r="T1234" i="1"/>
  <c r="S1234" i="1"/>
  <c r="Q1234" i="1"/>
  <c r="P1234" i="1"/>
  <c r="T1233" i="1"/>
  <c r="S1233" i="1"/>
  <c r="Q1233" i="1"/>
  <c r="P1233" i="1"/>
  <c r="T1232" i="1"/>
  <c r="S1232" i="1"/>
  <c r="Q1232" i="1"/>
  <c r="P1232" i="1"/>
  <c r="T1231" i="1"/>
  <c r="S1231" i="1"/>
  <c r="Q1231" i="1"/>
  <c r="P1231" i="1"/>
  <c r="T1230" i="1"/>
  <c r="S1230" i="1"/>
  <c r="Q1230" i="1"/>
  <c r="P1230" i="1"/>
  <c r="T1229" i="1"/>
  <c r="S1229" i="1"/>
  <c r="Q1229" i="1"/>
  <c r="P1229" i="1"/>
  <c r="T1228" i="1"/>
  <c r="S1228" i="1"/>
  <c r="Q1228" i="1"/>
  <c r="P1228" i="1"/>
  <c r="T1227" i="1"/>
  <c r="S1227" i="1"/>
  <c r="Q1227" i="1"/>
  <c r="P1227" i="1"/>
  <c r="T1226" i="1"/>
  <c r="S1226" i="1"/>
  <c r="Q1226" i="1"/>
  <c r="P1226" i="1"/>
  <c r="T1225" i="1"/>
  <c r="S1225" i="1"/>
  <c r="Q1225" i="1"/>
  <c r="P1225" i="1"/>
  <c r="T1224" i="1"/>
  <c r="S1224" i="1"/>
  <c r="Q1224" i="1"/>
  <c r="P1224" i="1"/>
  <c r="T1223" i="1"/>
  <c r="S1223" i="1"/>
  <c r="Q1223" i="1"/>
  <c r="P1223" i="1"/>
  <c r="T1222" i="1"/>
  <c r="S1222" i="1"/>
  <c r="Q1222" i="1"/>
  <c r="P1222" i="1"/>
  <c r="T1221" i="1"/>
  <c r="S1221" i="1"/>
  <c r="Q1221" i="1"/>
  <c r="P1221" i="1"/>
  <c r="T1220" i="1"/>
  <c r="S1220" i="1"/>
  <c r="Q1220" i="1"/>
  <c r="P1220" i="1"/>
  <c r="T1219" i="1"/>
  <c r="S1219" i="1"/>
  <c r="Q1219" i="1"/>
  <c r="P1219" i="1"/>
  <c r="T1218" i="1"/>
  <c r="S1218" i="1"/>
  <c r="Q1218" i="1"/>
  <c r="P1218" i="1"/>
  <c r="T1217" i="1"/>
  <c r="S1217" i="1"/>
  <c r="Q1217" i="1"/>
  <c r="P1217" i="1"/>
  <c r="T1216" i="1"/>
  <c r="S1216" i="1"/>
  <c r="Q1216" i="1"/>
  <c r="P1216" i="1"/>
  <c r="T1215" i="1"/>
  <c r="S1215" i="1"/>
  <c r="Q1215" i="1"/>
  <c r="P1215" i="1"/>
  <c r="T1214" i="1"/>
  <c r="S1214" i="1"/>
  <c r="Q1214" i="1"/>
  <c r="P1214" i="1"/>
  <c r="T1213" i="1"/>
  <c r="S1213" i="1"/>
  <c r="Q1213" i="1"/>
  <c r="P1213" i="1"/>
  <c r="T1212" i="1"/>
  <c r="S1212" i="1"/>
  <c r="Q1212" i="1"/>
  <c r="P1212" i="1"/>
  <c r="T1211" i="1"/>
  <c r="S1211" i="1"/>
  <c r="Q1211" i="1"/>
  <c r="P1211" i="1"/>
  <c r="T1210" i="1"/>
  <c r="S1210" i="1"/>
  <c r="Q1210" i="1"/>
  <c r="P1210" i="1"/>
  <c r="T1209" i="1"/>
  <c r="S1209" i="1"/>
  <c r="Q1209" i="1"/>
  <c r="P1209" i="1"/>
  <c r="T1208" i="1"/>
  <c r="S1208" i="1"/>
  <c r="Q1208" i="1"/>
  <c r="P1208" i="1"/>
  <c r="T1207" i="1"/>
  <c r="S1207" i="1"/>
  <c r="Q1207" i="1"/>
  <c r="P1207" i="1"/>
  <c r="T1206" i="1"/>
  <c r="S1206" i="1"/>
  <c r="Q1206" i="1"/>
  <c r="P1206" i="1"/>
  <c r="T1205" i="1"/>
  <c r="S1205" i="1"/>
  <c r="Q1205" i="1"/>
  <c r="P1205" i="1"/>
  <c r="T1204" i="1"/>
  <c r="S1204" i="1"/>
  <c r="Q1204" i="1"/>
  <c r="P1204" i="1"/>
  <c r="T1203" i="1"/>
  <c r="S1203" i="1"/>
  <c r="Q1203" i="1"/>
  <c r="P1203" i="1"/>
  <c r="T1202" i="1"/>
  <c r="S1202" i="1"/>
  <c r="Q1202" i="1"/>
  <c r="P1202" i="1"/>
  <c r="T1201" i="1"/>
  <c r="S1201" i="1"/>
  <c r="Q1201" i="1"/>
  <c r="P1201" i="1"/>
  <c r="T1200" i="1"/>
  <c r="S1200" i="1"/>
  <c r="Q1200" i="1"/>
  <c r="P1200" i="1"/>
  <c r="T1199" i="1"/>
  <c r="S1199" i="1"/>
  <c r="Q1199" i="1"/>
  <c r="P1199" i="1"/>
  <c r="T1198" i="1"/>
  <c r="S1198" i="1"/>
  <c r="Q1198" i="1"/>
  <c r="P1198" i="1"/>
  <c r="T1197" i="1"/>
  <c r="S1197" i="1"/>
  <c r="Q1197" i="1"/>
  <c r="P1197" i="1"/>
  <c r="T1196" i="1"/>
  <c r="S1196" i="1"/>
  <c r="Q1196" i="1"/>
  <c r="P1196" i="1"/>
  <c r="T1195" i="1"/>
  <c r="S1195" i="1"/>
  <c r="Q1195" i="1"/>
  <c r="P1195" i="1"/>
  <c r="T1194" i="1"/>
  <c r="S1194" i="1"/>
  <c r="Q1194" i="1"/>
  <c r="P1194" i="1"/>
  <c r="T1193" i="1"/>
  <c r="S1193" i="1"/>
  <c r="Q1193" i="1"/>
  <c r="P1193" i="1"/>
  <c r="T1192" i="1"/>
  <c r="S1192" i="1"/>
  <c r="Q1192" i="1"/>
  <c r="P1192" i="1"/>
  <c r="T1191" i="1"/>
  <c r="S1191" i="1"/>
  <c r="Q1191" i="1"/>
  <c r="P1191" i="1"/>
  <c r="T1190" i="1"/>
  <c r="S1190" i="1"/>
  <c r="Q1190" i="1"/>
  <c r="P1190" i="1"/>
  <c r="T1189" i="1"/>
  <c r="S1189" i="1"/>
  <c r="Q1189" i="1"/>
  <c r="P1189" i="1"/>
  <c r="T1188" i="1"/>
  <c r="S1188" i="1"/>
  <c r="Q1188" i="1"/>
  <c r="P1188" i="1"/>
  <c r="T1187" i="1"/>
  <c r="S1187" i="1"/>
  <c r="Q1187" i="1"/>
  <c r="P1187" i="1"/>
  <c r="T1186" i="1"/>
  <c r="S1186" i="1"/>
  <c r="Q1186" i="1"/>
  <c r="P1186" i="1"/>
  <c r="T1185" i="1"/>
  <c r="S1185" i="1"/>
  <c r="Q1185" i="1"/>
  <c r="P1185" i="1"/>
  <c r="T1184" i="1"/>
  <c r="S1184" i="1"/>
  <c r="Q1184" i="1"/>
  <c r="P1184" i="1"/>
  <c r="T1183" i="1"/>
  <c r="S1183" i="1"/>
  <c r="Q1183" i="1"/>
  <c r="P1183" i="1"/>
  <c r="T1182" i="1"/>
  <c r="S1182" i="1"/>
  <c r="Q1182" i="1"/>
  <c r="P1182" i="1"/>
  <c r="T1181" i="1"/>
  <c r="S1181" i="1"/>
  <c r="Q1181" i="1"/>
  <c r="P1181" i="1"/>
  <c r="T1180" i="1"/>
  <c r="S1180" i="1"/>
  <c r="Q1180" i="1"/>
  <c r="P1180" i="1"/>
  <c r="T1179" i="1"/>
  <c r="S1179" i="1"/>
  <c r="Q1179" i="1"/>
  <c r="P1179" i="1"/>
  <c r="T1178" i="1"/>
  <c r="S1178" i="1"/>
  <c r="Q1178" i="1"/>
  <c r="P1178" i="1"/>
  <c r="T1177" i="1"/>
  <c r="S1177" i="1"/>
  <c r="Q1177" i="1"/>
  <c r="P1177" i="1"/>
  <c r="T1176" i="1"/>
  <c r="S1176" i="1"/>
  <c r="Q1176" i="1"/>
  <c r="P1176" i="1"/>
  <c r="T1175" i="1"/>
  <c r="S1175" i="1"/>
  <c r="Q1175" i="1"/>
  <c r="P1175" i="1"/>
  <c r="T1174" i="1"/>
  <c r="S1174" i="1"/>
  <c r="Q1174" i="1"/>
  <c r="P1174" i="1"/>
  <c r="T1173" i="1"/>
  <c r="S1173" i="1"/>
  <c r="Q1173" i="1"/>
  <c r="P1173" i="1"/>
  <c r="T1172" i="1"/>
  <c r="S1172" i="1"/>
  <c r="Q1172" i="1"/>
  <c r="P1172" i="1"/>
  <c r="T1171" i="1"/>
  <c r="S1171" i="1"/>
  <c r="Q1171" i="1"/>
  <c r="P1171" i="1"/>
  <c r="T1170" i="1"/>
  <c r="S1170" i="1"/>
  <c r="Q1170" i="1"/>
  <c r="P1170" i="1"/>
  <c r="T1169" i="1"/>
  <c r="S1169" i="1"/>
  <c r="Q1169" i="1"/>
  <c r="P1169" i="1"/>
  <c r="T1168" i="1"/>
  <c r="S1168" i="1"/>
  <c r="Q1168" i="1"/>
  <c r="P1168" i="1"/>
  <c r="T1167" i="1"/>
  <c r="S1167" i="1"/>
  <c r="Q1167" i="1"/>
  <c r="P1167" i="1"/>
  <c r="T1166" i="1"/>
  <c r="S1166" i="1"/>
  <c r="Q1166" i="1"/>
  <c r="P1166" i="1"/>
  <c r="T1165" i="1"/>
  <c r="S1165" i="1"/>
  <c r="Q1165" i="1"/>
  <c r="P1165" i="1"/>
  <c r="T1164" i="1"/>
  <c r="S1164" i="1"/>
  <c r="Q1164" i="1"/>
  <c r="P1164" i="1"/>
  <c r="T1163" i="1"/>
  <c r="S1163" i="1"/>
  <c r="Q1163" i="1"/>
  <c r="P1163" i="1"/>
  <c r="T1162" i="1"/>
  <c r="S1162" i="1"/>
  <c r="Q1162" i="1"/>
  <c r="P1162" i="1"/>
  <c r="T1161" i="1"/>
  <c r="S1161" i="1"/>
  <c r="Q1161" i="1"/>
  <c r="P1161" i="1"/>
  <c r="T1160" i="1"/>
  <c r="S1160" i="1"/>
  <c r="Q1160" i="1"/>
  <c r="P1160" i="1"/>
  <c r="T1159" i="1"/>
  <c r="S1159" i="1"/>
  <c r="Q1159" i="1"/>
  <c r="P1159" i="1"/>
  <c r="T1158" i="1"/>
  <c r="S1158" i="1"/>
  <c r="Q1158" i="1"/>
  <c r="P1158" i="1"/>
  <c r="T1157" i="1"/>
  <c r="S1157" i="1"/>
  <c r="Q1157" i="1"/>
  <c r="P1157" i="1"/>
  <c r="T1156" i="1"/>
  <c r="S1156" i="1"/>
  <c r="Q1156" i="1"/>
  <c r="P1156" i="1"/>
  <c r="T1155" i="1"/>
  <c r="S1155" i="1"/>
  <c r="Q1155" i="1"/>
  <c r="P1155" i="1"/>
  <c r="T1154" i="1"/>
  <c r="S1154" i="1"/>
  <c r="Q1154" i="1"/>
  <c r="P1154" i="1"/>
  <c r="T1153" i="1"/>
  <c r="S1153" i="1"/>
  <c r="Q1153" i="1"/>
  <c r="P1153" i="1"/>
  <c r="T1152" i="1"/>
  <c r="S1152" i="1"/>
  <c r="Q1152" i="1"/>
  <c r="P1152" i="1"/>
  <c r="T1151" i="1"/>
  <c r="S1151" i="1"/>
  <c r="Q1151" i="1"/>
  <c r="P1151" i="1"/>
  <c r="T1150" i="1"/>
  <c r="S1150" i="1"/>
  <c r="Q1150" i="1"/>
  <c r="P1150" i="1"/>
  <c r="T1149" i="1"/>
  <c r="S1149" i="1"/>
  <c r="Q1149" i="1"/>
  <c r="P1149" i="1"/>
  <c r="T1148" i="1"/>
  <c r="S1148" i="1"/>
  <c r="Q1148" i="1"/>
  <c r="P1148" i="1"/>
  <c r="T1147" i="1"/>
  <c r="S1147" i="1"/>
  <c r="Q1147" i="1"/>
  <c r="P1147" i="1"/>
  <c r="T1146" i="1"/>
  <c r="S1146" i="1"/>
  <c r="Q1146" i="1"/>
  <c r="P1146" i="1"/>
  <c r="T1145" i="1"/>
  <c r="S1145" i="1"/>
  <c r="Q1145" i="1"/>
  <c r="P1145" i="1"/>
  <c r="T1144" i="1"/>
  <c r="S1144" i="1"/>
  <c r="Q1144" i="1"/>
  <c r="P1144" i="1"/>
  <c r="T1143" i="1"/>
  <c r="S1143" i="1"/>
  <c r="Q1143" i="1"/>
  <c r="P1143" i="1"/>
  <c r="T1142" i="1"/>
  <c r="S1142" i="1"/>
  <c r="Q1142" i="1"/>
  <c r="P1142" i="1"/>
  <c r="T1141" i="1"/>
  <c r="S1141" i="1"/>
  <c r="Q1141" i="1"/>
  <c r="P1141" i="1"/>
  <c r="T1140" i="1"/>
  <c r="S1140" i="1"/>
  <c r="Q1140" i="1"/>
  <c r="P1140" i="1"/>
  <c r="T1139" i="1"/>
  <c r="S1139" i="1"/>
  <c r="Q1139" i="1"/>
  <c r="P1139" i="1"/>
  <c r="T1138" i="1"/>
  <c r="S1138" i="1"/>
  <c r="Q1138" i="1"/>
  <c r="P1138" i="1"/>
  <c r="T1137" i="1"/>
  <c r="S1137" i="1"/>
  <c r="Q1137" i="1"/>
  <c r="P1137" i="1"/>
  <c r="T1136" i="1"/>
  <c r="S1136" i="1"/>
  <c r="Q1136" i="1"/>
  <c r="P1136" i="1"/>
  <c r="T1135" i="1"/>
  <c r="S1135" i="1"/>
  <c r="Q1135" i="1"/>
  <c r="P1135" i="1"/>
  <c r="T1134" i="1"/>
  <c r="S1134" i="1"/>
  <c r="Q1134" i="1"/>
  <c r="P1134" i="1"/>
  <c r="T1133" i="1"/>
  <c r="S1133" i="1"/>
  <c r="Q1133" i="1"/>
  <c r="P1133" i="1"/>
  <c r="T1132" i="1"/>
  <c r="S1132" i="1"/>
  <c r="Q1132" i="1"/>
  <c r="P1132" i="1"/>
  <c r="T1131" i="1"/>
  <c r="S1131" i="1"/>
  <c r="Q1131" i="1"/>
  <c r="P1131" i="1"/>
  <c r="T1130" i="1"/>
  <c r="S1130" i="1"/>
  <c r="Q1130" i="1"/>
  <c r="P1130" i="1"/>
  <c r="T1129" i="1"/>
  <c r="S1129" i="1"/>
  <c r="Q1129" i="1"/>
  <c r="P1129" i="1"/>
  <c r="T1128" i="1"/>
  <c r="S1128" i="1"/>
  <c r="Q1128" i="1"/>
  <c r="P1128" i="1"/>
  <c r="T1127" i="1"/>
  <c r="S1127" i="1"/>
  <c r="Q1127" i="1"/>
  <c r="P1127" i="1"/>
  <c r="T1126" i="1"/>
  <c r="S1126" i="1"/>
  <c r="Q1126" i="1"/>
  <c r="P1126" i="1"/>
  <c r="T1125" i="1"/>
  <c r="S1125" i="1"/>
  <c r="Q1125" i="1"/>
  <c r="P1125" i="1"/>
  <c r="T1124" i="1"/>
  <c r="S1124" i="1"/>
  <c r="Q1124" i="1"/>
  <c r="P1124" i="1"/>
  <c r="T1123" i="1"/>
  <c r="S1123" i="1"/>
  <c r="Q1123" i="1"/>
  <c r="P1123" i="1"/>
  <c r="T1122" i="1"/>
  <c r="S1122" i="1"/>
  <c r="Q1122" i="1"/>
  <c r="P1122" i="1"/>
  <c r="T1121" i="1"/>
  <c r="S1121" i="1"/>
  <c r="Q1121" i="1"/>
  <c r="P1121" i="1"/>
  <c r="T1120" i="1"/>
  <c r="S1120" i="1"/>
  <c r="Q1120" i="1"/>
  <c r="P1120" i="1"/>
  <c r="T1119" i="1"/>
  <c r="S1119" i="1"/>
  <c r="Q1119" i="1"/>
  <c r="P1119" i="1"/>
  <c r="T1118" i="1"/>
  <c r="S1118" i="1"/>
  <c r="Q1118" i="1"/>
  <c r="P1118" i="1"/>
  <c r="T1117" i="1"/>
  <c r="S1117" i="1"/>
  <c r="Q1117" i="1"/>
  <c r="P1117" i="1"/>
  <c r="T1116" i="1"/>
  <c r="S1116" i="1"/>
  <c r="Q1116" i="1"/>
  <c r="P1116" i="1"/>
  <c r="T1115" i="1"/>
  <c r="S1115" i="1"/>
  <c r="Q1115" i="1"/>
  <c r="P1115" i="1"/>
  <c r="T1114" i="1"/>
  <c r="S1114" i="1"/>
  <c r="Q1114" i="1"/>
  <c r="P1114" i="1"/>
  <c r="T1113" i="1"/>
  <c r="S1113" i="1"/>
  <c r="Q1113" i="1"/>
  <c r="P1113" i="1"/>
  <c r="T1112" i="1"/>
  <c r="S1112" i="1"/>
  <c r="Q1112" i="1"/>
  <c r="P1112" i="1"/>
  <c r="T1111" i="1"/>
  <c r="S1111" i="1"/>
  <c r="Q1111" i="1"/>
  <c r="P1111" i="1"/>
  <c r="T1110" i="1"/>
  <c r="S1110" i="1"/>
  <c r="Q1110" i="1"/>
  <c r="P1110" i="1"/>
  <c r="T1109" i="1"/>
  <c r="S1109" i="1"/>
  <c r="Q1109" i="1"/>
  <c r="P1109" i="1"/>
  <c r="T1108" i="1"/>
  <c r="S1108" i="1"/>
  <c r="Q1108" i="1"/>
  <c r="P1108" i="1"/>
  <c r="T1107" i="1"/>
  <c r="S1107" i="1"/>
  <c r="Q1107" i="1"/>
  <c r="P1107" i="1"/>
  <c r="T1106" i="1"/>
  <c r="S1106" i="1"/>
  <c r="Q1106" i="1"/>
  <c r="P1106" i="1"/>
  <c r="T1105" i="1"/>
  <c r="S1105" i="1"/>
  <c r="Q1105" i="1"/>
  <c r="P1105" i="1"/>
  <c r="T1104" i="1"/>
  <c r="S1104" i="1"/>
  <c r="Q1104" i="1"/>
  <c r="P1104" i="1"/>
  <c r="T1103" i="1"/>
  <c r="S1103" i="1"/>
  <c r="Q1103" i="1"/>
  <c r="P1103" i="1"/>
  <c r="T1102" i="1"/>
  <c r="S1102" i="1"/>
  <c r="Q1102" i="1"/>
  <c r="P1102" i="1"/>
  <c r="T1101" i="1"/>
  <c r="S1101" i="1"/>
  <c r="Q1101" i="1"/>
  <c r="P1101" i="1"/>
  <c r="T1100" i="1"/>
  <c r="S1100" i="1"/>
  <c r="Q1100" i="1"/>
  <c r="P1100" i="1"/>
  <c r="T1099" i="1"/>
  <c r="S1099" i="1"/>
  <c r="Q1099" i="1"/>
  <c r="P1099" i="1"/>
  <c r="T1098" i="1"/>
  <c r="S1098" i="1"/>
  <c r="Q1098" i="1"/>
  <c r="P1098" i="1"/>
  <c r="T1097" i="1"/>
  <c r="S1097" i="1"/>
  <c r="Q1097" i="1"/>
  <c r="P1097" i="1"/>
  <c r="T1096" i="1"/>
  <c r="S1096" i="1"/>
  <c r="Q1096" i="1"/>
  <c r="P1096" i="1"/>
  <c r="T1095" i="1"/>
  <c r="S1095" i="1"/>
  <c r="Q1095" i="1"/>
  <c r="P1095" i="1"/>
  <c r="T1094" i="1"/>
  <c r="S1094" i="1"/>
  <c r="Q1094" i="1"/>
  <c r="P1094" i="1"/>
  <c r="T1093" i="1"/>
  <c r="S1093" i="1"/>
  <c r="Q1093" i="1"/>
  <c r="P1093" i="1"/>
  <c r="T1092" i="1"/>
  <c r="S1092" i="1"/>
  <c r="Q1092" i="1"/>
  <c r="P1092" i="1"/>
  <c r="T1091" i="1"/>
  <c r="S1091" i="1"/>
  <c r="Q1091" i="1"/>
  <c r="P1091" i="1"/>
  <c r="T1090" i="1"/>
  <c r="S1090" i="1"/>
  <c r="Q1090" i="1"/>
  <c r="P1090" i="1"/>
  <c r="T1089" i="1"/>
  <c r="S1089" i="1"/>
  <c r="Q1089" i="1"/>
  <c r="P1089" i="1"/>
  <c r="T1088" i="1"/>
  <c r="S1088" i="1"/>
  <c r="Q1088" i="1"/>
  <c r="P1088" i="1"/>
  <c r="T1087" i="1"/>
  <c r="S1087" i="1"/>
  <c r="Q1087" i="1"/>
  <c r="P1087" i="1"/>
  <c r="T1086" i="1"/>
  <c r="S1086" i="1"/>
  <c r="Q1086" i="1"/>
  <c r="P1086" i="1"/>
  <c r="T1085" i="1"/>
  <c r="S1085" i="1"/>
  <c r="Q1085" i="1"/>
  <c r="P1085" i="1"/>
  <c r="T1084" i="1"/>
  <c r="S1084" i="1"/>
  <c r="Q1084" i="1"/>
  <c r="P1084" i="1"/>
  <c r="T1083" i="1"/>
  <c r="S1083" i="1"/>
  <c r="Q1083" i="1"/>
  <c r="P1083" i="1"/>
  <c r="T1082" i="1"/>
  <c r="S1082" i="1"/>
  <c r="Q1082" i="1"/>
  <c r="P1082" i="1"/>
  <c r="T1081" i="1"/>
  <c r="S1081" i="1"/>
  <c r="Q1081" i="1"/>
  <c r="P1081" i="1"/>
  <c r="T1080" i="1"/>
  <c r="S1080" i="1"/>
  <c r="Q1080" i="1"/>
  <c r="P1080" i="1"/>
  <c r="T1079" i="1"/>
  <c r="S1079" i="1"/>
  <c r="Q1079" i="1"/>
  <c r="P1079" i="1"/>
  <c r="T1078" i="1"/>
  <c r="S1078" i="1"/>
  <c r="Q1078" i="1"/>
  <c r="P1078" i="1"/>
  <c r="T1077" i="1"/>
  <c r="S1077" i="1"/>
  <c r="Q1077" i="1"/>
  <c r="P1077" i="1"/>
  <c r="T1076" i="1"/>
  <c r="S1076" i="1"/>
  <c r="Q1076" i="1"/>
  <c r="P1076" i="1"/>
  <c r="T1075" i="1"/>
  <c r="S1075" i="1"/>
  <c r="Q1075" i="1"/>
  <c r="P1075" i="1"/>
  <c r="T1074" i="1"/>
  <c r="S1074" i="1"/>
  <c r="Q1074" i="1"/>
  <c r="P1074" i="1"/>
  <c r="T1073" i="1"/>
  <c r="S1073" i="1"/>
  <c r="Q1073" i="1"/>
  <c r="P1073" i="1"/>
  <c r="T1072" i="1"/>
  <c r="S1072" i="1"/>
  <c r="Q1072" i="1"/>
  <c r="P1072" i="1"/>
  <c r="T1071" i="1"/>
  <c r="S1071" i="1"/>
  <c r="Q1071" i="1"/>
  <c r="P1071" i="1"/>
  <c r="T1070" i="1"/>
  <c r="S1070" i="1"/>
  <c r="Q1070" i="1"/>
  <c r="P1070" i="1"/>
  <c r="T1069" i="1"/>
  <c r="S1069" i="1"/>
  <c r="Q1069" i="1"/>
  <c r="P1069" i="1"/>
  <c r="T1068" i="1"/>
  <c r="S1068" i="1"/>
  <c r="Q1068" i="1"/>
  <c r="P1068" i="1"/>
  <c r="T1067" i="1"/>
  <c r="S1067" i="1"/>
  <c r="Q1067" i="1"/>
  <c r="P1067" i="1"/>
  <c r="T1066" i="1"/>
  <c r="S1066" i="1"/>
  <c r="Q1066" i="1"/>
  <c r="P1066" i="1"/>
  <c r="T1065" i="1"/>
  <c r="S1065" i="1"/>
  <c r="Q1065" i="1"/>
  <c r="P1065" i="1"/>
  <c r="T1064" i="1"/>
  <c r="S1064" i="1"/>
  <c r="Q1064" i="1"/>
  <c r="P1064" i="1"/>
  <c r="T1063" i="1"/>
  <c r="S1063" i="1"/>
  <c r="Q1063" i="1"/>
  <c r="P1063" i="1"/>
  <c r="T1062" i="1"/>
  <c r="S1062" i="1"/>
  <c r="Q1062" i="1"/>
  <c r="P1062" i="1"/>
  <c r="T1061" i="1"/>
  <c r="S1061" i="1"/>
  <c r="Q1061" i="1"/>
  <c r="P1061" i="1"/>
  <c r="T1060" i="1"/>
  <c r="S1060" i="1"/>
  <c r="Q1060" i="1"/>
  <c r="P1060" i="1"/>
  <c r="T1059" i="1"/>
  <c r="S1059" i="1"/>
  <c r="Q1059" i="1"/>
  <c r="P1059" i="1"/>
  <c r="T1058" i="1"/>
  <c r="S1058" i="1"/>
  <c r="Q1058" i="1"/>
  <c r="P1058" i="1"/>
  <c r="T1057" i="1"/>
  <c r="S1057" i="1"/>
  <c r="Q1057" i="1"/>
  <c r="P1057" i="1"/>
  <c r="T1056" i="1"/>
  <c r="S1056" i="1"/>
  <c r="Q1056" i="1"/>
  <c r="P1056" i="1"/>
  <c r="T1055" i="1"/>
  <c r="S1055" i="1"/>
  <c r="Q1055" i="1"/>
  <c r="P1055" i="1"/>
  <c r="T1054" i="1"/>
  <c r="S1054" i="1"/>
  <c r="Q1054" i="1"/>
  <c r="P1054" i="1"/>
  <c r="T1053" i="1"/>
  <c r="S1053" i="1"/>
  <c r="Q1053" i="1"/>
  <c r="P1053" i="1"/>
  <c r="T1052" i="1"/>
  <c r="S1052" i="1"/>
  <c r="Q1052" i="1"/>
  <c r="P1052" i="1"/>
  <c r="T1051" i="1"/>
  <c r="S1051" i="1"/>
  <c r="Q1051" i="1"/>
  <c r="P1051" i="1"/>
  <c r="T1050" i="1"/>
  <c r="S1050" i="1"/>
  <c r="Q1050" i="1"/>
  <c r="P1050" i="1"/>
  <c r="T1049" i="1"/>
  <c r="S1049" i="1"/>
  <c r="Q1049" i="1"/>
  <c r="P1049" i="1"/>
  <c r="T1048" i="1"/>
  <c r="S1048" i="1"/>
  <c r="Q1048" i="1"/>
  <c r="P1048" i="1"/>
  <c r="T1047" i="1"/>
  <c r="S1047" i="1"/>
  <c r="Q1047" i="1"/>
  <c r="P1047" i="1"/>
  <c r="T1046" i="1"/>
  <c r="S1046" i="1"/>
  <c r="Q1046" i="1"/>
  <c r="P1046" i="1"/>
  <c r="T1045" i="1"/>
  <c r="S1045" i="1"/>
  <c r="Q1045" i="1"/>
  <c r="P1045" i="1"/>
  <c r="T1044" i="1"/>
  <c r="S1044" i="1"/>
  <c r="Q1044" i="1"/>
  <c r="P1044" i="1"/>
  <c r="T1043" i="1"/>
  <c r="S1043" i="1"/>
  <c r="Q1043" i="1"/>
  <c r="P1043" i="1"/>
  <c r="T1042" i="1"/>
  <c r="S1042" i="1"/>
  <c r="Q1042" i="1"/>
  <c r="P1042" i="1"/>
  <c r="T1041" i="1"/>
  <c r="S1041" i="1"/>
  <c r="Q1041" i="1"/>
  <c r="P1041" i="1"/>
  <c r="T1040" i="1"/>
  <c r="S1040" i="1"/>
  <c r="Q1040" i="1"/>
  <c r="P1040" i="1"/>
  <c r="T1039" i="1"/>
  <c r="S1039" i="1"/>
  <c r="Q1039" i="1"/>
  <c r="P1039" i="1"/>
  <c r="T1038" i="1"/>
  <c r="S1038" i="1"/>
  <c r="Q1038" i="1"/>
  <c r="P1038" i="1"/>
  <c r="T1037" i="1"/>
  <c r="S1037" i="1"/>
  <c r="Q1037" i="1"/>
  <c r="P1037" i="1"/>
  <c r="T1036" i="1"/>
  <c r="S1036" i="1"/>
  <c r="Q1036" i="1"/>
  <c r="P1036" i="1"/>
  <c r="T1035" i="1"/>
  <c r="S1035" i="1"/>
  <c r="Q1035" i="1"/>
  <c r="P1035" i="1"/>
  <c r="T1034" i="1"/>
  <c r="S1034" i="1"/>
  <c r="Q1034" i="1"/>
  <c r="P1034" i="1"/>
  <c r="T1033" i="1"/>
  <c r="S1033" i="1"/>
  <c r="Q1033" i="1"/>
  <c r="P1033" i="1"/>
  <c r="T1032" i="1"/>
  <c r="S1032" i="1"/>
  <c r="Q1032" i="1"/>
  <c r="P1032" i="1"/>
  <c r="T1031" i="1"/>
  <c r="S1031" i="1"/>
  <c r="Q1031" i="1"/>
  <c r="P1031" i="1"/>
  <c r="T1030" i="1"/>
  <c r="S1030" i="1"/>
  <c r="Q1030" i="1"/>
  <c r="P1030" i="1"/>
  <c r="T1029" i="1"/>
  <c r="S1029" i="1"/>
  <c r="Q1029" i="1"/>
  <c r="P1029" i="1"/>
  <c r="T1028" i="1"/>
  <c r="S1028" i="1"/>
  <c r="Q1028" i="1"/>
  <c r="P1028" i="1"/>
  <c r="T1027" i="1"/>
  <c r="S1027" i="1"/>
  <c r="Q1027" i="1"/>
  <c r="P1027" i="1"/>
  <c r="T1026" i="1"/>
  <c r="S1026" i="1"/>
  <c r="Q1026" i="1"/>
  <c r="P1026" i="1"/>
  <c r="T1025" i="1"/>
  <c r="S1025" i="1"/>
  <c r="Q1025" i="1"/>
  <c r="P1025" i="1"/>
  <c r="T1024" i="1"/>
  <c r="S1024" i="1"/>
  <c r="Q1024" i="1"/>
  <c r="P1024" i="1"/>
  <c r="T1023" i="1"/>
  <c r="S1023" i="1"/>
  <c r="Q1023" i="1"/>
  <c r="P1023" i="1"/>
  <c r="T1022" i="1"/>
  <c r="S1022" i="1"/>
  <c r="Q1022" i="1"/>
  <c r="P1022" i="1"/>
  <c r="T1021" i="1"/>
  <c r="S1021" i="1"/>
  <c r="Q1021" i="1"/>
  <c r="P1021" i="1"/>
  <c r="T1020" i="1"/>
  <c r="S1020" i="1"/>
  <c r="Q1020" i="1"/>
  <c r="P1020" i="1"/>
  <c r="T1019" i="1"/>
  <c r="S1019" i="1"/>
  <c r="Q1019" i="1"/>
  <c r="P1019" i="1"/>
  <c r="T1018" i="1"/>
  <c r="S1018" i="1"/>
  <c r="Q1018" i="1"/>
  <c r="P1018" i="1"/>
  <c r="T1017" i="1"/>
  <c r="S1017" i="1"/>
  <c r="Q1017" i="1"/>
  <c r="P1017" i="1"/>
  <c r="T1016" i="1"/>
  <c r="S1016" i="1"/>
  <c r="Q1016" i="1"/>
  <c r="P1016" i="1"/>
  <c r="T1015" i="1"/>
  <c r="S1015" i="1"/>
  <c r="Q1015" i="1"/>
  <c r="P1015" i="1"/>
  <c r="T1014" i="1"/>
  <c r="S1014" i="1"/>
  <c r="Q1014" i="1"/>
  <c r="P1014" i="1"/>
  <c r="T1013" i="1"/>
  <c r="S1013" i="1"/>
  <c r="Q1013" i="1"/>
  <c r="P1013" i="1"/>
  <c r="T1012" i="1"/>
  <c r="S1012" i="1"/>
  <c r="Q1012" i="1"/>
  <c r="P1012" i="1"/>
  <c r="T1011" i="1"/>
  <c r="S1011" i="1"/>
  <c r="Q1011" i="1"/>
  <c r="P1011" i="1"/>
  <c r="T1010" i="1"/>
  <c r="S1010" i="1"/>
  <c r="Q1010" i="1"/>
  <c r="P1010" i="1"/>
  <c r="T1009" i="1"/>
  <c r="S1009" i="1"/>
  <c r="Q1009" i="1"/>
  <c r="P1009" i="1"/>
  <c r="T1008" i="1"/>
  <c r="S1008" i="1"/>
  <c r="Q1008" i="1"/>
  <c r="P1008" i="1"/>
  <c r="T1007" i="1"/>
  <c r="S1007" i="1"/>
  <c r="Q1007" i="1"/>
  <c r="P1007" i="1"/>
  <c r="T1006" i="1"/>
  <c r="S1006" i="1"/>
  <c r="Q1006" i="1"/>
  <c r="P1006" i="1"/>
  <c r="T1005" i="1"/>
  <c r="S1005" i="1"/>
  <c r="Q1005" i="1"/>
  <c r="P1005" i="1"/>
  <c r="T1004" i="1"/>
  <c r="S1004" i="1"/>
  <c r="Q1004" i="1"/>
  <c r="P1004" i="1"/>
  <c r="T1003" i="1"/>
  <c r="S1003" i="1"/>
  <c r="Q1003" i="1"/>
  <c r="P1003" i="1"/>
  <c r="T1002" i="1"/>
  <c r="S1002" i="1"/>
  <c r="Q1002" i="1"/>
  <c r="P1002" i="1"/>
  <c r="T1001" i="1"/>
  <c r="S1001" i="1"/>
  <c r="Q1001" i="1"/>
  <c r="P1001" i="1"/>
  <c r="T1000" i="1"/>
  <c r="S1000" i="1"/>
  <c r="Q1000" i="1"/>
  <c r="P1000" i="1"/>
  <c r="T999" i="1"/>
  <c r="S999" i="1"/>
  <c r="Q999" i="1"/>
  <c r="P999" i="1"/>
  <c r="T998" i="1"/>
  <c r="S998" i="1"/>
  <c r="Q998" i="1"/>
  <c r="P998" i="1"/>
  <c r="T997" i="1"/>
  <c r="S997" i="1"/>
  <c r="Q997" i="1"/>
  <c r="P997" i="1"/>
  <c r="T996" i="1"/>
  <c r="S996" i="1"/>
  <c r="Q996" i="1"/>
  <c r="P996" i="1"/>
  <c r="T995" i="1"/>
  <c r="S995" i="1"/>
  <c r="Q995" i="1"/>
  <c r="P995" i="1"/>
  <c r="T994" i="1"/>
  <c r="S994" i="1"/>
  <c r="Q994" i="1"/>
  <c r="P994" i="1"/>
  <c r="T993" i="1"/>
  <c r="S993" i="1"/>
  <c r="Q993" i="1"/>
  <c r="P993" i="1"/>
  <c r="T992" i="1"/>
  <c r="S992" i="1"/>
  <c r="Q992" i="1"/>
  <c r="P992" i="1"/>
  <c r="T991" i="1"/>
  <c r="S991" i="1"/>
  <c r="Q991" i="1"/>
  <c r="P991" i="1"/>
  <c r="T990" i="1"/>
  <c r="S990" i="1"/>
  <c r="Q990" i="1"/>
  <c r="P990" i="1"/>
  <c r="T989" i="1"/>
  <c r="S989" i="1"/>
  <c r="Q989" i="1"/>
  <c r="P989" i="1"/>
  <c r="T988" i="1"/>
  <c r="S988" i="1"/>
  <c r="Q988" i="1"/>
  <c r="P988" i="1"/>
  <c r="T987" i="1"/>
  <c r="S987" i="1"/>
  <c r="Q987" i="1"/>
  <c r="P987" i="1"/>
  <c r="T986" i="1"/>
  <c r="S986" i="1"/>
  <c r="Q986" i="1"/>
  <c r="P986" i="1"/>
  <c r="T985" i="1"/>
  <c r="S985" i="1"/>
  <c r="Q985" i="1"/>
  <c r="P985" i="1"/>
  <c r="T984" i="1"/>
  <c r="S984" i="1"/>
  <c r="Q984" i="1"/>
  <c r="P984" i="1"/>
  <c r="T983" i="1"/>
  <c r="S983" i="1"/>
  <c r="Q983" i="1"/>
  <c r="P983" i="1"/>
  <c r="T982" i="1"/>
  <c r="S982" i="1"/>
  <c r="Q982" i="1"/>
  <c r="P982" i="1"/>
  <c r="T981" i="1"/>
  <c r="S981" i="1"/>
  <c r="Q981" i="1"/>
  <c r="P981" i="1"/>
  <c r="T980" i="1"/>
  <c r="S980" i="1"/>
  <c r="Q980" i="1"/>
  <c r="P980" i="1"/>
  <c r="T979" i="1"/>
  <c r="S979" i="1"/>
  <c r="Q979" i="1"/>
  <c r="P979" i="1"/>
  <c r="T978" i="1"/>
  <c r="S978" i="1"/>
  <c r="Q978" i="1"/>
  <c r="P978" i="1"/>
  <c r="T977" i="1"/>
  <c r="S977" i="1"/>
  <c r="Q977" i="1"/>
  <c r="P977" i="1"/>
  <c r="T976" i="1"/>
  <c r="S976" i="1"/>
  <c r="Q976" i="1"/>
  <c r="P976" i="1"/>
  <c r="T975" i="1"/>
  <c r="S975" i="1"/>
  <c r="Q975" i="1"/>
  <c r="P975" i="1"/>
  <c r="T974" i="1"/>
  <c r="S974" i="1"/>
  <c r="Q974" i="1"/>
  <c r="P974" i="1"/>
  <c r="T973" i="1"/>
  <c r="S973" i="1"/>
  <c r="Q973" i="1"/>
  <c r="P973" i="1"/>
  <c r="T972" i="1"/>
  <c r="S972" i="1"/>
  <c r="Q972" i="1"/>
  <c r="P972" i="1"/>
  <c r="T971" i="1"/>
  <c r="S971" i="1"/>
  <c r="Q971" i="1"/>
  <c r="P971" i="1"/>
  <c r="T970" i="1"/>
  <c r="S970" i="1"/>
  <c r="Q970" i="1"/>
  <c r="P970" i="1"/>
  <c r="T969" i="1"/>
  <c r="S969" i="1"/>
  <c r="Q969" i="1"/>
  <c r="P969" i="1"/>
  <c r="T968" i="1"/>
  <c r="S968" i="1"/>
  <c r="Q968" i="1"/>
  <c r="P968" i="1"/>
  <c r="T967" i="1"/>
  <c r="S967" i="1"/>
  <c r="Q967" i="1"/>
  <c r="P967" i="1"/>
  <c r="T966" i="1"/>
  <c r="S966" i="1"/>
  <c r="Q966" i="1"/>
  <c r="P966" i="1"/>
  <c r="T965" i="1"/>
  <c r="S965" i="1"/>
  <c r="Q965" i="1"/>
  <c r="P965" i="1"/>
  <c r="T964" i="1"/>
  <c r="S964" i="1"/>
  <c r="Q964" i="1"/>
  <c r="P964" i="1"/>
  <c r="T963" i="1"/>
  <c r="S963" i="1"/>
  <c r="Q963" i="1"/>
  <c r="P963" i="1"/>
  <c r="T962" i="1"/>
  <c r="S962" i="1"/>
  <c r="Q962" i="1"/>
  <c r="P962" i="1"/>
  <c r="T961" i="1"/>
  <c r="S961" i="1"/>
  <c r="Q961" i="1"/>
  <c r="P961" i="1"/>
  <c r="T960" i="1"/>
  <c r="S960" i="1"/>
  <c r="Q960" i="1"/>
  <c r="P960" i="1"/>
  <c r="T959" i="1"/>
  <c r="S959" i="1"/>
  <c r="Q959" i="1"/>
  <c r="P959" i="1"/>
  <c r="T958" i="1"/>
  <c r="S958" i="1"/>
  <c r="Q958" i="1"/>
  <c r="P958" i="1"/>
  <c r="T957" i="1"/>
  <c r="S957" i="1"/>
  <c r="Q957" i="1"/>
  <c r="P957" i="1"/>
  <c r="T956" i="1"/>
  <c r="S956" i="1"/>
  <c r="Q956" i="1"/>
  <c r="P956" i="1"/>
  <c r="T955" i="1"/>
  <c r="S955" i="1"/>
  <c r="Q955" i="1"/>
  <c r="P955" i="1"/>
  <c r="T954" i="1"/>
  <c r="S954" i="1"/>
  <c r="Q954" i="1"/>
  <c r="P954" i="1"/>
  <c r="T953" i="1"/>
  <c r="S953" i="1"/>
  <c r="Q953" i="1"/>
  <c r="P953" i="1"/>
  <c r="T952" i="1"/>
  <c r="S952" i="1"/>
  <c r="Q952" i="1"/>
  <c r="P952" i="1"/>
  <c r="T951" i="1"/>
  <c r="S951" i="1"/>
  <c r="Q951" i="1"/>
  <c r="P951" i="1"/>
  <c r="T950" i="1"/>
  <c r="S950" i="1"/>
  <c r="Q950" i="1"/>
  <c r="P950" i="1"/>
  <c r="T949" i="1"/>
  <c r="S949" i="1"/>
  <c r="Q949" i="1"/>
  <c r="P949" i="1"/>
  <c r="T948" i="1"/>
  <c r="S948" i="1"/>
  <c r="Q948" i="1"/>
  <c r="P948" i="1"/>
  <c r="T947" i="1"/>
  <c r="S947" i="1"/>
  <c r="Q947" i="1"/>
  <c r="P947" i="1"/>
  <c r="T946" i="1"/>
  <c r="S946" i="1"/>
  <c r="Q946" i="1"/>
  <c r="P946" i="1"/>
  <c r="T945" i="1"/>
  <c r="S945" i="1"/>
  <c r="Q945" i="1"/>
  <c r="P945" i="1"/>
  <c r="T944" i="1"/>
  <c r="S944" i="1"/>
  <c r="Q944" i="1"/>
  <c r="P944" i="1"/>
  <c r="T943" i="1"/>
  <c r="S943" i="1"/>
  <c r="Q943" i="1"/>
  <c r="P943" i="1"/>
  <c r="T942" i="1"/>
  <c r="S942" i="1"/>
  <c r="Q942" i="1"/>
  <c r="P942" i="1"/>
  <c r="T941" i="1"/>
  <c r="S941" i="1"/>
  <c r="Q941" i="1"/>
  <c r="P941" i="1"/>
  <c r="T940" i="1"/>
  <c r="S940" i="1"/>
  <c r="Q940" i="1"/>
  <c r="P940" i="1"/>
  <c r="T939" i="1"/>
  <c r="S939" i="1"/>
  <c r="Q939" i="1"/>
  <c r="P939" i="1"/>
  <c r="T938" i="1"/>
  <c r="S938" i="1"/>
  <c r="Q938" i="1"/>
  <c r="P938" i="1"/>
  <c r="T937" i="1"/>
  <c r="S937" i="1"/>
  <c r="Q937" i="1"/>
  <c r="P937" i="1"/>
  <c r="T936" i="1"/>
  <c r="S936" i="1"/>
  <c r="Q936" i="1"/>
  <c r="P936" i="1"/>
  <c r="T935" i="1"/>
  <c r="S935" i="1"/>
  <c r="Q935" i="1"/>
  <c r="P935" i="1"/>
  <c r="T934" i="1"/>
  <c r="S934" i="1"/>
  <c r="Q934" i="1"/>
  <c r="P934" i="1"/>
  <c r="T933" i="1"/>
  <c r="S933" i="1"/>
  <c r="Q933" i="1"/>
  <c r="P933" i="1"/>
  <c r="T932" i="1"/>
  <c r="S932" i="1"/>
  <c r="Q932" i="1"/>
  <c r="P932" i="1"/>
  <c r="T931" i="1"/>
  <c r="S931" i="1"/>
  <c r="Q931" i="1"/>
  <c r="P931" i="1"/>
  <c r="T930" i="1"/>
  <c r="S930" i="1"/>
  <c r="Q930" i="1"/>
  <c r="P930" i="1"/>
  <c r="T929" i="1"/>
  <c r="S929" i="1"/>
  <c r="Q929" i="1"/>
  <c r="P929" i="1"/>
  <c r="T928" i="1"/>
  <c r="S928" i="1"/>
  <c r="Q928" i="1"/>
  <c r="P928" i="1"/>
  <c r="T927" i="1"/>
  <c r="S927" i="1"/>
  <c r="Q927" i="1"/>
  <c r="P927" i="1"/>
  <c r="T926" i="1"/>
  <c r="S926" i="1"/>
  <c r="Q926" i="1"/>
  <c r="P926" i="1"/>
  <c r="T925" i="1"/>
  <c r="S925" i="1"/>
  <c r="Q925" i="1"/>
  <c r="P925" i="1"/>
  <c r="T924" i="1"/>
  <c r="S924" i="1"/>
  <c r="Q924" i="1"/>
  <c r="P924" i="1"/>
  <c r="T923" i="1"/>
  <c r="S923" i="1"/>
  <c r="Q923" i="1"/>
  <c r="P923" i="1"/>
  <c r="T922" i="1"/>
  <c r="S922" i="1"/>
  <c r="Q922" i="1"/>
  <c r="P922" i="1"/>
  <c r="T921" i="1"/>
  <c r="S921" i="1"/>
  <c r="Q921" i="1"/>
  <c r="P921" i="1"/>
  <c r="T920" i="1"/>
  <c r="S920" i="1"/>
  <c r="Q920" i="1"/>
  <c r="P920" i="1"/>
  <c r="T919" i="1"/>
  <c r="S919" i="1"/>
  <c r="Q919" i="1"/>
  <c r="P919" i="1"/>
  <c r="T918" i="1"/>
  <c r="S918" i="1"/>
  <c r="Q918" i="1"/>
  <c r="P918" i="1"/>
  <c r="T917" i="1"/>
  <c r="S917" i="1"/>
  <c r="Q917" i="1"/>
  <c r="P917" i="1"/>
  <c r="T916" i="1"/>
  <c r="S916" i="1"/>
  <c r="Q916" i="1"/>
  <c r="P916" i="1"/>
  <c r="T915" i="1"/>
  <c r="S915" i="1"/>
  <c r="Q915" i="1"/>
  <c r="P915" i="1"/>
  <c r="T914" i="1"/>
  <c r="S914" i="1"/>
  <c r="Q914" i="1"/>
  <c r="P914" i="1"/>
  <c r="T913" i="1"/>
  <c r="S913" i="1"/>
  <c r="Q913" i="1"/>
  <c r="P913" i="1"/>
  <c r="T912" i="1"/>
  <c r="S912" i="1"/>
  <c r="Q912" i="1"/>
  <c r="P912" i="1"/>
  <c r="T911" i="1"/>
  <c r="S911" i="1"/>
  <c r="Q911" i="1"/>
  <c r="P911" i="1"/>
  <c r="T910" i="1"/>
  <c r="S910" i="1"/>
  <c r="Q910" i="1"/>
  <c r="P910" i="1"/>
  <c r="T909" i="1"/>
  <c r="S909" i="1"/>
  <c r="Q909" i="1"/>
  <c r="P909" i="1"/>
  <c r="T908" i="1"/>
  <c r="S908" i="1"/>
  <c r="Q908" i="1"/>
  <c r="P908" i="1"/>
  <c r="T907" i="1"/>
  <c r="S907" i="1"/>
  <c r="Q907" i="1"/>
  <c r="P907" i="1"/>
  <c r="T906" i="1"/>
  <c r="S906" i="1"/>
  <c r="Q906" i="1"/>
  <c r="P906" i="1"/>
  <c r="T905" i="1"/>
  <c r="S905" i="1"/>
  <c r="Q905" i="1"/>
  <c r="P905" i="1"/>
  <c r="T904" i="1"/>
  <c r="S904" i="1"/>
  <c r="Q904" i="1"/>
  <c r="P904" i="1"/>
  <c r="T903" i="1"/>
  <c r="S903" i="1"/>
  <c r="Q903" i="1"/>
  <c r="P903" i="1"/>
  <c r="T902" i="1"/>
  <c r="S902" i="1"/>
  <c r="Q902" i="1"/>
  <c r="P902" i="1"/>
  <c r="T901" i="1"/>
  <c r="S901" i="1"/>
  <c r="Q901" i="1"/>
  <c r="P901" i="1"/>
  <c r="T900" i="1"/>
  <c r="S900" i="1"/>
  <c r="Q900" i="1"/>
  <c r="P900" i="1"/>
  <c r="T899" i="1"/>
  <c r="S899" i="1"/>
  <c r="Q899" i="1"/>
  <c r="P899" i="1"/>
  <c r="T898" i="1"/>
  <c r="S898" i="1"/>
  <c r="Q898" i="1"/>
  <c r="P898" i="1"/>
  <c r="T897" i="1"/>
  <c r="S897" i="1"/>
  <c r="Q897" i="1"/>
  <c r="P897" i="1"/>
  <c r="T896" i="1"/>
  <c r="S896" i="1"/>
  <c r="Q896" i="1"/>
  <c r="P896" i="1"/>
  <c r="T895" i="1"/>
  <c r="S895" i="1"/>
  <c r="Q895" i="1"/>
  <c r="P895" i="1"/>
  <c r="T894" i="1"/>
  <c r="S894" i="1"/>
  <c r="Q894" i="1"/>
  <c r="P894" i="1"/>
  <c r="T893" i="1"/>
  <c r="S893" i="1"/>
  <c r="Q893" i="1"/>
  <c r="P893" i="1"/>
  <c r="T892" i="1"/>
  <c r="S892" i="1"/>
  <c r="Q892" i="1"/>
  <c r="P892" i="1"/>
  <c r="T891" i="1"/>
  <c r="S891" i="1"/>
  <c r="Q891" i="1"/>
  <c r="P891" i="1"/>
  <c r="T890" i="1"/>
  <c r="S890" i="1"/>
  <c r="Q890" i="1"/>
  <c r="P890" i="1"/>
  <c r="T889" i="1"/>
  <c r="S889" i="1"/>
  <c r="Q889" i="1"/>
  <c r="P889" i="1"/>
  <c r="T888" i="1"/>
  <c r="S888" i="1"/>
  <c r="Q888" i="1"/>
  <c r="P888" i="1"/>
  <c r="T887" i="1"/>
  <c r="S887" i="1"/>
  <c r="Q887" i="1"/>
  <c r="P887" i="1"/>
  <c r="T886" i="1"/>
  <c r="S886" i="1"/>
  <c r="Q886" i="1"/>
  <c r="P886" i="1"/>
  <c r="T885" i="1"/>
  <c r="S885" i="1"/>
  <c r="Q885" i="1"/>
  <c r="P885" i="1"/>
  <c r="T884" i="1"/>
  <c r="S884" i="1"/>
  <c r="Q884" i="1"/>
  <c r="P884" i="1"/>
  <c r="T883" i="1"/>
  <c r="S883" i="1"/>
  <c r="Q883" i="1"/>
  <c r="P883" i="1"/>
  <c r="T882" i="1"/>
  <c r="S882" i="1"/>
  <c r="Q882" i="1"/>
  <c r="P882" i="1"/>
  <c r="T881" i="1"/>
  <c r="S881" i="1"/>
  <c r="Q881" i="1"/>
  <c r="P881" i="1"/>
  <c r="T880" i="1"/>
  <c r="S880" i="1"/>
  <c r="Q880" i="1"/>
  <c r="P880" i="1"/>
  <c r="T879" i="1"/>
  <c r="S879" i="1"/>
  <c r="Q879" i="1"/>
  <c r="P879" i="1"/>
  <c r="T878" i="1"/>
  <c r="S878" i="1"/>
  <c r="Q878" i="1"/>
  <c r="P878" i="1"/>
  <c r="T877" i="1"/>
  <c r="S877" i="1"/>
  <c r="Q877" i="1"/>
  <c r="P877" i="1"/>
  <c r="T876" i="1"/>
  <c r="S876" i="1"/>
  <c r="Q876" i="1"/>
  <c r="P876" i="1"/>
  <c r="T875" i="1"/>
  <c r="S875" i="1"/>
  <c r="Q875" i="1"/>
  <c r="P875" i="1"/>
  <c r="T874" i="1"/>
  <c r="S874" i="1"/>
  <c r="Q874" i="1"/>
  <c r="P874" i="1"/>
  <c r="T873" i="1"/>
  <c r="S873" i="1"/>
  <c r="Q873" i="1"/>
  <c r="P873" i="1"/>
  <c r="T872" i="1"/>
  <c r="S872" i="1"/>
  <c r="Q872" i="1"/>
  <c r="P872" i="1"/>
  <c r="T871" i="1"/>
  <c r="S871" i="1"/>
  <c r="Q871" i="1"/>
  <c r="P871" i="1"/>
  <c r="T870" i="1"/>
  <c r="S870" i="1"/>
  <c r="Q870" i="1"/>
  <c r="P870" i="1"/>
  <c r="T869" i="1"/>
  <c r="S869" i="1"/>
  <c r="Q869" i="1"/>
  <c r="P869" i="1"/>
  <c r="T868" i="1"/>
  <c r="S868" i="1"/>
  <c r="Q868" i="1"/>
  <c r="P868" i="1"/>
  <c r="T867" i="1"/>
  <c r="S867" i="1"/>
  <c r="Q867" i="1"/>
  <c r="P867" i="1"/>
  <c r="T866" i="1"/>
  <c r="S866" i="1"/>
  <c r="Q866" i="1"/>
  <c r="P866" i="1"/>
  <c r="T865" i="1"/>
  <c r="S865" i="1"/>
  <c r="Q865" i="1"/>
  <c r="P865" i="1"/>
  <c r="T864" i="1"/>
  <c r="S864" i="1"/>
  <c r="Q864" i="1"/>
  <c r="P864" i="1"/>
  <c r="T863" i="1"/>
  <c r="S863" i="1"/>
  <c r="Q863" i="1"/>
  <c r="P863" i="1"/>
  <c r="T862" i="1"/>
  <c r="S862" i="1"/>
  <c r="Q862" i="1"/>
  <c r="P862" i="1"/>
  <c r="T861" i="1"/>
  <c r="S861" i="1"/>
  <c r="Q861" i="1"/>
  <c r="P861" i="1"/>
  <c r="T860" i="1"/>
  <c r="S860" i="1"/>
  <c r="Q860" i="1"/>
  <c r="P860" i="1"/>
  <c r="T859" i="1"/>
  <c r="S859" i="1"/>
  <c r="Q859" i="1"/>
  <c r="P859" i="1"/>
  <c r="T858" i="1"/>
  <c r="S858" i="1"/>
  <c r="Q858" i="1"/>
  <c r="P858" i="1"/>
  <c r="T857" i="1"/>
  <c r="S857" i="1"/>
  <c r="Q857" i="1"/>
  <c r="P857" i="1"/>
  <c r="T856" i="1"/>
  <c r="S856" i="1"/>
  <c r="Q856" i="1"/>
  <c r="P856" i="1"/>
  <c r="T855" i="1"/>
  <c r="S855" i="1"/>
  <c r="Q855" i="1"/>
  <c r="P855" i="1"/>
  <c r="T854" i="1"/>
  <c r="S854" i="1"/>
  <c r="Q854" i="1"/>
  <c r="P854" i="1"/>
  <c r="T853" i="1"/>
  <c r="S853" i="1"/>
  <c r="Q853" i="1"/>
  <c r="P853" i="1"/>
  <c r="T852" i="1"/>
  <c r="S852" i="1"/>
  <c r="Q852" i="1"/>
  <c r="P852" i="1"/>
  <c r="T851" i="1"/>
  <c r="S851" i="1"/>
  <c r="Q851" i="1"/>
  <c r="P851" i="1"/>
  <c r="T850" i="1"/>
  <c r="S850" i="1"/>
  <c r="Q850" i="1"/>
  <c r="P850" i="1"/>
  <c r="T849" i="1"/>
  <c r="S849" i="1"/>
  <c r="Q849" i="1"/>
  <c r="P849" i="1"/>
  <c r="T848" i="1"/>
  <c r="S848" i="1"/>
  <c r="Q848" i="1"/>
  <c r="P848" i="1"/>
  <c r="T847" i="1"/>
  <c r="S847" i="1"/>
  <c r="Q847" i="1"/>
  <c r="P847" i="1"/>
  <c r="T846" i="1"/>
  <c r="S846" i="1"/>
  <c r="Q846" i="1"/>
  <c r="P846" i="1"/>
  <c r="T845" i="1"/>
  <c r="S845" i="1"/>
  <c r="Q845" i="1"/>
  <c r="P845" i="1"/>
  <c r="T844" i="1"/>
  <c r="S844" i="1"/>
  <c r="Q844" i="1"/>
  <c r="P844" i="1"/>
  <c r="T843" i="1"/>
  <c r="S843" i="1"/>
  <c r="Q843" i="1"/>
  <c r="P843" i="1"/>
  <c r="T842" i="1"/>
  <c r="S842" i="1"/>
  <c r="Q842" i="1"/>
  <c r="P842" i="1"/>
  <c r="T841" i="1"/>
  <c r="S841" i="1"/>
  <c r="Q841" i="1"/>
  <c r="P841" i="1"/>
  <c r="T840" i="1"/>
  <c r="S840" i="1"/>
  <c r="Q840" i="1"/>
  <c r="P840" i="1"/>
  <c r="T839" i="1"/>
  <c r="S839" i="1"/>
  <c r="Q839" i="1"/>
  <c r="P839" i="1"/>
  <c r="T838" i="1"/>
  <c r="S838" i="1"/>
  <c r="Q838" i="1"/>
  <c r="P838" i="1"/>
  <c r="T837" i="1"/>
  <c r="S837" i="1"/>
  <c r="Q837" i="1"/>
  <c r="P837" i="1"/>
  <c r="T836" i="1"/>
  <c r="S836" i="1"/>
  <c r="Q836" i="1"/>
  <c r="P836" i="1"/>
  <c r="T835" i="1"/>
  <c r="S835" i="1"/>
  <c r="Q835" i="1"/>
  <c r="P835" i="1"/>
  <c r="T834" i="1"/>
  <c r="S834" i="1"/>
  <c r="Q834" i="1"/>
  <c r="P834" i="1"/>
  <c r="T833" i="1"/>
  <c r="S833" i="1"/>
  <c r="Q833" i="1"/>
  <c r="P833" i="1"/>
  <c r="T832" i="1"/>
  <c r="S832" i="1"/>
  <c r="Q832" i="1"/>
  <c r="P832" i="1"/>
  <c r="T831" i="1"/>
  <c r="S831" i="1"/>
  <c r="Q831" i="1"/>
  <c r="P831" i="1"/>
  <c r="T830" i="1"/>
  <c r="S830" i="1"/>
  <c r="Q830" i="1"/>
  <c r="P830" i="1"/>
  <c r="T829" i="1"/>
  <c r="S829" i="1"/>
  <c r="Q829" i="1"/>
  <c r="P829" i="1"/>
  <c r="T828" i="1"/>
  <c r="S828" i="1"/>
  <c r="Q828" i="1"/>
  <c r="P828" i="1"/>
  <c r="T827" i="1"/>
  <c r="S827" i="1"/>
  <c r="Q827" i="1"/>
  <c r="P827" i="1"/>
  <c r="T826" i="1"/>
  <c r="S826" i="1"/>
  <c r="Q826" i="1"/>
  <c r="P826" i="1"/>
  <c r="T825" i="1"/>
  <c r="S825" i="1"/>
  <c r="Q825" i="1"/>
  <c r="P825" i="1"/>
  <c r="T824" i="1"/>
  <c r="S824" i="1"/>
  <c r="Q824" i="1"/>
  <c r="P824" i="1"/>
  <c r="T823" i="1"/>
  <c r="S823" i="1"/>
  <c r="Q823" i="1"/>
  <c r="P823" i="1"/>
  <c r="T822" i="1"/>
  <c r="S822" i="1"/>
  <c r="Q822" i="1"/>
  <c r="P822" i="1"/>
  <c r="T821" i="1"/>
  <c r="S821" i="1"/>
  <c r="Q821" i="1"/>
  <c r="P821" i="1"/>
  <c r="T820" i="1"/>
  <c r="S820" i="1"/>
  <c r="Q820" i="1"/>
  <c r="P820" i="1"/>
  <c r="T819" i="1"/>
  <c r="S819" i="1"/>
  <c r="Q819" i="1"/>
  <c r="P819" i="1"/>
  <c r="T818" i="1"/>
  <c r="S818" i="1"/>
  <c r="Q818" i="1"/>
  <c r="P818" i="1"/>
  <c r="T817" i="1"/>
  <c r="S817" i="1"/>
  <c r="Q817" i="1"/>
  <c r="P817" i="1"/>
  <c r="T816" i="1"/>
  <c r="S816" i="1"/>
  <c r="Q816" i="1"/>
  <c r="P816" i="1"/>
  <c r="T815" i="1"/>
  <c r="S815" i="1"/>
  <c r="Q815" i="1"/>
  <c r="P815" i="1"/>
  <c r="T814" i="1"/>
  <c r="S814" i="1"/>
  <c r="Q814" i="1"/>
  <c r="P814" i="1"/>
  <c r="T813" i="1"/>
  <c r="S813" i="1"/>
  <c r="Q813" i="1"/>
  <c r="P813" i="1"/>
  <c r="T812" i="1"/>
  <c r="S812" i="1"/>
  <c r="Q812" i="1"/>
  <c r="P812" i="1"/>
  <c r="T811" i="1"/>
  <c r="S811" i="1"/>
  <c r="Q811" i="1"/>
  <c r="P811" i="1"/>
  <c r="T810" i="1"/>
  <c r="S810" i="1"/>
  <c r="Q810" i="1"/>
  <c r="P810" i="1"/>
  <c r="T809" i="1"/>
  <c r="S809" i="1"/>
  <c r="Q809" i="1"/>
  <c r="P809" i="1"/>
  <c r="T808" i="1"/>
  <c r="S808" i="1"/>
  <c r="Q808" i="1"/>
  <c r="P808" i="1"/>
  <c r="T807" i="1"/>
  <c r="S807" i="1"/>
  <c r="Q807" i="1"/>
  <c r="P807" i="1"/>
  <c r="T806" i="1"/>
  <c r="S806" i="1"/>
  <c r="Q806" i="1"/>
  <c r="P806" i="1"/>
  <c r="T805" i="1"/>
  <c r="S805" i="1"/>
  <c r="Q805" i="1"/>
  <c r="P805" i="1"/>
  <c r="T804" i="1"/>
  <c r="S804" i="1"/>
  <c r="Q804" i="1"/>
  <c r="P804" i="1"/>
  <c r="T803" i="1"/>
  <c r="S803" i="1"/>
  <c r="Q803" i="1"/>
  <c r="P803" i="1"/>
  <c r="T802" i="1"/>
  <c r="S802" i="1"/>
  <c r="Q802" i="1"/>
  <c r="P802" i="1"/>
  <c r="T801" i="1"/>
  <c r="S801" i="1"/>
  <c r="Q801" i="1"/>
  <c r="P801" i="1"/>
  <c r="T800" i="1"/>
  <c r="S800" i="1"/>
  <c r="Q800" i="1"/>
  <c r="P800" i="1"/>
  <c r="T799" i="1"/>
  <c r="S799" i="1"/>
  <c r="Q799" i="1"/>
  <c r="P799" i="1"/>
  <c r="T798" i="1"/>
  <c r="S798" i="1"/>
  <c r="Q798" i="1"/>
  <c r="P798" i="1"/>
  <c r="T797" i="1"/>
  <c r="S797" i="1"/>
  <c r="Q797" i="1"/>
  <c r="P797" i="1"/>
  <c r="T796" i="1"/>
  <c r="S796" i="1"/>
  <c r="Q796" i="1"/>
  <c r="P796" i="1"/>
  <c r="T795" i="1"/>
  <c r="S795" i="1"/>
  <c r="Q795" i="1"/>
  <c r="P795" i="1"/>
  <c r="T794" i="1"/>
  <c r="S794" i="1"/>
  <c r="Q794" i="1"/>
  <c r="P794" i="1"/>
  <c r="T793" i="1"/>
  <c r="S793" i="1"/>
  <c r="Q793" i="1"/>
  <c r="P793" i="1"/>
  <c r="T792" i="1"/>
  <c r="S792" i="1"/>
  <c r="Q792" i="1"/>
  <c r="P792" i="1"/>
  <c r="T791" i="1"/>
  <c r="S791" i="1"/>
  <c r="Q791" i="1"/>
  <c r="P791" i="1"/>
  <c r="T790" i="1"/>
  <c r="S790" i="1"/>
  <c r="Q790" i="1"/>
  <c r="P790" i="1"/>
  <c r="T789" i="1"/>
  <c r="S789" i="1"/>
  <c r="Q789" i="1"/>
  <c r="P789" i="1"/>
  <c r="T788" i="1"/>
  <c r="S788" i="1"/>
  <c r="Q788" i="1"/>
  <c r="P788" i="1"/>
  <c r="T787" i="1"/>
  <c r="S787" i="1"/>
  <c r="Q787" i="1"/>
  <c r="P787" i="1"/>
  <c r="T786" i="1"/>
  <c r="S786" i="1"/>
  <c r="Q786" i="1"/>
  <c r="P786" i="1"/>
  <c r="T785" i="1"/>
  <c r="S785" i="1"/>
  <c r="Q785" i="1"/>
  <c r="P785" i="1"/>
  <c r="T784" i="1"/>
  <c r="S784" i="1"/>
  <c r="Q784" i="1"/>
  <c r="P784" i="1"/>
  <c r="T783" i="1"/>
  <c r="S783" i="1"/>
  <c r="Q783" i="1"/>
  <c r="P783" i="1"/>
  <c r="T782" i="1"/>
  <c r="S782" i="1"/>
  <c r="Q782" i="1"/>
  <c r="P782" i="1"/>
  <c r="T781" i="1"/>
  <c r="S781" i="1"/>
  <c r="Q781" i="1"/>
  <c r="P781" i="1"/>
  <c r="T780" i="1"/>
  <c r="S780" i="1"/>
  <c r="Q780" i="1"/>
  <c r="P780" i="1"/>
  <c r="T779" i="1"/>
  <c r="S779" i="1"/>
  <c r="Q779" i="1"/>
  <c r="P779" i="1"/>
  <c r="T778" i="1"/>
  <c r="S778" i="1"/>
  <c r="Q778" i="1"/>
  <c r="P778" i="1"/>
  <c r="T777" i="1"/>
  <c r="S777" i="1"/>
  <c r="Q777" i="1"/>
  <c r="P777" i="1"/>
  <c r="T776" i="1"/>
  <c r="S776" i="1"/>
  <c r="Q776" i="1"/>
  <c r="P776" i="1"/>
  <c r="T775" i="1"/>
  <c r="S775" i="1"/>
  <c r="Q775" i="1"/>
  <c r="P775" i="1"/>
  <c r="T774" i="1"/>
  <c r="S774" i="1"/>
  <c r="Q774" i="1"/>
  <c r="P774" i="1"/>
  <c r="T773" i="1"/>
  <c r="S773" i="1"/>
  <c r="Q773" i="1"/>
  <c r="P773" i="1"/>
  <c r="T772" i="1"/>
  <c r="S772" i="1"/>
  <c r="Q772" i="1"/>
  <c r="P772" i="1"/>
  <c r="T771" i="1"/>
  <c r="S771" i="1"/>
  <c r="Q771" i="1"/>
  <c r="P771" i="1"/>
  <c r="T770" i="1"/>
  <c r="S770" i="1"/>
  <c r="Q770" i="1"/>
  <c r="P770" i="1"/>
  <c r="T769" i="1"/>
  <c r="S769" i="1"/>
  <c r="Q769" i="1"/>
  <c r="P769" i="1"/>
  <c r="T768" i="1"/>
  <c r="S768" i="1"/>
  <c r="Q768" i="1"/>
  <c r="P768" i="1"/>
  <c r="T767" i="1"/>
  <c r="S767" i="1"/>
  <c r="Q767" i="1"/>
  <c r="P767" i="1"/>
  <c r="T766" i="1"/>
  <c r="S766" i="1"/>
  <c r="Q766" i="1"/>
  <c r="P766" i="1"/>
  <c r="T765" i="1"/>
  <c r="S765" i="1"/>
  <c r="Q765" i="1"/>
  <c r="P765" i="1"/>
  <c r="T764" i="1"/>
  <c r="S764" i="1"/>
  <c r="Q764" i="1"/>
  <c r="P764" i="1"/>
  <c r="T763" i="1"/>
  <c r="S763" i="1"/>
  <c r="Q763" i="1"/>
  <c r="P763" i="1"/>
  <c r="T762" i="1"/>
  <c r="S762" i="1"/>
  <c r="Q762" i="1"/>
  <c r="P762" i="1"/>
  <c r="T761" i="1"/>
  <c r="S761" i="1"/>
  <c r="Q761" i="1"/>
  <c r="P761" i="1"/>
  <c r="T760" i="1"/>
  <c r="S760" i="1"/>
  <c r="Q760" i="1"/>
  <c r="P760" i="1"/>
  <c r="T759" i="1"/>
  <c r="S759" i="1"/>
  <c r="Q759" i="1"/>
  <c r="P759" i="1"/>
  <c r="T758" i="1"/>
  <c r="S758" i="1"/>
  <c r="Q758" i="1"/>
  <c r="P758" i="1"/>
  <c r="T757" i="1"/>
  <c r="S757" i="1"/>
  <c r="Q757" i="1"/>
  <c r="P757" i="1"/>
  <c r="T756" i="1"/>
  <c r="S756" i="1"/>
  <c r="Q756" i="1"/>
  <c r="P756" i="1"/>
  <c r="T755" i="1"/>
  <c r="S755" i="1"/>
  <c r="Q755" i="1"/>
  <c r="P755" i="1"/>
  <c r="T754" i="1"/>
  <c r="S754" i="1"/>
  <c r="Q754" i="1"/>
  <c r="P754" i="1"/>
  <c r="T753" i="1"/>
  <c r="S753" i="1"/>
  <c r="Q753" i="1"/>
  <c r="P753" i="1"/>
  <c r="T752" i="1"/>
  <c r="S752" i="1"/>
  <c r="Q752" i="1"/>
  <c r="P752" i="1"/>
  <c r="T751" i="1"/>
  <c r="S751" i="1"/>
  <c r="Q751" i="1"/>
  <c r="P751" i="1"/>
  <c r="T750" i="1"/>
  <c r="S750" i="1"/>
  <c r="Q750" i="1"/>
  <c r="P750" i="1"/>
  <c r="T749" i="1"/>
  <c r="S749" i="1"/>
  <c r="Q749" i="1"/>
  <c r="P749" i="1"/>
  <c r="T748" i="1"/>
  <c r="S748" i="1"/>
  <c r="Q748" i="1"/>
  <c r="P748" i="1"/>
  <c r="T747" i="1"/>
  <c r="S747" i="1"/>
  <c r="Q747" i="1"/>
  <c r="P747" i="1"/>
  <c r="T746" i="1"/>
  <c r="S746" i="1"/>
  <c r="Q746" i="1"/>
  <c r="P746" i="1"/>
  <c r="T745" i="1"/>
  <c r="S745" i="1"/>
  <c r="Q745" i="1"/>
  <c r="P745" i="1"/>
  <c r="T744" i="1"/>
  <c r="S744" i="1"/>
  <c r="Q744" i="1"/>
  <c r="P744" i="1"/>
  <c r="T743" i="1"/>
  <c r="S743" i="1"/>
  <c r="Q743" i="1"/>
  <c r="P743" i="1"/>
  <c r="T742" i="1"/>
  <c r="S742" i="1"/>
  <c r="Q742" i="1"/>
  <c r="P742" i="1"/>
  <c r="T741" i="1"/>
  <c r="S741" i="1"/>
  <c r="Q741" i="1"/>
  <c r="P741" i="1"/>
  <c r="T740" i="1"/>
  <c r="S740" i="1"/>
  <c r="Q740" i="1"/>
  <c r="P740" i="1"/>
  <c r="T739" i="1"/>
  <c r="S739" i="1"/>
  <c r="Q739" i="1"/>
  <c r="P739" i="1"/>
  <c r="T738" i="1"/>
  <c r="S738" i="1"/>
  <c r="Q738" i="1"/>
  <c r="P738" i="1"/>
  <c r="T737" i="1"/>
  <c r="S737" i="1"/>
  <c r="Q737" i="1"/>
  <c r="P737" i="1"/>
  <c r="T736" i="1"/>
  <c r="S736" i="1"/>
  <c r="Q736" i="1"/>
  <c r="P736" i="1"/>
  <c r="T735" i="1"/>
  <c r="S735" i="1"/>
  <c r="Q735" i="1"/>
  <c r="P735" i="1"/>
  <c r="T734" i="1"/>
  <c r="S734" i="1"/>
  <c r="Q734" i="1"/>
  <c r="P734" i="1"/>
  <c r="T733" i="1"/>
  <c r="S733" i="1"/>
  <c r="Q733" i="1"/>
  <c r="P733" i="1"/>
  <c r="T732" i="1"/>
  <c r="S732" i="1"/>
  <c r="Q732" i="1"/>
  <c r="P732" i="1"/>
  <c r="T731" i="1"/>
  <c r="S731" i="1"/>
  <c r="Q731" i="1"/>
  <c r="P731" i="1"/>
  <c r="T730" i="1"/>
  <c r="S730" i="1"/>
  <c r="Q730" i="1"/>
  <c r="P730" i="1"/>
  <c r="T729" i="1"/>
  <c r="S729" i="1"/>
  <c r="Q729" i="1"/>
  <c r="P729" i="1"/>
  <c r="T728" i="1"/>
  <c r="S728" i="1"/>
  <c r="Q728" i="1"/>
  <c r="P728" i="1"/>
  <c r="T727" i="1"/>
  <c r="S727" i="1"/>
  <c r="Q727" i="1"/>
  <c r="P727" i="1"/>
  <c r="T726" i="1"/>
  <c r="S726" i="1"/>
  <c r="Q726" i="1"/>
  <c r="P726" i="1"/>
  <c r="T725" i="1"/>
  <c r="S725" i="1"/>
  <c r="Q725" i="1"/>
  <c r="P725" i="1"/>
  <c r="T724" i="1"/>
  <c r="S724" i="1"/>
  <c r="Q724" i="1"/>
  <c r="P724" i="1"/>
  <c r="T723" i="1"/>
  <c r="S723" i="1"/>
  <c r="Q723" i="1"/>
  <c r="P723" i="1"/>
  <c r="T722" i="1"/>
  <c r="S722" i="1"/>
  <c r="Q722" i="1"/>
  <c r="P722" i="1"/>
  <c r="T721" i="1"/>
  <c r="S721" i="1"/>
  <c r="Q721" i="1"/>
  <c r="P721" i="1"/>
  <c r="T720" i="1"/>
  <c r="S720" i="1"/>
  <c r="Q720" i="1"/>
  <c r="P720" i="1"/>
  <c r="T719" i="1"/>
  <c r="S719" i="1"/>
  <c r="Q719" i="1"/>
  <c r="P719" i="1"/>
  <c r="T718" i="1"/>
  <c r="S718" i="1"/>
  <c r="Q718" i="1"/>
  <c r="P718" i="1"/>
  <c r="T717" i="1"/>
  <c r="S717" i="1"/>
  <c r="Q717" i="1"/>
  <c r="P717" i="1"/>
  <c r="T716" i="1"/>
  <c r="S716" i="1"/>
  <c r="Q716" i="1"/>
  <c r="P716" i="1"/>
  <c r="T715" i="1"/>
  <c r="S715" i="1"/>
  <c r="Q715" i="1"/>
  <c r="P715" i="1"/>
  <c r="T714" i="1"/>
  <c r="S714" i="1"/>
  <c r="Q714" i="1"/>
  <c r="P714" i="1"/>
  <c r="T713" i="1"/>
  <c r="S713" i="1"/>
  <c r="Q713" i="1"/>
  <c r="P713" i="1"/>
  <c r="T712" i="1"/>
  <c r="S712" i="1"/>
  <c r="Q712" i="1"/>
  <c r="P712" i="1"/>
  <c r="T711" i="1"/>
  <c r="S711" i="1"/>
  <c r="Q711" i="1"/>
  <c r="P711" i="1"/>
  <c r="T710" i="1"/>
  <c r="S710" i="1"/>
  <c r="Q710" i="1"/>
  <c r="P710" i="1"/>
  <c r="T709" i="1"/>
  <c r="S709" i="1"/>
  <c r="Q709" i="1"/>
  <c r="P709" i="1"/>
  <c r="T708" i="1"/>
  <c r="S708" i="1"/>
  <c r="Q708" i="1"/>
  <c r="P708" i="1"/>
  <c r="T707" i="1"/>
  <c r="S707" i="1"/>
  <c r="Q707" i="1"/>
  <c r="P707" i="1"/>
  <c r="T706" i="1"/>
  <c r="S706" i="1"/>
  <c r="Q706" i="1"/>
  <c r="P706" i="1"/>
  <c r="T705" i="1"/>
  <c r="S705" i="1"/>
  <c r="Q705" i="1"/>
  <c r="P705" i="1"/>
  <c r="T704" i="1"/>
  <c r="S704" i="1"/>
  <c r="Q704" i="1"/>
  <c r="P704" i="1"/>
  <c r="T703" i="1"/>
  <c r="S703" i="1"/>
  <c r="Q703" i="1"/>
  <c r="P703" i="1"/>
  <c r="T702" i="1"/>
  <c r="S702" i="1"/>
  <c r="Q702" i="1"/>
  <c r="P702" i="1"/>
  <c r="T701" i="1"/>
  <c r="S701" i="1"/>
  <c r="Q701" i="1"/>
  <c r="P701" i="1"/>
  <c r="T700" i="1"/>
  <c r="S700" i="1"/>
  <c r="Q700" i="1"/>
  <c r="P700" i="1"/>
  <c r="T699" i="1"/>
  <c r="S699" i="1"/>
  <c r="Q699" i="1"/>
  <c r="P699" i="1"/>
  <c r="T698" i="1"/>
  <c r="S698" i="1"/>
  <c r="Q698" i="1"/>
  <c r="P698" i="1"/>
  <c r="T697" i="1"/>
  <c r="S697" i="1"/>
  <c r="Q697" i="1"/>
  <c r="P697" i="1"/>
  <c r="T696" i="1"/>
  <c r="S696" i="1"/>
  <c r="Q696" i="1"/>
  <c r="P696" i="1"/>
  <c r="T695" i="1"/>
  <c r="S695" i="1"/>
  <c r="Q695" i="1"/>
  <c r="P695" i="1"/>
  <c r="T694" i="1"/>
  <c r="S694" i="1"/>
  <c r="Q694" i="1"/>
  <c r="P694" i="1"/>
  <c r="T693" i="1"/>
  <c r="S693" i="1"/>
  <c r="Q693" i="1"/>
  <c r="P693" i="1"/>
  <c r="T692" i="1"/>
  <c r="S692" i="1"/>
  <c r="Q692" i="1"/>
  <c r="P692" i="1"/>
  <c r="T691" i="1"/>
  <c r="S691" i="1"/>
  <c r="Q691" i="1"/>
  <c r="P691" i="1"/>
  <c r="T690" i="1"/>
  <c r="S690" i="1"/>
  <c r="Q690" i="1"/>
  <c r="P690" i="1"/>
  <c r="T689" i="1"/>
  <c r="S689" i="1"/>
  <c r="Q689" i="1"/>
  <c r="P689" i="1"/>
  <c r="T688" i="1"/>
  <c r="S688" i="1"/>
  <c r="Q688" i="1"/>
  <c r="P688" i="1"/>
  <c r="T687" i="1"/>
  <c r="S687" i="1"/>
  <c r="Q687" i="1"/>
  <c r="P687" i="1"/>
  <c r="T686" i="1"/>
  <c r="S686" i="1"/>
  <c r="Q686" i="1"/>
  <c r="P686" i="1"/>
  <c r="T685" i="1"/>
  <c r="S685" i="1"/>
  <c r="Q685" i="1"/>
  <c r="P685" i="1"/>
  <c r="T684" i="1"/>
  <c r="S684" i="1"/>
  <c r="Q684" i="1"/>
  <c r="P684" i="1"/>
  <c r="T683" i="1"/>
  <c r="S683" i="1"/>
  <c r="Q683" i="1"/>
  <c r="P683" i="1"/>
  <c r="T682" i="1"/>
  <c r="S682" i="1"/>
  <c r="Q682" i="1"/>
  <c r="P682" i="1"/>
  <c r="T681" i="1"/>
  <c r="S681" i="1"/>
  <c r="Q681" i="1"/>
  <c r="P681" i="1"/>
  <c r="T680" i="1"/>
  <c r="S680" i="1"/>
  <c r="Q680" i="1"/>
  <c r="P680" i="1"/>
  <c r="T679" i="1"/>
  <c r="S679" i="1"/>
  <c r="Q679" i="1"/>
  <c r="P679" i="1"/>
  <c r="T678" i="1"/>
  <c r="S678" i="1"/>
  <c r="Q678" i="1"/>
  <c r="P678" i="1"/>
  <c r="T677" i="1"/>
  <c r="S677" i="1"/>
  <c r="Q677" i="1"/>
  <c r="P677" i="1"/>
  <c r="T676" i="1"/>
  <c r="S676" i="1"/>
  <c r="Q676" i="1"/>
  <c r="P676" i="1"/>
  <c r="T675" i="1"/>
  <c r="S675" i="1"/>
  <c r="Q675" i="1"/>
  <c r="P675" i="1"/>
  <c r="T674" i="1"/>
  <c r="S674" i="1"/>
  <c r="Q674" i="1"/>
  <c r="P674" i="1"/>
  <c r="T673" i="1"/>
  <c r="S673" i="1"/>
  <c r="Q673" i="1"/>
  <c r="P673" i="1"/>
  <c r="T672" i="1"/>
  <c r="S672" i="1"/>
  <c r="Q672" i="1"/>
  <c r="P672" i="1"/>
  <c r="T671" i="1"/>
  <c r="S671" i="1"/>
  <c r="Q671" i="1"/>
  <c r="P671" i="1"/>
  <c r="T670" i="1"/>
  <c r="S670" i="1"/>
  <c r="Q670" i="1"/>
  <c r="P670" i="1"/>
  <c r="T669" i="1"/>
  <c r="S669" i="1"/>
  <c r="Q669" i="1"/>
  <c r="P669" i="1"/>
  <c r="T668" i="1"/>
  <c r="S668" i="1"/>
  <c r="Q668" i="1"/>
  <c r="P668" i="1"/>
  <c r="T667" i="1"/>
  <c r="S667" i="1"/>
  <c r="Q667" i="1"/>
  <c r="P667" i="1"/>
  <c r="T666" i="1"/>
  <c r="S666" i="1"/>
  <c r="Q666" i="1"/>
  <c r="P666" i="1"/>
  <c r="T665" i="1"/>
  <c r="S665" i="1"/>
  <c r="Q665" i="1"/>
  <c r="P665" i="1"/>
  <c r="T664" i="1"/>
  <c r="S664" i="1"/>
  <c r="Q664" i="1"/>
  <c r="P664" i="1"/>
  <c r="T663" i="1"/>
  <c r="S663" i="1"/>
  <c r="Q663" i="1"/>
  <c r="P663" i="1"/>
  <c r="T662" i="1"/>
  <c r="S662" i="1"/>
  <c r="Q662" i="1"/>
  <c r="P662" i="1"/>
  <c r="T661" i="1"/>
  <c r="S661" i="1"/>
  <c r="Q661" i="1"/>
  <c r="P661" i="1"/>
  <c r="T660" i="1"/>
  <c r="S660" i="1"/>
  <c r="Q660" i="1"/>
  <c r="P660" i="1"/>
  <c r="T659" i="1"/>
  <c r="S659" i="1"/>
  <c r="Q659" i="1"/>
  <c r="P659" i="1"/>
  <c r="T658" i="1"/>
  <c r="S658" i="1"/>
  <c r="Q658" i="1"/>
  <c r="P658" i="1"/>
  <c r="T657" i="1"/>
  <c r="S657" i="1"/>
  <c r="Q657" i="1"/>
  <c r="P657" i="1"/>
  <c r="T656" i="1"/>
  <c r="S656" i="1"/>
  <c r="Q656" i="1"/>
  <c r="P656" i="1"/>
  <c r="T655" i="1"/>
  <c r="S655" i="1"/>
  <c r="Q655" i="1"/>
  <c r="P655" i="1"/>
  <c r="T654" i="1"/>
  <c r="S654" i="1"/>
  <c r="Q654" i="1"/>
  <c r="P654" i="1"/>
  <c r="T653" i="1"/>
  <c r="S653" i="1"/>
  <c r="Q653" i="1"/>
  <c r="P653" i="1"/>
  <c r="T652" i="1"/>
  <c r="S652" i="1"/>
  <c r="Q652" i="1"/>
  <c r="P652" i="1"/>
  <c r="T651" i="1"/>
  <c r="S651" i="1"/>
  <c r="Q651" i="1"/>
  <c r="P651" i="1"/>
  <c r="T650" i="1"/>
  <c r="S650" i="1"/>
  <c r="Q650" i="1"/>
  <c r="P650" i="1"/>
  <c r="T649" i="1"/>
  <c r="S649" i="1"/>
  <c r="Q649" i="1"/>
  <c r="P649" i="1"/>
  <c r="T648" i="1"/>
  <c r="S648" i="1"/>
  <c r="Q648" i="1"/>
  <c r="P648" i="1"/>
  <c r="T647" i="1"/>
  <c r="S647" i="1"/>
  <c r="Q647" i="1"/>
  <c r="P647" i="1"/>
  <c r="T646" i="1"/>
  <c r="S646" i="1"/>
  <c r="Q646" i="1"/>
  <c r="P646" i="1"/>
  <c r="T645" i="1"/>
  <c r="S645" i="1"/>
  <c r="Q645" i="1"/>
  <c r="P645" i="1"/>
  <c r="T644" i="1"/>
  <c r="S644" i="1"/>
  <c r="Q644" i="1"/>
  <c r="P644" i="1"/>
  <c r="T643" i="1"/>
  <c r="S643" i="1"/>
  <c r="Q643" i="1"/>
  <c r="P643" i="1"/>
  <c r="T642" i="1"/>
  <c r="S642" i="1"/>
  <c r="Q642" i="1"/>
  <c r="P642" i="1"/>
  <c r="T641" i="1"/>
  <c r="S641" i="1"/>
  <c r="Q641" i="1"/>
  <c r="P641" i="1"/>
  <c r="T640" i="1"/>
  <c r="S640" i="1"/>
  <c r="Q640" i="1"/>
  <c r="P640" i="1"/>
  <c r="T639" i="1"/>
  <c r="S639" i="1"/>
  <c r="Q639" i="1"/>
  <c r="P639" i="1"/>
  <c r="T638" i="1"/>
  <c r="S638" i="1"/>
  <c r="Q638" i="1"/>
  <c r="P638" i="1"/>
  <c r="T637" i="1"/>
  <c r="S637" i="1"/>
  <c r="Q637" i="1"/>
  <c r="P637" i="1"/>
  <c r="T636" i="1"/>
  <c r="S636" i="1"/>
  <c r="Q636" i="1"/>
  <c r="P636" i="1"/>
  <c r="T635" i="1"/>
  <c r="S635" i="1"/>
  <c r="Q635" i="1"/>
  <c r="P635" i="1"/>
  <c r="T634" i="1"/>
  <c r="S634" i="1"/>
  <c r="Q634" i="1"/>
  <c r="P634" i="1"/>
  <c r="T633" i="1"/>
  <c r="S633" i="1"/>
  <c r="Q633" i="1"/>
  <c r="P633" i="1"/>
  <c r="T632" i="1"/>
  <c r="S632" i="1"/>
  <c r="Q632" i="1"/>
  <c r="P632" i="1"/>
  <c r="T631" i="1"/>
  <c r="S631" i="1"/>
  <c r="Q631" i="1"/>
  <c r="P631" i="1"/>
  <c r="T630" i="1"/>
  <c r="S630" i="1"/>
  <c r="Q630" i="1"/>
  <c r="P630" i="1"/>
  <c r="T629" i="1"/>
  <c r="S629" i="1"/>
  <c r="Q629" i="1"/>
  <c r="P629" i="1"/>
  <c r="T628" i="1"/>
  <c r="S628" i="1"/>
  <c r="Q628" i="1"/>
  <c r="P628" i="1"/>
  <c r="T627" i="1"/>
  <c r="S627" i="1"/>
  <c r="Q627" i="1"/>
  <c r="P627" i="1"/>
  <c r="T626" i="1"/>
  <c r="S626" i="1"/>
  <c r="Q626" i="1"/>
  <c r="P626" i="1"/>
  <c r="T625" i="1"/>
  <c r="S625" i="1"/>
  <c r="Q625" i="1"/>
  <c r="P625" i="1"/>
  <c r="T624" i="1"/>
  <c r="S624" i="1"/>
  <c r="Q624" i="1"/>
  <c r="P624" i="1"/>
  <c r="T623" i="1"/>
  <c r="S623" i="1"/>
  <c r="Q623" i="1"/>
  <c r="P623" i="1"/>
  <c r="T622" i="1"/>
  <c r="S622" i="1"/>
  <c r="Q622" i="1"/>
  <c r="P622" i="1"/>
  <c r="T621" i="1"/>
  <c r="S621" i="1"/>
  <c r="Q621" i="1"/>
  <c r="P621" i="1"/>
  <c r="T620" i="1"/>
  <c r="S620" i="1"/>
  <c r="Q620" i="1"/>
  <c r="P620" i="1"/>
  <c r="T619" i="1"/>
  <c r="S619" i="1"/>
  <c r="Q619" i="1"/>
  <c r="P619" i="1"/>
  <c r="T618" i="1"/>
  <c r="S618" i="1"/>
  <c r="Q618" i="1"/>
  <c r="P618" i="1"/>
  <c r="T617" i="1"/>
  <c r="S617" i="1"/>
  <c r="Q617" i="1"/>
  <c r="P617" i="1"/>
  <c r="T616" i="1"/>
  <c r="S616" i="1"/>
  <c r="Q616" i="1"/>
  <c r="P616" i="1"/>
  <c r="T615" i="1"/>
  <c r="S615" i="1"/>
  <c r="Q615" i="1"/>
  <c r="P615" i="1"/>
  <c r="T614" i="1"/>
  <c r="S614" i="1"/>
  <c r="Q614" i="1"/>
  <c r="P614" i="1"/>
  <c r="T613" i="1"/>
  <c r="S613" i="1"/>
  <c r="Q613" i="1"/>
  <c r="P613" i="1"/>
  <c r="T612" i="1"/>
  <c r="S612" i="1"/>
  <c r="Q612" i="1"/>
  <c r="P612" i="1"/>
  <c r="T611" i="1"/>
  <c r="S611" i="1"/>
  <c r="Q611" i="1"/>
  <c r="P611" i="1"/>
  <c r="T610" i="1"/>
  <c r="S610" i="1"/>
  <c r="Q610" i="1"/>
  <c r="P610" i="1"/>
  <c r="T609" i="1"/>
  <c r="S609" i="1"/>
  <c r="Q609" i="1"/>
  <c r="P609" i="1"/>
  <c r="T608" i="1"/>
  <c r="S608" i="1"/>
  <c r="Q608" i="1"/>
  <c r="P608" i="1"/>
  <c r="T607" i="1"/>
  <c r="S607" i="1"/>
  <c r="Q607" i="1"/>
  <c r="P607" i="1"/>
  <c r="T606" i="1"/>
  <c r="S606" i="1"/>
  <c r="Q606" i="1"/>
  <c r="P606" i="1"/>
  <c r="T605" i="1"/>
  <c r="S605" i="1"/>
  <c r="Q605" i="1"/>
  <c r="P605" i="1"/>
  <c r="T604" i="1"/>
  <c r="S604" i="1"/>
  <c r="Q604" i="1"/>
  <c r="P604" i="1"/>
  <c r="T603" i="1"/>
  <c r="S603" i="1"/>
  <c r="Q603" i="1"/>
  <c r="P603" i="1"/>
  <c r="T602" i="1"/>
  <c r="S602" i="1"/>
  <c r="Q602" i="1"/>
  <c r="P602" i="1"/>
  <c r="T601" i="1"/>
  <c r="S601" i="1"/>
  <c r="Q601" i="1"/>
  <c r="P601" i="1"/>
  <c r="T600" i="1"/>
  <c r="S600" i="1"/>
  <c r="Q600" i="1"/>
  <c r="P600" i="1"/>
  <c r="T599" i="1"/>
  <c r="S599" i="1"/>
  <c r="Q599" i="1"/>
  <c r="P599" i="1"/>
  <c r="T598" i="1"/>
  <c r="S598" i="1"/>
  <c r="Q598" i="1"/>
  <c r="P598" i="1"/>
  <c r="T597" i="1"/>
  <c r="S597" i="1"/>
  <c r="Q597" i="1"/>
  <c r="P597" i="1"/>
  <c r="T596" i="1"/>
  <c r="S596" i="1"/>
  <c r="Q596" i="1"/>
  <c r="P596" i="1"/>
  <c r="T595" i="1"/>
  <c r="S595" i="1"/>
  <c r="Q595" i="1"/>
  <c r="P595" i="1"/>
  <c r="T594" i="1"/>
  <c r="S594" i="1"/>
  <c r="Q594" i="1"/>
  <c r="P594" i="1"/>
  <c r="T593" i="1"/>
  <c r="S593" i="1"/>
  <c r="Q593" i="1"/>
  <c r="P593" i="1"/>
  <c r="T592" i="1"/>
  <c r="S592" i="1"/>
  <c r="Q592" i="1"/>
  <c r="P592" i="1"/>
  <c r="T591" i="1"/>
  <c r="S591" i="1"/>
  <c r="Q591" i="1"/>
  <c r="P591" i="1"/>
  <c r="T590" i="1"/>
  <c r="S590" i="1"/>
  <c r="Q590" i="1"/>
  <c r="P590" i="1"/>
  <c r="T589" i="1"/>
  <c r="S589" i="1"/>
  <c r="Q589" i="1"/>
  <c r="P589" i="1"/>
  <c r="T588" i="1"/>
  <c r="S588" i="1"/>
  <c r="Q588" i="1"/>
  <c r="P588" i="1"/>
  <c r="T587" i="1"/>
  <c r="S587" i="1"/>
  <c r="Q587" i="1"/>
  <c r="P587" i="1"/>
  <c r="T586" i="1"/>
  <c r="S586" i="1"/>
  <c r="Q586" i="1"/>
  <c r="P586" i="1"/>
  <c r="T585" i="1"/>
  <c r="S585" i="1"/>
  <c r="Q585" i="1"/>
  <c r="P585" i="1"/>
  <c r="T584" i="1"/>
  <c r="S584" i="1"/>
  <c r="Q584" i="1"/>
  <c r="P584" i="1"/>
  <c r="T583" i="1"/>
  <c r="S583" i="1"/>
  <c r="Q583" i="1"/>
  <c r="P583" i="1"/>
  <c r="T582" i="1"/>
  <c r="S582" i="1"/>
  <c r="Q582" i="1"/>
  <c r="P582" i="1"/>
  <c r="T581" i="1"/>
  <c r="S581" i="1"/>
  <c r="Q581" i="1"/>
  <c r="P581" i="1"/>
  <c r="T580" i="1"/>
  <c r="S580" i="1"/>
  <c r="Q580" i="1"/>
  <c r="P580" i="1"/>
  <c r="T579" i="1"/>
  <c r="S579" i="1"/>
  <c r="Q579" i="1"/>
  <c r="P579" i="1"/>
  <c r="T578" i="1"/>
  <c r="S578" i="1"/>
  <c r="Q578" i="1"/>
  <c r="P578" i="1"/>
  <c r="T577" i="1"/>
  <c r="S577" i="1"/>
  <c r="Q577" i="1"/>
  <c r="P577" i="1"/>
  <c r="T576" i="1"/>
  <c r="S576" i="1"/>
  <c r="Q576" i="1"/>
  <c r="P576" i="1"/>
  <c r="T575" i="1"/>
  <c r="S575" i="1"/>
  <c r="Q575" i="1"/>
  <c r="P575" i="1"/>
  <c r="T574" i="1"/>
  <c r="S574" i="1"/>
  <c r="Q574" i="1"/>
  <c r="P574" i="1"/>
  <c r="T573" i="1"/>
  <c r="S573" i="1"/>
  <c r="Q573" i="1"/>
  <c r="P573" i="1"/>
  <c r="T572" i="1"/>
  <c r="S572" i="1"/>
  <c r="Q572" i="1"/>
  <c r="P572" i="1"/>
  <c r="T571" i="1"/>
  <c r="S571" i="1"/>
  <c r="Q571" i="1"/>
  <c r="P571" i="1"/>
  <c r="T570" i="1"/>
  <c r="S570" i="1"/>
  <c r="Q570" i="1"/>
  <c r="P570" i="1"/>
  <c r="T569" i="1"/>
  <c r="S569" i="1"/>
  <c r="Q569" i="1"/>
  <c r="P569" i="1"/>
  <c r="T568" i="1"/>
  <c r="S568" i="1"/>
  <c r="Q568" i="1"/>
  <c r="P568" i="1"/>
  <c r="T567" i="1"/>
  <c r="S567" i="1"/>
  <c r="Q567" i="1"/>
  <c r="P567" i="1"/>
  <c r="T566" i="1"/>
  <c r="S566" i="1"/>
  <c r="Q566" i="1"/>
  <c r="P566" i="1"/>
  <c r="T565" i="1"/>
  <c r="S565" i="1"/>
  <c r="Q565" i="1"/>
  <c r="P565" i="1"/>
  <c r="T564" i="1"/>
  <c r="S564" i="1"/>
  <c r="Q564" i="1"/>
  <c r="P564" i="1"/>
  <c r="T563" i="1"/>
  <c r="S563" i="1"/>
  <c r="Q563" i="1"/>
  <c r="P563" i="1"/>
  <c r="T562" i="1"/>
  <c r="S562" i="1"/>
  <c r="Q562" i="1"/>
  <c r="P562" i="1"/>
  <c r="T561" i="1"/>
  <c r="S561" i="1"/>
  <c r="Q561" i="1"/>
  <c r="P561" i="1"/>
  <c r="T560" i="1"/>
  <c r="S560" i="1"/>
  <c r="Q560" i="1"/>
  <c r="P560" i="1"/>
  <c r="T559" i="1"/>
  <c r="S559" i="1"/>
  <c r="Q559" i="1"/>
  <c r="P559" i="1"/>
  <c r="T558" i="1"/>
  <c r="S558" i="1"/>
  <c r="Q558" i="1"/>
  <c r="P558" i="1"/>
  <c r="T557" i="1"/>
  <c r="S557" i="1"/>
  <c r="Q557" i="1"/>
  <c r="P557" i="1"/>
  <c r="T556" i="1"/>
  <c r="S556" i="1"/>
  <c r="Q556" i="1"/>
  <c r="P556" i="1"/>
  <c r="T555" i="1"/>
  <c r="S555" i="1"/>
  <c r="Q555" i="1"/>
  <c r="P555" i="1"/>
  <c r="T554" i="1"/>
  <c r="S554" i="1"/>
  <c r="Q554" i="1"/>
  <c r="P554" i="1"/>
  <c r="T553" i="1"/>
  <c r="S553" i="1"/>
  <c r="Q553" i="1"/>
  <c r="P553" i="1"/>
  <c r="T552" i="1"/>
  <c r="S552" i="1"/>
  <c r="Q552" i="1"/>
  <c r="P552" i="1"/>
  <c r="T551" i="1"/>
  <c r="S551" i="1"/>
  <c r="Q551" i="1"/>
  <c r="P551" i="1"/>
  <c r="T550" i="1"/>
  <c r="S550" i="1"/>
  <c r="Q550" i="1"/>
  <c r="P550" i="1"/>
  <c r="T549" i="1"/>
  <c r="S549" i="1"/>
  <c r="Q549" i="1"/>
  <c r="P549" i="1"/>
  <c r="T548" i="1"/>
  <c r="S548" i="1"/>
  <c r="Q548" i="1"/>
  <c r="P548" i="1"/>
  <c r="T547" i="1"/>
  <c r="S547" i="1"/>
  <c r="Q547" i="1"/>
  <c r="P547" i="1"/>
  <c r="T546" i="1"/>
  <c r="S546" i="1"/>
  <c r="Q546" i="1"/>
  <c r="P546" i="1"/>
  <c r="T545" i="1"/>
  <c r="S545" i="1"/>
  <c r="Q545" i="1"/>
  <c r="P545" i="1"/>
  <c r="T544" i="1"/>
  <c r="S544" i="1"/>
  <c r="Q544" i="1"/>
  <c r="P544" i="1"/>
  <c r="T543" i="1"/>
  <c r="S543" i="1"/>
  <c r="Q543" i="1"/>
  <c r="P543" i="1"/>
  <c r="T542" i="1"/>
  <c r="S542" i="1"/>
  <c r="Q542" i="1"/>
  <c r="P542" i="1"/>
  <c r="T541" i="1"/>
  <c r="S541" i="1"/>
  <c r="Q541" i="1"/>
  <c r="P541" i="1"/>
  <c r="T540" i="1"/>
  <c r="S540" i="1"/>
  <c r="Q540" i="1"/>
  <c r="P540" i="1"/>
  <c r="T539" i="1"/>
  <c r="S539" i="1"/>
  <c r="Q539" i="1"/>
  <c r="P539" i="1"/>
  <c r="T538" i="1"/>
  <c r="S538" i="1"/>
  <c r="Q538" i="1"/>
  <c r="P538" i="1"/>
  <c r="T537" i="1"/>
  <c r="S537" i="1"/>
  <c r="Q537" i="1"/>
  <c r="P537" i="1"/>
  <c r="T536" i="1"/>
  <c r="S536" i="1"/>
  <c r="Q536" i="1"/>
  <c r="P536" i="1"/>
  <c r="T535" i="1"/>
  <c r="S535" i="1"/>
  <c r="Q535" i="1"/>
  <c r="P535" i="1"/>
  <c r="T534" i="1"/>
  <c r="S534" i="1"/>
  <c r="Q534" i="1"/>
  <c r="P534" i="1"/>
  <c r="T533" i="1"/>
  <c r="S533" i="1"/>
  <c r="Q533" i="1"/>
  <c r="P533" i="1"/>
  <c r="T532" i="1"/>
  <c r="S532" i="1"/>
  <c r="Q532" i="1"/>
  <c r="P532" i="1"/>
  <c r="T531" i="1"/>
  <c r="S531" i="1"/>
  <c r="Q531" i="1"/>
  <c r="P531" i="1"/>
  <c r="T530" i="1"/>
  <c r="S530" i="1"/>
  <c r="Q530" i="1"/>
  <c r="P530" i="1"/>
  <c r="T529" i="1"/>
  <c r="S529" i="1"/>
  <c r="Q529" i="1"/>
  <c r="P529" i="1"/>
  <c r="T528" i="1"/>
  <c r="S528" i="1"/>
  <c r="Q528" i="1"/>
  <c r="P528" i="1"/>
  <c r="T527" i="1"/>
  <c r="S527" i="1"/>
  <c r="Q527" i="1"/>
  <c r="P527" i="1"/>
  <c r="T526" i="1"/>
  <c r="S526" i="1"/>
  <c r="Q526" i="1"/>
  <c r="P526" i="1"/>
  <c r="T525" i="1"/>
  <c r="S525" i="1"/>
  <c r="Q525" i="1"/>
  <c r="P525" i="1"/>
  <c r="T524" i="1"/>
  <c r="S524" i="1"/>
  <c r="Q524" i="1"/>
  <c r="P524" i="1"/>
  <c r="T523" i="1"/>
  <c r="S523" i="1"/>
  <c r="Q523" i="1"/>
  <c r="P523" i="1"/>
  <c r="T522" i="1"/>
  <c r="S522" i="1"/>
  <c r="Q522" i="1"/>
  <c r="P522" i="1"/>
  <c r="T521" i="1"/>
  <c r="S521" i="1"/>
  <c r="Q521" i="1"/>
  <c r="P521" i="1"/>
  <c r="T520" i="1"/>
  <c r="S520" i="1"/>
  <c r="Q520" i="1"/>
  <c r="P520" i="1"/>
  <c r="T519" i="1"/>
  <c r="S519" i="1"/>
  <c r="Q519" i="1"/>
  <c r="P519" i="1"/>
  <c r="T518" i="1"/>
  <c r="S518" i="1"/>
  <c r="Q518" i="1"/>
  <c r="P518" i="1"/>
  <c r="T517" i="1"/>
  <c r="S517" i="1"/>
  <c r="Q517" i="1"/>
  <c r="P517" i="1"/>
  <c r="T516" i="1"/>
  <c r="S516" i="1"/>
  <c r="Q516" i="1"/>
  <c r="P516" i="1"/>
  <c r="T515" i="1"/>
  <c r="S515" i="1"/>
  <c r="Q515" i="1"/>
  <c r="P515" i="1"/>
  <c r="T514" i="1"/>
  <c r="S514" i="1"/>
  <c r="Q514" i="1"/>
  <c r="P514" i="1"/>
  <c r="T513" i="1"/>
  <c r="S513" i="1"/>
  <c r="Q513" i="1"/>
  <c r="P513" i="1"/>
  <c r="T512" i="1"/>
  <c r="S512" i="1"/>
  <c r="Q512" i="1"/>
  <c r="P512" i="1"/>
  <c r="T511" i="1"/>
  <c r="S511" i="1"/>
  <c r="Q511" i="1"/>
  <c r="P511" i="1"/>
  <c r="T510" i="1"/>
  <c r="S510" i="1"/>
  <c r="Q510" i="1"/>
  <c r="P510" i="1"/>
  <c r="T509" i="1"/>
  <c r="S509" i="1"/>
  <c r="Q509" i="1"/>
  <c r="P509" i="1"/>
  <c r="T508" i="1"/>
  <c r="S508" i="1"/>
  <c r="Q508" i="1"/>
  <c r="P508" i="1"/>
  <c r="T507" i="1"/>
  <c r="S507" i="1"/>
  <c r="Q507" i="1"/>
  <c r="P507" i="1"/>
  <c r="T506" i="1"/>
  <c r="S506" i="1"/>
  <c r="Q506" i="1"/>
  <c r="P506" i="1"/>
  <c r="T505" i="1"/>
  <c r="S505" i="1"/>
  <c r="Q505" i="1"/>
  <c r="P505" i="1"/>
  <c r="T504" i="1"/>
  <c r="S504" i="1"/>
  <c r="Q504" i="1"/>
  <c r="P504" i="1"/>
  <c r="T503" i="1"/>
  <c r="S503" i="1"/>
  <c r="Q503" i="1"/>
  <c r="P503" i="1"/>
  <c r="T502" i="1"/>
  <c r="S502" i="1"/>
  <c r="Q502" i="1"/>
  <c r="P502" i="1"/>
  <c r="T501" i="1"/>
  <c r="S501" i="1"/>
  <c r="Q501" i="1"/>
  <c r="P501" i="1"/>
  <c r="T500" i="1"/>
  <c r="S500" i="1"/>
  <c r="Q500" i="1"/>
  <c r="P500" i="1"/>
  <c r="T499" i="1"/>
  <c r="S499" i="1"/>
  <c r="Q499" i="1"/>
  <c r="P499" i="1"/>
  <c r="T498" i="1"/>
  <c r="S498" i="1"/>
  <c r="Q498" i="1"/>
  <c r="P498" i="1"/>
  <c r="T497" i="1"/>
  <c r="S497" i="1"/>
  <c r="Q497" i="1"/>
  <c r="P497" i="1"/>
  <c r="T496" i="1"/>
  <c r="S496" i="1"/>
  <c r="Q496" i="1"/>
  <c r="P496" i="1"/>
  <c r="T495" i="1"/>
  <c r="S495" i="1"/>
  <c r="Q495" i="1"/>
  <c r="P495" i="1"/>
  <c r="T494" i="1"/>
  <c r="S494" i="1"/>
  <c r="Q494" i="1"/>
  <c r="P494" i="1"/>
  <c r="T493" i="1"/>
  <c r="S493" i="1"/>
  <c r="Q493" i="1"/>
  <c r="P493" i="1"/>
  <c r="T492" i="1"/>
  <c r="S492" i="1"/>
  <c r="Q492" i="1"/>
  <c r="P492" i="1"/>
  <c r="T491" i="1"/>
  <c r="S491" i="1"/>
  <c r="Q491" i="1"/>
  <c r="P491" i="1"/>
  <c r="T490" i="1"/>
  <c r="S490" i="1"/>
  <c r="Q490" i="1"/>
  <c r="P490" i="1"/>
  <c r="T489" i="1"/>
  <c r="S489" i="1"/>
  <c r="Q489" i="1"/>
  <c r="P489" i="1"/>
  <c r="T488" i="1"/>
  <c r="S488" i="1"/>
  <c r="Q488" i="1"/>
  <c r="P488" i="1"/>
  <c r="T487" i="1"/>
  <c r="S487" i="1"/>
  <c r="Q487" i="1"/>
  <c r="P487" i="1"/>
  <c r="T486" i="1"/>
  <c r="S486" i="1"/>
  <c r="Q486" i="1"/>
  <c r="P486" i="1"/>
  <c r="T485" i="1"/>
  <c r="S485" i="1"/>
  <c r="Q485" i="1"/>
  <c r="P485" i="1"/>
  <c r="T484" i="1"/>
  <c r="S484" i="1"/>
  <c r="Q484" i="1"/>
  <c r="P484" i="1"/>
  <c r="T483" i="1"/>
  <c r="S483" i="1"/>
  <c r="Q483" i="1"/>
  <c r="P483" i="1"/>
  <c r="T482" i="1"/>
  <c r="S482" i="1"/>
  <c r="Q482" i="1"/>
  <c r="P482" i="1"/>
  <c r="T481" i="1"/>
  <c r="S481" i="1"/>
  <c r="Q481" i="1"/>
  <c r="P481" i="1"/>
  <c r="T480" i="1"/>
  <c r="S480" i="1"/>
  <c r="Q480" i="1"/>
  <c r="P480" i="1"/>
  <c r="T479" i="1"/>
  <c r="S479" i="1"/>
  <c r="Q479" i="1"/>
  <c r="P479" i="1"/>
  <c r="T478" i="1"/>
  <c r="S478" i="1"/>
  <c r="Q478" i="1"/>
  <c r="P478" i="1"/>
  <c r="T477" i="1"/>
  <c r="S477" i="1"/>
  <c r="Q477" i="1"/>
  <c r="P477" i="1"/>
  <c r="T476" i="1"/>
  <c r="S476" i="1"/>
  <c r="Q476" i="1"/>
  <c r="P476" i="1"/>
  <c r="T475" i="1"/>
  <c r="S475" i="1"/>
  <c r="Q475" i="1"/>
  <c r="P475" i="1"/>
  <c r="T474" i="1"/>
  <c r="S474" i="1"/>
  <c r="Q474" i="1"/>
  <c r="P474" i="1"/>
  <c r="T473" i="1"/>
  <c r="S473" i="1"/>
  <c r="Q473" i="1"/>
  <c r="P473" i="1"/>
  <c r="T472" i="1"/>
  <c r="S472" i="1"/>
  <c r="Q472" i="1"/>
  <c r="P472" i="1"/>
  <c r="T471" i="1"/>
  <c r="S471" i="1"/>
  <c r="Q471" i="1"/>
  <c r="P471" i="1"/>
  <c r="T470" i="1"/>
  <c r="S470" i="1"/>
  <c r="Q470" i="1"/>
  <c r="P470" i="1"/>
  <c r="T469" i="1"/>
  <c r="S469" i="1"/>
  <c r="Q469" i="1"/>
  <c r="P469" i="1"/>
  <c r="T468" i="1"/>
  <c r="S468" i="1"/>
  <c r="Q468" i="1"/>
  <c r="P468" i="1"/>
  <c r="T467" i="1"/>
  <c r="S467" i="1"/>
  <c r="Q467" i="1"/>
  <c r="P467" i="1"/>
  <c r="T466" i="1"/>
  <c r="S466" i="1"/>
  <c r="Q466" i="1"/>
  <c r="P466" i="1"/>
  <c r="T465" i="1"/>
  <c r="S465" i="1"/>
  <c r="Q465" i="1"/>
  <c r="P465" i="1"/>
  <c r="T464" i="1"/>
  <c r="S464" i="1"/>
  <c r="Q464" i="1"/>
  <c r="P464" i="1"/>
  <c r="T463" i="1"/>
  <c r="S463" i="1"/>
  <c r="Q463" i="1"/>
  <c r="P463" i="1"/>
  <c r="T462" i="1"/>
  <c r="S462" i="1"/>
  <c r="Q462" i="1"/>
  <c r="P462" i="1"/>
  <c r="T461" i="1"/>
  <c r="S461" i="1"/>
  <c r="Q461" i="1"/>
  <c r="P461" i="1"/>
  <c r="T460" i="1"/>
  <c r="S460" i="1"/>
  <c r="Q460" i="1"/>
  <c r="P460" i="1"/>
  <c r="T459" i="1"/>
  <c r="S459" i="1"/>
  <c r="Q459" i="1"/>
  <c r="P459" i="1"/>
  <c r="T458" i="1"/>
  <c r="S458" i="1"/>
  <c r="Q458" i="1"/>
  <c r="P458" i="1"/>
  <c r="T457" i="1"/>
  <c r="S457" i="1"/>
  <c r="Q457" i="1"/>
  <c r="P457" i="1"/>
  <c r="T456" i="1"/>
  <c r="S456" i="1"/>
  <c r="Q456" i="1"/>
  <c r="P456" i="1"/>
  <c r="T455" i="1"/>
  <c r="S455" i="1"/>
  <c r="Q455" i="1"/>
  <c r="P455" i="1"/>
  <c r="T454" i="1"/>
  <c r="S454" i="1"/>
  <c r="Q454" i="1"/>
  <c r="P454" i="1"/>
  <c r="T453" i="1"/>
  <c r="S453" i="1"/>
  <c r="Q453" i="1"/>
  <c r="P453" i="1"/>
  <c r="T452" i="1"/>
  <c r="S452" i="1"/>
  <c r="Q452" i="1"/>
  <c r="P452" i="1"/>
  <c r="T451" i="1"/>
  <c r="S451" i="1"/>
  <c r="Q451" i="1"/>
  <c r="P451" i="1"/>
  <c r="T450" i="1"/>
  <c r="S450" i="1"/>
  <c r="Q450" i="1"/>
  <c r="P450" i="1"/>
  <c r="T449" i="1"/>
  <c r="S449" i="1"/>
  <c r="Q449" i="1"/>
  <c r="P449" i="1"/>
  <c r="T448" i="1"/>
  <c r="S448" i="1"/>
  <c r="Q448" i="1"/>
  <c r="P448" i="1"/>
  <c r="T447" i="1"/>
  <c r="S447" i="1"/>
  <c r="Q447" i="1"/>
  <c r="P447" i="1"/>
  <c r="T446" i="1"/>
  <c r="S446" i="1"/>
  <c r="Q446" i="1"/>
  <c r="P446" i="1"/>
  <c r="T445" i="1"/>
  <c r="S445" i="1"/>
  <c r="Q445" i="1"/>
  <c r="P445" i="1"/>
  <c r="T444" i="1"/>
  <c r="S444" i="1"/>
  <c r="Q444" i="1"/>
  <c r="P444" i="1"/>
  <c r="T443" i="1"/>
  <c r="S443" i="1"/>
  <c r="Q443" i="1"/>
  <c r="P443" i="1"/>
  <c r="T442" i="1"/>
  <c r="S442" i="1"/>
  <c r="Q442" i="1"/>
  <c r="P442" i="1"/>
  <c r="T441" i="1"/>
  <c r="S441" i="1"/>
  <c r="Q441" i="1"/>
  <c r="P441" i="1"/>
  <c r="T440" i="1"/>
  <c r="S440" i="1"/>
  <c r="Q440" i="1"/>
  <c r="P440" i="1"/>
  <c r="T439" i="1"/>
  <c r="S439" i="1"/>
  <c r="Q439" i="1"/>
  <c r="P439" i="1"/>
  <c r="T438" i="1"/>
  <c r="S438" i="1"/>
  <c r="Q438" i="1"/>
  <c r="P438" i="1"/>
  <c r="T437" i="1"/>
  <c r="S437" i="1"/>
  <c r="Q437" i="1"/>
  <c r="P437" i="1"/>
  <c r="T436" i="1"/>
  <c r="S436" i="1"/>
  <c r="Q436" i="1"/>
  <c r="P436" i="1"/>
  <c r="T435" i="1"/>
  <c r="S435" i="1"/>
  <c r="Q435" i="1"/>
  <c r="P435" i="1"/>
  <c r="T434" i="1"/>
  <c r="S434" i="1"/>
  <c r="Q434" i="1"/>
  <c r="P434" i="1"/>
  <c r="T433" i="1"/>
  <c r="S433" i="1"/>
  <c r="Q433" i="1"/>
  <c r="P433" i="1"/>
  <c r="T432" i="1"/>
  <c r="S432" i="1"/>
  <c r="Q432" i="1"/>
  <c r="P432" i="1"/>
  <c r="T431" i="1"/>
  <c r="S431" i="1"/>
  <c r="Q431" i="1"/>
  <c r="P431" i="1"/>
  <c r="T430" i="1"/>
  <c r="S430" i="1"/>
  <c r="Q430" i="1"/>
  <c r="P430" i="1"/>
  <c r="T429" i="1"/>
  <c r="S429" i="1"/>
  <c r="Q429" i="1"/>
  <c r="P429" i="1"/>
  <c r="T428" i="1"/>
  <c r="S428" i="1"/>
  <c r="Q428" i="1"/>
  <c r="P428" i="1"/>
  <c r="T427" i="1"/>
  <c r="S427" i="1"/>
  <c r="Q427" i="1"/>
  <c r="P427" i="1"/>
  <c r="T426" i="1"/>
  <c r="S426" i="1"/>
  <c r="Q426" i="1"/>
  <c r="P426" i="1"/>
  <c r="T425" i="1"/>
  <c r="S425" i="1"/>
  <c r="Q425" i="1"/>
  <c r="P425" i="1"/>
  <c r="T424" i="1"/>
  <c r="S424" i="1"/>
  <c r="Q424" i="1"/>
  <c r="P424" i="1"/>
  <c r="T423" i="1"/>
  <c r="S423" i="1"/>
  <c r="Q423" i="1"/>
  <c r="P423" i="1"/>
  <c r="T422" i="1"/>
  <c r="S422" i="1"/>
  <c r="Q422" i="1"/>
  <c r="P422" i="1"/>
  <c r="T421" i="1"/>
  <c r="S421" i="1"/>
  <c r="Q421" i="1"/>
  <c r="P421" i="1"/>
  <c r="T420" i="1"/>
  <c r="S420" i="1"/>
  <c r="Q420" i="1"/>
  <c r="P420" i="1"/>
  <c r="T419" i="1"/>
  <c r="S419" i="1"/>
  <c r="Q419" i="1"/>
  <c r="P419" i="1"/>
  <c r="T418" i="1"/>
  <c r="S418" i="1"/>
  <c r="Q418" i="1"/>
  <c r="P418" i="1"/>
  <c r="T417" i="1"/>
  <c r="S417" i="1"/>
  <c r="Q417" i="1"/>
  <c r="P417" i="1"/>
  <c r="T416" i="1"/>
  <c r="S416" i="1"/>
  <c r="Q416" i="1"/>
  <c r="P416" i="1"/>
  <c r="T415" i="1"/>
  <c r="S415" i="1"/>
  <c r="Q415" i="1"/>
  <c r="P415" i="1"/>
  <c r="T414" i="1"/>
  <c r="S414" i="1"/>
  <c r="Q414" i="1"/>
  <c r="P414" i="1"/>
  <c r="T413" i="1"/>
  <c r="S413" i="1"/>
  <c r="Q413" i="1"/>
  <c r="P413" i="1"/>
  <c r="T412" i="1"/>
  <c r="S412" i="1"/>
  <c r="Q412" i="1"/>
  <c r="P412" i="1"/>
  <c r="T411" i="1"/>
  <c r="S411" i="1"/>
  <c r="Q411" i="1"/>
  <c r="P411" i="1"/>
  <c r="T410" i="1"/>
  <c r="S410" i="1"/>
  <c r="Q410" i="1"/>
  <c r="P410" i="1"/>
  <c r="T409" i="1"/>
  <c r="S409" i="1"/>
  <c r="Q409" i="1"/>
  <c r="P409" i="1"/>
  <c r="T408" i="1"/>
  <c r="S408" i="1"/>
  <c r="Q408" i="1"/>
  <c r="P408" i="1"/>
  <c r="T407" i="1"/>
  <c r="S407" i="1"/>
  <c r="Q407" i="1"/>
  <c r="P407" i="1"/>
  <c r="T406" i="1"/>
  <c r="S406" i="1"/>
  <c r="Q406" i="1"/>
  <c r="P406" i="1"/>
  <c r="T405" i="1"/>
  <c r="S405" i="1"/>
  <c r="Q405" i="1"/>
  <c r="P405" i="1"/>
  <c r="T404" i="1"/>
  <c r="S404" i="1"/>
  <c r="Q404" i="1"/>
  <c r="P404" i="1"/>
  <c r="T403" i="1"/>
  <c r="S403" i="1"/>
  <c r="Q403" i="1"/>
  <c r="P403" i="1"/>
  <c r="T402" i="1"/>
  <c r="S402" i="1"/>
  <c r="Q402" i="1"/>
  <c r="P402" i="1"/>
  <c r="T401" i="1"/>
  <c r="S401" i="1"/>
  <c r="Q401" i="1"/>
  <c r="P401" i="1"/>
  <c r="T400" i="1"/>
  <c r="S400" i="1"/>
  <c r="Q400" i="1"/>
  <c r="P400" i="1"/>
  <c r="T399" i="1"/>
  <c r="S399" i="1"/>
  <c r="Q399" i="1"/>
  <c r="P399" i="1"/>
  <c r="T398" i="1"/>
  <c r="S398" i="1"/>
  <c r="Q398" i="1"/>
  <c r="P398" i="1"/>
  <c r="T397" i="1"/>
  <c r="S397" i="1"/>
  <c r="Q397" i="1"/>
  <c r="P397" i="1"/>
  <c r="T396" i="1"/>
  <c r="S396" i="1"/>
  <c r="Q396" i="1"/>
  <c r="P396" i="1"/>
  <c r="T395" i="1"/>
  <c r="S395" i="1"/>
  <c r="Q395" i="1"/>
  <c r="P395" i="1"/>
  <c r="T394" i="1"/>
  <c r="S394" i="1"/>
  <c r="Q394" i="1"/>
  <c r="P394" i="1"/>
  <c r="T393" i="1"/>
  <c r="S393" i="1"/>
  <c r="Q393" i="1"/>
  <c r="P393" i="1"/>
  <c r="T392" i="1"/>
  <c r="S392" i="1"/>
  <c r="Q392" i="1"/>
  <c r="P392" i="1"/>
  <c r="T391" i="1"/>
  <c r="S391" i="1"/>
  <c r="Q391" i="1"/>
  <c r="P391" i="1"/>
  <c r="T390" i="1"/>
  <c r="S390" i="1"/>
  <c r="Q390" i="1"/>
  <c r="P390" i="1"/>
  <c r="T389" i="1"/>
  <c r="S389" i="1"/>
  <c r="Q389" i="1"/>
  <c r="P389" i="1"/>
  <c r="T388" i="1"/>
  <c r="S388" i="1"/>
  <c r="Q388" i="1"/>
  <c r="P388" i="1"/>
  <c r="T387" i="1"/>
  <c r="S387" i="1"/>
  <c r="Q387" i="1"/>
  <c r="P387" i="1"/>
  <c r="T386" i="1"/>
  <c r="S386" i="1"/>
  <c r="Q386" i="1"/>
  <c r="P386" i="1"/>
  <c r="T385" i="1"/>
  <c r="S385" i="1"/>
  <c r="Q385" i="1"/>
  <c r="P385" i="1"/>
  <c r="T384" i="1"/>
  <c r="S384" i="1"/>
  <c r="Q384" i="1"/>
  <c r="P384" i="1"/>
  <c r="T383" i="1"/>
  <c r="S383" i="1"/>
  <c r="Q383" i="1"/>
  <c r="P383" i="1"/>
  <c r="T382" i="1"/>
  <c r="S382" i="1"/>
  <c r="Q382" i="1"/>
  <c r="P382" i="1"/>
  <c r="T381" i="1"/>
  <c r="S381" i="1"/>
  <c r="Q381" i="1"/>
  <c r="P381" i="1"/>
  <c r="T380" i="1"/>
  <c r="S380" i="1"/>
  <c r="Q380" i="1"/>
  <c r="P380" i="1"/>
  <c r="T379" i="1"/>
  <c r="S379" i="1"/>
  <c r="Q379" i="1"/>
  <c r="P379" i="1"/>
  <c r="T378" i="1"/>
  <c r="S378" i="1"/>
  <c r="Q378" i="1"/>
  <c r="P378" i="1"/>
  <c r="T377" i="1"/>
  <c r="S377" i="1"/>
  <c r="Q377" i="1"/>
  <c r="P377" i="1"/>
  <c r="T376" i="1"/>
  <c r="S376" i="1"/>
  <c r="Q376" i="1"/>
  <c r="P376" i="1"/>
  <c r="T375" i="1"/>
  <c r="S375" i="1"/>
  <c r="Q375" i="1"/>
  <c r="P375" i="1"/>
  <c r="T374" i="1"/>
  <c r="S374" i="1"/>
  <c r="Q374" i="1"/>
  <c r="P374" i="1"/>
  <c r="T373" i="1"/>
  <c r="S373" i="1"/>
  <c r="Q373" i="1"/>
  <c r="P373" i="1"/>
  <c r="T372" i="1"/>
  <c r="S372" i="1"/>
  <c r="Q372" i="1"/>
  <c r="P372" i="1"/>
  <c r="T371" i="1"/>
  <c r="S371" i="1"/>
  <c r="Q371" i="1"/>
  <c r="P371" i="1"/>
  <c r="T370" i="1"/>
  <c r="S370" i="1"/>
  <c r="Q370" i="1"/>
  <c r="P370" i="1"/>
  <c r="T369" i="1"/>
  <c r="S369" i="1"/>
  <c r="Q369" i="1"/>
  <c r="P369" i="1"/>
  <c r="T368" i="1"/>
  <c r="S368" i="1"/>
  <c r="Q368" i="1"/>
  <c r="P368" i="1"/>
  <c r="T367" i="1"/>
  <c r="S367" i="1"/>
  <c r="Q367" i="1"/>
  <c r="P367" i="1"/>
  <c r="T366" i="1"/>
  <c r="S366" i="1"/>
  <c r="Q366" i="1"/>
  <c r="P366" i="1"/>
  <c r="T365" i="1"/>
  <c r="S365" i="1"/>
  <c r="Q365" i="1"/>
  <c r="P365" i="1"/>
  <c r="T364" i="1"/>
  <c r="S364" i="1"/>
  <c r="Q364" i="1"/>
  <c r="P364" i="1"/>
  <c r="T363" i="1"/>
  <c r="S363" i="1"/>
  <c r="Q363" i="1"/>
  <c r="P363" i="1"/>
  <c r="T362" i="1"/>
  <c r="S362" i="1"/>
  <c r="Q362" i="1"/>
  <c r="P362" i="1"/>
  <c r="T361" i="1"/>
  <c r="S361" i="1"/>
  <c r="Q361" i="1"/>
  <c r="P361" i="1"/>
  <c r="T360" i="1"/>
  <c r="S360" i="1"/>
  <c r="Q360" i="1"/>
  <c r="P360" i="1"/>
  <c r="T359" i="1"/>
  <c r="S359" i="1"/>
  <c r="Q359" i="1"/>
  <c r="P359" i="1"/>
  <c r="T358" i="1"/>
  <c r="S358" i="1"/>
  <c r="Q358" i="1"/>
  <c r="P358" i="1"/>
  <c r="T357" i="1"/>
  <c r="S357" i="1"/>
  <c r="Q357" i="1"/>
  <c r="P357" i="1"/>
  <c r="T356" i="1"/>
  <c r="S356" i="1"/>
  <c r="Q356" i="1"/>
  <c r="P356" i="1"/>
  <c r="T355" i="1"/>
  <c r="S355" i="1"/>
  <c r="Q355" i="1"/>
  <c r="P355" i="1"/>
  <c r="T354" i="1"/>
  <c r="S354" i="1"/>
  <c r="Q354" i="1"/>
  <c r="P354" i="1"/>
  <c r="T353" i="1"/>
  <c r="S353" i="1"/>
  <c r="Q353" i="1"/>
  <c r="P353" i="1"/>
  <c r="T352" i="1"/>
  <c r="S352" i="1"/>
  <c r="Q352" i="1"/>
  <c r="P352" i="1"/>
  <c r="T351" i="1"/>
  <c r="S351" i="1"/>
  <c r="Q351" i="1"/>
  <c r="P351" i="1"/>
  <c r="T350" i="1"/>
  <c r="S350" i="1"/>
  <c r="Q350" i="1"/>
  <c r="P350" i="1"/>
  <c r="T349" i="1"/>
  <c r="S349" i="1"/>
  <c r="Q349" i="1"/>
  <c r="P349" i="1"/>
  <c r="T348" i="1"/>
  <c r="S348" i="1"/>
  <c r="Q348" i="1"/>
  <c r="P348" i="1"/>
  <c r="T347" i="1"/>
  <c r="S347" i="1"/>
  <c r="Q347" i="1"/>
  <c r="P347" i="1"/>
  <c r="T346" i="1"/>
  <c r="S346" i="1"/>
  <c r="Q346" i="1"/>
  <c r="P346" i="1"/>
  <c r="T345" i="1"/>
  <c r="S345" i="1"/>
  <c r="Q345" i="1"/>
  <c r="P345" i="1"/>
  <c r="T344" i="1"/>
  <c r="S344" i="1"/>
  <c r="Q344" i="1"/>
  <c r="P344" i="1"/>
  <c r="T343" i="1"/>
  <c r="S343" i="1"/>
  <c r="Q343" i="1"/>
  <c r="P343" i="1"/>
  <c r="T342" i="1"/>
  <c r="S342" i="1"/>
  <c r="Q342" i="1"/>
  <c r="P342" i="1"/>
  <c r="T341" i="1"/>
  <c r="S341" i="1"/>
  <c r="Q341" i="1"/>
  <c r="P341" i="1"/>
  <c r="T340" i="1"/>
  <c r="S340" i="1"/>
  <c r="Q340" i="1"/>
  <c r="P340" i="1"/>
  <c r="T339" i="1"/>
  <c r="S339" i="1"/>
  <c r="Q339" i="1"/>
  <c r="P339" i="1"/>
  <c r="T338" i="1"/>
  <c r="S338" i="1"/>
  <c r="Q338" i="1"/>
  <c r="P338" i="1"/>
  <c r="T337" i="1"/>
  <c r="S337" i="1"/>
  <c r="Q337" i="1"/>
  <c r="P337" i="1"/>
  <c r="T336" i="1"/>
  <c r="S336" i="1"/>
  <c r="Q336" i="1"/>
  <c r="P336" i="1"/>
  <c r="T335" i="1"/>
  <c r="S335" i="1"/>
  <c r="Q335" i="1"/>
  <c r="P335" i="1"/>
  <c r="T334" i="1"/>
  <c r="S334" i="1"/>
  <c r="Q334" i="1"/>
  <c r="P334" i="1"/>
  <c r="T333" i="1"/>
  <c r="S333" i="1"/>
  <c r="Q333" i="1"/>
  <c r="P333" i="1"/>
  <c r="T332" i="1"/>
  <c r="S332" i="1"/>
  <c r="Q332" i="1"/>
  <c r="P332" i="1"/>
  <c r="T331" i="1"/>
  <c r="S331" i="1"/>
  <c r="Q331" i="1"/>
  <c r="P331" i="1"/>
  <c r="T330" i="1"/>
  <c r="S330" i="1"/>
  <c r="Q330" i="1"/>
  <c r="P330" i="1"/>
  <c r="T329" i="1"/>
  <c r="S329" i="1"/>
  <c r="Q329" i="1"/>
  <c r="P329" i="1"/>
  <c r="T328" i="1"/>
  <c r="S328" i="1"/>
  <c r="Q328" i="1"/>
  <c r="P328" i="1"/>
  <c r="T327" i="1"/>
  <c r="S327" i="1"/>
  <c r="Q327" i="1"/>
  <c r="P327" i="1"/>
  <c r="T326" i="1"/>
  <c r="S326" i="1"/>
  <c r="Q326" i="1"/>
  <c r="P326" i="1"/>
  <c r="T325" i="1"/>
  <c r="S325" i="1"/>
  <c r="Q325" i="1"/>
  <c r="P325" i="1"/>
  <c r="T324" i="1"/>
  <c r="S324" i="1"/>
  <c r="Q324" i="1"/>
  <c r="P324" i="1"/>
  <c r="T323" i="1"/>
  <c r="S323" i="1"/>
  <c r="Q323" i="1"/>
  <c r="P323" i="1"/>
  <c r="T322" i="1"/>
  <c r="S322" i="1"/>
  <c r="Q322" i="1"/>
  <c r="P322" i="1"/>
  <c r="T321" i="1"/>
  <c r="S321" i="1"/>
  <c r="Q321" i="1"/>
  <c r="P321" i="1"/>
  <c r="T320" i="1"/>
  <c r="S320" i="1"/>
  <c r="Q320" i="1"/>
  <c r="P320" i="1"/>
  <c r="T319" i="1"/>
  <c r="S319" i="1"/>
  <c r="Q319" i="1"/>
  <c r="P319" i="1"/>
  <c r="T318" i="1"/>
  <c r="S318" i="1"/>
  <c r="Q318" i="1"/>
  <c r="P318" i="1"/>
  <c r="T317" i="1"/>
  <c r="S317" i="1"/>
  <c r="Q317" i="1"/>
  <c r="P317" i="1"/>
  <c r="T316" i="1"/>
  <c r="S316" i="1"/>
  <c r="Q316" i="1"/>
  <c r="P316" i="1"/>
  <c r="T315" i="1"/>
  <c r="S315" i="1"/>
  <c r="Q315" i="1"/>
  <c r="P315" i="1"/>
  <c r="T314" i="1"/>
  <c r="S314" i="1"/>
  <c r="Q314" i="1"/>
  <c r="P314" i="1"/>
  <c r="T313" i="1"/>
  <c r="S313" i="1"/>
  <c r="Q313" i="1"/>
  <c r="P313" i="1"/>
  <c r="T312" i="1"/>
  <c r="S312" i="1"/>
  <c r="Q312" i="1"/>
  <c r="P312" i="1"/>
  <c r="T311" i="1"/>
  <c r="S311" i="1"/>
  <c r="Q311" i="1"/>
  <c r="P311" i="1"/>
  <c r="T310" i="1"/>
  <c r="S310" i="1"/>
  <c r="Q310" i="1"/>
  <c r="P310" i="1"/>
  <c r="T309" i="1"/>
  <c r="S309" i="1"/>
  <c r="Q309" i="1"/>
  <c r="P309" i="1"/>
  <c r="T308" i="1"/>
  <c r="S308" i="1"/>
  <c r="Q308" i="1"/>
  <c r="P308" i="1"/>
  <c r="T307" i="1"/>
  <c r="S307" i="1"/>
  <c r="Q307" i="1"/>
  <c r="P307" i="1"/>
  <c r="T306" i="1"/>
  <c r="S306" i="1"/>
  <c r="Q306" i="1"/>
  <c r="P306" i="1"/>
  <c r="T305" i="1"/>
  <c r="S305" i="1"/>
  <c r="Q305" i="1"/>
  <c r="P305" i="1"/>
  <c r="T304" i="1"/>
  <c r="S304" i="1"/>
  <c r="Q304" i="1"/>
  <c r="P304" i="1"/>
  <c r="T303" i="1"/>
  <c r="S303" i="1"/>
  <c r="Q303" i="1"/>
  <c r="P303" i="1"/>
  <c r="T302" i="1"/>
  <c r="S302" i="1"/>
  <c r="Q302" i="1"/>
  <c r="P302" i="1"/>
  <c r="T301" i="1"/>
  <c r="S301" i="1"/>
  <c r="Q301" i="1"/>
  <c r="P301" i="1"/>
  <c r="T300" i="1"/>
  <c r="S300" i="1"/>
  <c r="Q300" i="1"/>
  <c r="P300" i="1"/>
  <c r="T299" i="1"/>
  <c r="S299" i="1"/>
  <c r="Q299" i="1"/>
  <c r="P299" i="1"/>
  <c r="T298" i="1"/>
  <c r="S298" i="1"/>
  <c r="Q298" i="1"/>
  <c r="P298" i="1"/>
  <c r="T297" i="1"/>
  <c r="S297" i="1"/>
  <c r="Q297" i="1"/>
  <c r="P297" i="1"/>
  <c r="T296" i="1"/>
  <c r="S296" i="1"/>
  <c r="Q296" i="1"/>
  <c r="P296" i="1"/>
  <c r="T295" i="1"/>
  <c r="S295" i="1"/>
  <c r="Q295" i="1"/>
  <c r="P295" i="1"/>
  <c r="T294" i="1"/>
  <c r="S294" i="1"/>
  <c r="Q294" i="1"/>
  <c r="P294" i="1"/>
  <c r="T293" i="1"/>
  <c r="S293" i="1"/>
  <c r="Q293" i="1"/>
  <c r="P293" i="1"/>
  <c r="T292" i="1"/>
  <c r="S292" i="1"/>
  <c r="Q292" i="1"/>
  <c r="P292" i="1"/>
  <c r="T291" i="1"/>
  <c r="S291" i="1"/>
  <c r="Q291" i="1"/>
  <c r="P291" i="1"/>
  <c r="T290" i="1"/>
  <c r="S290" i="1"/>
  <c r="Q290" i="1"/>
  <c r="P290" i="1"/>
  <c r="T289" i="1"/>
  <c r="S289" i="1"/>
  <c r="Q289" i="1"/>
  <c r="P289" i="1"/>
  <c r="T288" i="1"/>
  <c r="S288" i="1"/>
  <c r="Q288" i="1"/>
  <c r="P288" i="1"/>
  <c r="T287" i="1"/>
  <c r="S287" i="1"/>
  <c r="Q287" i="1"/>
  <c r="P287" i="1"/>
  <c r="T286" i="1"/>
  <c r="S286" i="1"/>
  <c r="Q286" i="1"/>
  <c r="P286" i="1"/>
  <c r="T285" i="1"/>
  <c r="S285" i="1"/>
  <c r="Q285" i="1"/>
  <c r="P285" i="1"/>
  <c r="T284" i="1"/>
  <c r="S284" i="1"/>
  <c r="Q284" i="1"/>
  <c r="P284" i="1"/>
  <c r="T283" i="1"/>
  <c r="S283" i="1"/>
  <c r="Q283" i="1"/>
  <c r="P283" i="1"/>
  <c r="T282" i="1"/>
  <c r="S282" i="1"/>
  <c r="Q282" i="1"/>
  <c r="P282" i="1"/>
  <c r="T281" i="1"/>
  <c r="S281" i="1"/>
  <c r="Q281" i="1"/>
  <c r="P281" i="1"/>
  <c r="T280" i="1"/>
  <c r="S280" i="1"/>
  <c r="Q280" i="1"/>
  <c r="P280" i="1"/>
  <c r="T279" i="1"/>
  <c r="S279" i="1"/>
  <c r="Q279" i="1"/>
  <c r="P279" i="1"/>
  <c r="T278" i="1"/>
  <c r="S278" i="1"/>
  <c r="Q278" i="1"/>
  <c r="P278" i="1"/>
  <c r="T277" i="1"/>
  <c r="S277" i="1"/>
  <c r="Q277" i="1"/>
  <c r="P277" i="1"/>
  <c r="T276" i="1"/>
  <c r="S276" i="1"/>
  <c r="Q276" i="1"/>
  <c r="P276" i="1"/>
  <c r="T275" i="1"/>
  <c r="S275" i="1"/>
  <c r="Q275" i="1"/>
  <c r="P275" i="1"/>
  <c r="T274" i="1"/>
  <c r="S274" i="1"/>
  <c r="Q274" i="1"/>
  <c r="P274" i="1"/>
  <c r="T273" i="1"/>
  <c r="S273" i="1"/>
  <c r="Q273" i="1"/>
  <c r="P273" i="1"/>
  <c r="T272" i="1"/>
  <c r="S272" i="1"/>
  <c r="Q272" i="1"/>
  <c r="P272" i="1"/>
  <c r="T271" i="1"/>
  <c r="S271" i="1"/>
  <c r="Q271" i="1"/>
  <c r="P271" i="1"/>
  <c r="T270" i="1"/>
  <c r="S270" i="1"/>
  <c r="Q270" i="1"/>
  <c r="P270" i="1"/>
  <c r="T269" i="1"/>
  <c r="S269" i="1"/>
  <c r="Q269" i="1"/>
  <c r="P269" i="1"/>
  <c r="T268" i="1"/>
  <c r="S268" i="1"/>
  <c r="Q268" i="1"/>
  <c r="P268" i="1"/>
  <c r="T267" i="1"/>
  <c r="S267" i="1"/>
  <c r="Q267" i="1"/>
  <c r="P267" i="1"/>
  <c r="T266" i="1"/>
  <c r="S266" i="1"/>
  <c r="Q266" i="1"/>
  <c r="P266" i="1"/>
  <c r="T265" i="1"/>
  <c r="S265" i="1"/>
  <c r="Q265" i="1"/>
  <c r="P265" i="1"/>
  <c r="T264" i="1"/>
  <c r="S264" i="1"/>
  <c r="Q264" i="1"/>
  <c r="P264" i="1"/>
  <c r="T263" i="1"/>
  <c r="S263" i="1"/>
  <c r="Q263" i="1"/>
  <c r="P263" i="1"/>
  <c r="T262" i="1"/>
  <c r="S262" i="1"/>
  <c r="Q262" i="1"/>
  <c r="P262" i="1"/>
  <c r="T261" i="1"/>
  <c r="S261" i="1"/>
  <c r="Q261" i="1"/>
  <c r="P261" i="1"/>
  <c r="T260" i="1"/>
  <c r="S260" i="1"/>
  <c r="Q260" i="1"/>
  <c r="P260" i="1"/>
  <c r="T259" i="1"/>
  <c r="S259" i="1"/>
  <c r="Q259" i="1"/>
  <c r="P259" i="1"/>
  <c r="T258" i="1"/>
  <c r="S258" i="1"/>
  <c r="Q258" i="1"/>
  <c r="P258" i="1"/>
  <c r="T257" i="1"/>
  <c r="S257" i="1"/>
  <c r="Q257" i="1"/>
  <c r="P257" i="1"/>
  <c r="T256" i="1"/>
  <c r="S256" i="1"/>
  <c r="Q256" i="1"/>
  <c r="P256" i="1"/>
  <c r="T255" i="1"/>
  <c r="S255" i="1"/>
  <c r="Q255" i="1"/>
  <c r="P255" i="1"/>
  <c r="T254" i="1"/>
  <c r="S254" i="1"/>
  <c r="Q254" i="1"/>
  <c r="P254" i="1"/>
  <c r="T253" i="1"/>
  <c r="S253" i="1"/>
  <c r="Q253" i="1"/>
  <c r="P253" i="1"/>
  <c r="T252" i="1"/>
  <c r="S252" i="1"/>
  <c r="Q252" i="1"/>
  <c r="P252" i="1"/>
  <c r="T251" i="1"/>
  <c r="S251" i="1"/>
  <c r="Q251" i="1"/>
  <c r="P251" i="1"/>
  <c r="T250" i="1"/>
  <c r="S250" i="1"/>
  <c r="Q250" i="1"/>
  <c r="P250" i="1"/>
  <c r="T249" i="1"/>
  <c r="S249" i="1"/>
  <c r="Q249" i="1"/>
  <c r="P249" i="1"/>
  <c r="T248" i="1"/>
  <c r="S248" i="1"/>
  <c r="Q248" i="1"/>
  <c r="P248" i="1"/>
  <c r="T247" i="1"/>
  <c r="S247" i="1"/>
  <c r="Q247" i="1"/>
  <c r="P247" i="1"/>
  <c r="T246" i="1"/>
  <c r="S246" i="1"/>
  <c r="Q246" i="1"/>
  <c r="P246" i="1"/>
  <c r="T245" i="1"/>
  <c r="S245" i="1"/>
  <c r="Q245" i="1"/>
  <c r="P245" i="1"/>
  <c r="T244" i="1"/>
  <c r="S244" i="1"/>
  <c r="Q244" i="1"/>
  <c r="P244" i="1"/>
  <c r="T243" i="1"/>
  <c r="S243" i="1"/>
  <c r="Q243" i="1"/>
  <c r="P243" i="1"/>
  <c r="T242" i="1"/>
  <c r="S242" i="1"/>
  <c r="Q242" i="1"/>
  <c r="P242" i="1"/>
  <c r="T241" i="1"/>
  <c r="S241" i="1"/>
  <c r="Q241" i="1"/>
  <c r="P241" i="1"/>
  <c r="T240" i="1"/>
  <c r="S240" i="1"/>
  <c r="Q240" i="1"/>
  <c r="P240" i="1"/>
  <c r="T239" i="1"/>
  <c r="S239" i="1"/>
  <c r="Q239" i="1"/>
  <c r="P239" i="1"/>
  <c r="T238" i="1"/>
  <c r="S238" i="1"/>
  <c r="Q238" i="1"/>
  <c r="P238" i="1"/>
  <c r="T237" i="1"/>
  <c r="S237" i="1"/>
  <c r="Q237" i="1"/>
  <c r="P237" i="1"/>
  <c r="T236" i="1"/>
  <c r="S236" i="1"/>
  <c r="Q236" i="1"/>
  <c r="P236" i="1"/>
  <c r="T235" i="1"/>
  <c r="S235" i="1"/>
  <c r="Q235" i="1"/>
  <c r="P235" i="1"/>
  <c r="T234" i="1"/>
  <c r="S234" i="1"/>
  <c r="Q234" i="1"/>
  <c r="P234" i="1"/>
  <c r="T233" i="1"/>
  <c r="S233" i="1"/>
  <c r="Q233" i="1"/>
  <c r="P233" i="1"/>
  <c r="T232" i="1"/>
  <c r="S232" i="1"/>
  <c r="Q232" i="1"/>
  <c r="P232" i="1"/>
  <c r="T231" i="1"/>
  <c r="S231" i="1"/>
  <c r="Q231" i="1"/>
  <c r="P231" i="1"/>
  <c r="T230" i="1"/>
  <c r="S230" i="1"/>
  <c r="Q230" i="1"/>
  <c r="P230" i="1"/>
  <c r="T229" i="1"/>
  <c r="S229" i="1"/>
  <c r="Q229" i="1"/>
  <c r="P229" i="1"/>
  <c r="T228" i="1"/>
  <c r="S228" i="1"/>
  <c r="Q228" i="1"/>
  <c r="P228" i="1"/>
  <c r="T227" i="1"/>
  <c r="S227" i="1"/>
  <c r="Q227" i="1"/>
  <c r="P227" i="1"/>
  <c r="T226" i="1"/>
  <c r="S226" i="1"/>
  <c r="Q226" i="1"/>
  <c r="P226" i="1"/>
  <c r="T225" i="1"/>
  <c r="S225" i="1"/>
  <c r="Q225" i="1"/>
  <c r="P225" i="1"/>
  <c r="T224" i="1"/>
  <c r="S224" i="1"/>
  <c r="Q224" i="1"/>
  <c r="P224" i="1"/>
  <c r="T223" i="1"/>
  <c r="S223" i="1"/>
  <c r="Q223" i="1"/>
  <c r="P223" i="1"/>
  <c r="T222" i="1"/>
  <c r="S222" i="1"/>
  <c r="Q222" i="1"/>
  <c r="P222" i="1"/>
  <c r="T221" i="1"/>
  <c r="S221" i="1"/>
  <c r="Q221" i="1"/>
  <c r="P221" i="1"/>
  <c r="T220" i="1"/>
  <c r="S220" i="1"/>
  <c r="Q220" i="1"/>
  <c r="P220" i="1"/>
  <c r="T219" i="1"/>
  <c r="S219" i="1"/>
  <c r="Q219" i="1"/>
  <c r="P219" i="1"/>
  <c r="T218" i="1"/>
  <c r="S218" i="1"/>
  <c r="Q218" i="1"/>
  <c r="P218" i="1"/>
  <c r="T217" i="1"/>
  <c r="S217" i="1"/>
  <c r="Q217" i="1"/>
  <c r="P217" i="1"/>
  <c r="T216" i="1"/>
  <c r="S216" i="1"/>
  <c r="Q216" i="1"/>
  <c r="P216" i="1"/>
  <c r="T215" i="1"/>
  <c r="S215" i="1"/>
  <c r="Q215" i="1"/>
  <c r="P215" i="1"/>
  <c r="T214" i="1"/>
  <c r="S214" i="1"/>
  <c r="Q214" i="1"/>
  <c r="P214" i="1"/>
  <c r="T213" i="1"/>
  <c r="S213" i="1"/>
  <c r="Q213" i="1"/>
  <c r="P213" i="1"/>
  <c r="T212" i="1"/>
  <c r="S212" i="1"/>
  <c r="Q212" i="1"/>
  <c r="P212" i="1"/>
  <c r="T211" i="1"/>
  <c r="S211" i="1"/>
  <c r="Q211" i="1"/>
  <c r="P211" i="1"/>
  <c r="T210" i="1"/>
  <c r="S210" i="1"/>
  <c r="Q210" i="1"/>
  <c r="P210" i="1"/>
  <c r="T209" i="1"/>
  <c r="S209" i="1"/>
  <c r="Q209" i="1"/>
  <c r="P209" i="1"/>
  <c r="T208" i="1"/>
  <c r="S208" i="1"/>
  <c r="Q208" i="1"/>
  <c r="P208" i="1"/>
  <c r="T207" i="1"/>
  <c r="S207" i="1"/>
  <c r="Q207" i="1"/>
  <c r="P207" i="1"/>
  <c r="T206" i="1"/>
  <c r="S206" i="1"/>
  <c r="Q206" i="1"/>
  <c r="P206" i="1"/>
  <c r="T205" i="1"/>
  <c r="S205" i="1"/>
  <c r="Q205" i="1"/>
  <c r="P205" i="1"/>
  <c r="T204" i="1"/>
  <c r="S204" i="1"/>
  <c r="Q204" i="1"/>
  <c r="P204" i="1"/>
  <c r="T203" i="1"/>
  <c r="S203" i="1"/>
  <c r="Q203" i="1"/>
  <c r="P203" i="1"/>
  <c r="T202" i="1"/>
  <c r="S202" i="1"/>
  <c r="Q202" i="1"/>
  <c r="P202" i="1"/>
  <c r="T201" i="1"/>
  <c r="S201" i="1"/>
  <c r="Q201" i="1"/>
  <c r="P201" i="1"/>
  <c r="T200" i="1"/>
  <c r="S200" i="1"/>
  <c r="Q200" i="1"/>
  <c r="P200" i="1"/>
  <c r="T199" i="1"/>
  <c r="S199" i="1"/>
  <c r="Q199" i="1"/>
  <c r="P199" i="1"/>
  <c r="T198" i="1"/>
  <c r="S198" i="1"/>
  <c r="Q198" i="1"/>
  <c r="P198" i="1"/>
  <c r="T197" i="1"/>
  <c r="S197" i="1"/>
  <c r="Q197" i="1"/>
  <c r="P197" i="1"/>
  <c r="T196" i="1"/>
  <c r="S196" i="1"/>
  <c r="Q196" i="1"/>
  <c r="P196" i="1"/>
  <c r="T195" i="1"/>
  <c r="S195" i="1"/>
  <c r="Q195" i="1"/>
  <c r="P195" i="1"/>
  <c r="T194" i="1"/>
  <c r="S194" i="1"/>
  <c r="Q194" i="1"/>
  <c r="P194" i="1"/>
  <c r="T193" i="1"/>
  <c r="S193" i="1"/>
  <c r="Q193" i="1"/>
  <c r="P193" i="1"/>
  <c r="T192" i="1"/>
  <c r="S192" i="1"/>
  <c r="Q192" i="1"/>
  <c r="P192" i="1"/>
  <c r="T191" i="1"/>
  <c r="S191" i="1"/>
  <c r="Q191" i="1"/>
  <c r="P191" i="1"/>
  <c r="T190" i="1"/>
  <c r="S190" i="1"/>
  <c r="Q190" i="1"/>
  <c r="P190" i="1"/>
  <c r="T189" i="1"/>
  <c r="S189" i="1"/>
  <c r="Q189" i="1"/>
  <c r="P189" i="1"/>
  <c r="T188" i="1"/>
  <c r="S188" i="1"/>
  <c r="Q188" i="1"/>
  <c r="P188" i="1"/>
  <c r="T187" i="1"/>
  <c r="S187" i="1"/>
  <c r="Q187" i="1"/>
  <c r="P187" i="1"/>
  <c r="T186" i="1"/>
  <c r="S186" i="1"/>
  <c r="Q186" i="1"/>
  <c r="P186" i="1"/>
  <c r="T185" i="1"/>
  <c r="S185" i="1"/>
  <c r="Q185" i="1"/>
  <c r="P185" i="1"/>
  <c r="T184" i="1"/>
  <c r="S184" i="1"/>
  <c r="Q184" i="1"/>
  <c r="P184" i="1"/>
  <c r="T183" i="1"/>
  <c r="S183" i="1"/>
  <c r="Q183" i="1"/>
  <c r="P183" i="1"/>
  <c r="T182" i="1"/>
  <c r="S182" i="1"/>
  <c r="Q182" i="1"/>
  <c r="P182" i="1"/>
  <c r="T181" i="1"/>
  <c r="S181" i="1"/>
  <c r="Q181" i="1"/>
  <c r="P181" i="1"/>
  <c r="T180" i="1"/>
  <c r="S180" i="1"/>
  <c r="Q180" i="1"/>
  <c r="P180" i="1"/>
  <c r="T179" i="1"/>
  <c r="S179" i="1"/>
  <c r="Q179" i="1"/>
  <c r="P179" i="1"/>
  <c r="T178" i="1"/>
  <c r="S178" i="1"/>
  <c r="Q178" i="1"/>
  <c r="P178" i="1"/>
  <c r="T177" i="1"/>
  <c r="S177" i="1"/>
  <c r="Q177" i="1"/>
  <c r="P177" i="1"/>
  <c r="T176" i="1"/>
  <c r="S176" i="1"/>
  <c r="Q176" i="1"/>
  <c r="P176" i="1"/>
  <c r="T175" i="1"/>
  <c r="S175" i="1"/>
  <c r="Q175" i="1"/>
  <c r="P175" i="1"/>
  <c r="T174" i="1"/>
  <c r="S174" i="1"/>
  <c r="Q174" i="1"/>
  <c r="P174" i="1"/>
  <c r="T173" i="1"/>
  <c r="S173" i="1"/>
  <c r="Q173" i="1"/>
  <c r="P173" i="1"/>
  <c r="T172" i="1"/>
  <c r="S172" i="1"/>
  <c r="Q172" i="1"/>
  <c r="P172" i="1"/>
  <c r="T171" i="1"/>
  <c r="S171" i="1"/>
  <c r="Q171" i="1"/>
  <c r="P171" i="1"/>
  <c r="T170" i="1"/>
  <c r="S170" i="1"/>
  <c r="Q170" i="1"/>
  <c r="P170" i="1"/>
  <c r="T169" i="1"/>
  <c r="S169" i="1"/>
  <c r="Q169" i="1"/>
  <c r="P169" i="1"/>
  <c r="T168" i="1"/>
  <c r="S168" i="1"/>
  <c r="Q168" i="1"/>
  <c r="P168" i="1"/>
  <c r="T167" i="1"/>
  <c r="S167" i="1"/>
  <c r="Q167" i="1"/>
  <c r="P167" i="1"/>
  <c r="T166" i="1"/>
  <c r="S166" i="1"/>
  <c r="Q166" i="1"/>
  <c r="P166" i="1"/>
  <c r="T165" i="1"/>
  <c r="S165" i="1"/>
  <c r="Q165" i="1"/>
  <c r="P165" i="1"/>
  <c r="T164" i="1"/>
  <c r="S164" i="1"/>
  <c r="Q164" i="1"/>
  <c r="P164" i="1"/>
  <c r="T163" i="1"/>
  <c r="S163" i="1"/>
  <c r="Q163" i="1"/>
  <c r="P163" i="1"/>
  <c r="T162" i="1"/>
  <c r="S162" i="1"/>
  <c r="Q162" i="1"/>
  <c r="P162" i="1"/>
  <c r="T161" i="1"/>
  <c r="S161" i="1"/>
  <c r="Q161" i="1"/>
  <c r="P161" i="1"/>
  <c r="T160" i="1"/>
  <c r="S160" i="1"/>
  <c r="Q160" i="1"/>
  <c r="P160" i="1"/>
  <c r="T159" i="1"/>
  <c r="S159" i="1"/>
  <c r="Q159" i="1"/>
  <c r="P159" i="1"/>
  <c r="T158" i="1"/>
  <c r="S158" i="1"/>
  <c r="Q158" i="1"/>
  <c r="P158" i="1"/>
  <c r="T157" i="1"/>
  <c r="S157" i="1"/>
  <c r="Q157" i="1"/>
  <c r="P157" i="1"/>
  <c r="T156" i="1"/>
  <c r="S156" i="1"/>
  <c r="Q156" i="1"/>
  <c r="P156" i="1"/>
  <c r="T155" i="1"/>
  <c r="S155" i="1"/>
  <c r="Q155" i="1"/>
  <c r="P155" i="1"/>
  <c r="T154" i="1"/>
  <c r="S154" i="1"/>
  <c r="Q154" i="1"/>
  <c r="P154" i="1"/>
  <c r="T153" i="1"/>
  <c r="S153" i="1"/>
  <c r="Q153" i="1"/>
  <c r="P153" i="1"/>
  <c r="T152" i="1"/>
  <c r="S152" i="1"/>
  <c r="Q152" i="1"/>
  <c r="P152" i="1"/>
  <c r="T151" i="1"/>
  <c r="S151" i="1"/>
  <c r="Q151" i="1"/>
  <c r="P151" i="1"/>
  <c r="T150" i="1"/>
  <c r="S150" i="1"/>
  <c r="Q150" i="1"/>
  <c r="P150" i="1"/>
  <c r="T149" i="1"/>
  <c r="S149" i="1"/>
  <c r="Q149" i="1"/>
  <c r="P149" i="1"/>
  <c r="T148" i="1"/>
  <c r="S148" i="1"/>
  <c r="Q148" i="1"/>
  <c r="P148" i="1"/>
  <c r="T147" i="1"/>
  <c r="S147" i="1"/>
  <c r="Q147" i="1"/>
  <c r="P147" i="1"/>
  <c r="T146" i="1"/>
  <c r="S146" i="1"/>
  <c r="Q146" i="1"/>
  <c r="P146" i="1"/>
  <c r="T145" i="1"/>
  <c r="S145" i="1"/>
  <c r="Q145" i="1"/>
  <c r="P145" i="1"/>
  <c r="T144" i="1"/>
  <c r="S144" i="1"/>
  <c r="Q144" i="1"/>
  <c r="P144" i="1"/>
  <c r="T143" i="1"/>
  <c r="S143" i="1"/>
  <c r="Q143" i="1"/>
  <c r="P143" i="1"/>
  <c r="T142" i="1"/>
  <c r="S142" i="1"/>
  <c r="Q142" i="1"/>
  <c r="P142" i="1"/>
  <c r="T141" i="1"/>
  <c r="S141" i="1"/>
  <c r="Q141" i="1"/>
  <c r="P141" i="1"/>
  <c r="T140" i="1"/>
  <c r="S140" i="1"/>
  <c r="Q140" i="1"/>
  <c r="P140" i="1"/>
  <c r="T139" i="1"/>
  <c r="S139" i="1"/>
  <c r="Q139" i="1"/>
  <c r="P139" i="1"/>
  <c r="T138" i="1"/>
  <c r="S138" i="1"/>
  <c r="Q138" i="1"/>
  <c r="P138" i="1"/>
  <c r="T137" i="1"/>
  <c r="S137" i="1"/>
  <c r="Q137" i="1"/>
  <c r="P137" i="1"/>
  <c r="T136" i="1"/>
  <c r="S136" i="1"/>
  <c r="Q136" i="1"/>
  <c r="P136" i="1"/>
  <c r="T135" i="1"/>
  <c r="S135" i="1"/>
  <c r="Q135" i="1"/>
  <c r="P135" i="1"/>
  <c r="T134" i="1"/>
  <c r="S134" i="1"/>
  <c r="Q134" i="1"/>
  <c r="P134" i="1"/>
  <c r="T133" i="1"/>
  <c r="S133" i="1"/>
  <c r="Q133" i="1"/>
  <c r="P133" i="1"/>
  <c r="T132" i="1"/>
  <c r="S132" i="1"/>
  <c r="Q132" i="1"/>
  <c r="P132" i="1"/>
  <c r="T131" i="1"/>
  <c r="S131" i="1"/>
  <c r="Q131" i="1"/>
  <c r="P131" i="1"/>
  <c r="T130" i="1"/>
  <c r="S130" i="1"/>
  <c r="Q130" i="1"/>
  <c r="P130" i="1"/>
  <c r="T129" i="1"/>
  <c r="S129" i="1"/>
  <c r="Q129" i="1"/>
  <c r="P129" i="1"/>
  <c r="T128" i="1"/>
  <c r="S128" i="1"/>
  <c r="Q128" i="1"/>
  <c r="P128" i="1"/>
  <c r="T127" i="1"/>
  <c r="S127" i="1"/>
  <c r="Q127" i="1"/>
  <c r="P127" i="1"/>
  <c r="T126" i="1"/>
  <c r="S126" i="1"/>
  <c r="Q126" i="1"/>
  <c r="P126" i="1"/>
  <c r="T125" i="1"/>
  <c r="S125" i="1"/>
  <c r="Q125" i="1"/>
  <c r="P125" i="1"/>
  <c r="T124" i="1"/>
  <c r="S124" i="1"/>
  <c r="Q124" i="1"/>
  <c r="P124" i="1"/>
  <c r="T123" i="1"/>
  <c r="S123" i="1"/>
  <c r="Q123" i="1"/>
  <c r="P123" i="1"/>
  <c r="T122" i="1"/>
  <c r="S122" i="1"/>
  <c r="Q122" i="1"/>
  <c r="P122" i="1"/>
  <c r="T121" i="1"/>
  <c r="S121" i="1"/>
  <c r="Q121" i="1"/>
  <c r="P121" i="1"/>
  <c r="T120" i="1"/>
  <c r="S120" i="1"/>
  <c r="Q120" i="1"/>
  <c r="P120" i="1"/>
  <c r="T119" i="1"/>
  <c r="S119" i="1"/>
  <c r="Q119" i="1"/>
  <c r="P119" i="1"/>
  <c r="T118" i="1"/>
  <c r="S118" i="1"/>
  <c r="Q118" i="1"/>
  <c r="P118" i="1"/>
  <c r="T117" i="1"/>
  <c r="S117" i="1"/>
  <c r="Q117" i="1"/>
  <c r="P117" i="1"/>
  <c r="T116" i="1"/>
  <c r="S116" i="1"/>
  <c r="Q116" i="1"/>
  <c r="P116" i="1"/>
  <c r="T115" i="1"/>
  <c r="S115" i="1"/>
  <c r="Q115" i="1"/>
  <c r="P115" i="1"/>
  <c r="T114" i="1"/>
  <c r="S114" i="1"/>
  <c r="Q114" i="1"/>
  <c r="P114" i="1"/>
  <c r="T113" i="1"/>
  <c r="S113" i="1"/>
  <c r="Q113" i="1"/>
  <c r="P113" i="1"/>
  <c r="T112" i="1"/>
  <c r="S112" i="1"/>
  <c r="Q112" i="1"/>
  <c r="P112" i="1"/>
  <c r="T111" i="1"/>
  <c r="S111" i="1"/>
  <c r="Q111" i="1"/>
  <c r="P111" i="1"/>
  <c r="T110" i="1"/>
  <c r="S110" i="1"/>
  <c r="Q110" i="1"/>
  <c r="P110" i="1"/>
  <c r="T109" i="1"/>
  <c r="S109" i="1"/>
  <c r="Q109" i="1"/>
  <c r="P109" i="1"/>
  <c r="T108" i="1"/>
  <c r="S108" i="1"/>
  <c r="Q108" i="1"/>
  <c r="P108" i="1"/>
  <c r="T107" i="1"/>
  <c r="S107" i="1"/>
  <c r="Q107" i="1"/>
  <c r="P107" i="1"/>
  <c r="T106" i="1"/>
  <c r="S106" i="1"/>
  <c r="Q106" i="1"/>
  <c r="P106" i="1"/>
  <c r="T105" i="1"/>
  <c r="S105" i="1"/>
  <c r="Q105" i="1"/>
  <c r="P105" i="1"/>
  <c r="T104" i="1"/>
  <c r="S104" i="1"/>
  <c r="Q104" i="1"/>
  <c r="P104" i="1"/>
  <c r="T103" i="1"/>
  <c r="S103" i="1"/>
  <c r="Q103" i="1"/>
  <c r="P103" i="1"/>
  <c r="T102" i="1"/>
  <c r="S102" i="1"/>
  <c r="Q102" i="1"/>
  <c r="P102" i="1"/>
  <c r="T101" i="1"/>
  <c r="S101" i="1"/>
  <c r="Q101" i="1"/>
  <c r="P101" i="1"/>
  <c r="T100" i="1"/>
  <c r="S100" i="1"/>
  <c r="Q100" i="1"/>
  <c r="P100" i="1"/>
  <c r="T99" i="1"/>
  <c r="S99" i="1"/>
  <c r="Q99" i="1"/>
  <c r="P99" i="1"/>
  <c r="T98" i="1"/>
  <c r="S98" i="1"/>
  <c r="Q98" i="1"/>
  <c r="P98" i="1"/>
  <c r="T97" i="1"/>
  <c r="S97" i="1"/>
  <c r="Q97" i="1"/>
  <c r="P97" i="1"/>
  <c r="T96" i="1"/>
  <c r="S96" i="1"/>
  <c r="Q96" i="1"/>
  <c r="P96" i="1"/>
  <c r="T95" i="1"/>
  <c r="S95" i="1"/>
  <c r="Q95" i="1"/>
  <c r="P95" i="1"/>
  <c r="T94" i="1"/>
  <c r="S94" i="1"/>
  <c r="Q94" i="1"/>
  <c r="P94" i="1"/>
  <c r="T93" i="1"/>
  <c r="S93" i="1"/>
  <c r="Q93" i="1"/>
  <c r="P93" i="1"/>
  <c r="T92" i="1"/>
  <c r="S92" i="1"/>
  <c r="Q92" i="1"/>
  <c r="P92" i="1"/>
  <c r="T91" i="1"/>
  <c r="S91" i="1"/>
  <c r="Q91" i="1"/>
  <c r="P91" i="1"/>
  <c r="T90" i="1"/>
  <c r="S90" i="1"/>
  <c r="Q90" i="1"/>
  <c r="P90" i="1"/>
  <c r="T89" i="1"/>
  <c r="S89" i="1"/>
  <c r="Q89" i="1"/>
  <c r="P89" i="1"/>
  <c r="T88" i="1"/>
  <c r="S88" i="1"/>
  <c r="Q88" i="1"/>
  <c r="P88" i="1"/>
  <c r="T87" i="1"/>
  <c r="S87" i="1"/>
  <c r="Q87" i="1"/>
  <c r="P87" i="1"/>
  <c r="T86" i="1"/>
  <c r="S86" i="1"/>
  <c r="Q86" i="1"/>
  <c r="P86" i="1"/>
  <c r="T85" i="1"/>
  <c r="S85" i="1"/>
  <c r="Q85" i="1"/>
  <c r="P85" i="1"/>
  <c r="T84" i="1"/>
  <c r="S84" i="1"/>
  <c r="Q84" i="1"/>
  <c r="P84" i="1"/>
  <c r="T83" i="1"/>
  <c r="S83" i="1"/>
  <c r="Q83" i="1"/>
  <c r="P83" i="1"/>
  <c r="T82" i="1"/>
  <c r="S82" i="1"/>
  <c r="Q82" i="1"/>
  <c r="P82" i="1"/>
  <c r="T81" i="1"/>
  <c r="S81" i="1"/>
  <c r="Q81" i="1"/>
  <c r="P81" i="1"/>
  <c r="T80" i="1"/>
  <c r="S80" i="1"/>
  <c r="Q80" i="1"/>
  <c r="P80" i="1"/>
  <c r="T79" i="1"/>
  <c r="S79" i="1"/>
  <c r="Q79" i="1"/>
  <c r="P79" i="1"/>
  <c r="T78" i="1"/>
  <c r="S78" i="1"/>
  <c r="Q78" i="1"/>
  <c r="P78" i="1"/>
  <c r="T77" i="1"/>
  <c r="S77" i="1"/>
  <c r="Q77" i="1"/>
  <c r="P77" i="1"/>
  <c r="T76" i="1"/>
  <c r="S76" i="1"/>
  <c r="Q76" i="1"/>
  <c r="P76" i="1"/>
  <c r="T75" i="1"/>
  <c r="S75" i="1"/>
  <c r="Q75" i="1"/>
  <c r="P75" i="1"/>
  <c r="T74" i="1"/>
  <c r="S74" i="1"/>
  <c r="Q74" i="1"/>
  <c r="P74" i="1"/>
  <c r="T73" i="1"/>
  <c r="S73" i="1"/>
  <c r="Q73" i="1"/>
  <c r="P73" i="1"/>
  <c r="T72" i="1"/>
  <c r="S72" i="1"/>
  <c r="Q72" i="1"/>
  <c r="P72" i="1"/>
  <c r="T71" i="1"/>
  <c r="S71" i="1"/>
  <c r="Q71" i="1"/>
  <c r="P71" i="1"/>
  <c r="T70" i="1"/>
  <c r="S70" i="1"/>
  <c r="Q70" i="1"/>
  <c r="P70" i="1"/>
  <c r="T69" i="1"/>
  <c r="S69" i="1"/>
  <c r="Q69" i="1"/>
  <c r="P69" i="1"/>
  <c r="T68" i="1"/>
  <c r="S68" i="1"/>
  <c r="Q68" i="1"/>
  <c r="P68" i="1"/>
  <c r="T67" i="1"/>
  <c r="S67" i="1"/>
  <c r="Q67" i="1"/>
  <c r="P67" i="1"/>
  <c r="T66" i="1"/>
  <c r="S66" i="1"/>
  <c r="Q66" i="1"/>
  <c r="P66" i="1"/>
  <c r="T65" i="1"/>
  <c r="S65" i="1"/>
  <c r="Q65" i="1"/>
  <c r="P65" i="1"/>
  <c r="T64" i="1"/>
  <c r="S64" i="1"/>
  <c r="Q64" i="1"/>
  <c r="P64" i="1"/>
  <c r="T63" i="1"/>
  <c r="S63" i="1"/>
  <c r="Q63" i="1"/>
  <c r="P63" i="1"/>
  <c r="T62" i="1"/>
  <c r="S62" i="1"/>
  <c r="Q62" i="1"/>
  <c r="P62" i="1"/>
  <c r="T61" i="1"/>
  <c r="S61" i="1"/>
  <c r="Q61" i="1"/>
  <c r="P61" i="1"/>
  <c r="T60" i="1"/>
  <c r="S60" i="1"/>
  <c r="Q60" i="1"/>
  <c r="P60" i="1"/>
  <c r="T59" i="1"/>
  <c r="S59" i="1"/>
  <c r="Q59" i="1"/>
  <c r="P59" i="1"/>
  <c r="T58" i="1"/>
  <c r="S58" i="1"/>
  <c r="Q58" i="1"/>
  <c r="P58" i="1"/>
  <c r="T57" i="1"/>
  <c r="S57" i="1"/>
  <c r="Q57" i="1"/>
  <c r="P57" i="1"/>
  <c r="T56" i="1"/>
  <c r="S56" i="1"/>
  <c r="Q56" i="1"/>
  <c r="P56" i="1"/>
  <c r="T55" i="1"/>
  <c r="S55" i="1"/>
  <c r="Q55" i="1"/>
  <c r="P55" i="1"/>
  <c r="T54" i="1"/>
  <c r="S54" i="1"/>
  <c r="Q54" i="1"/>
  <c r="P54" i="1"/>
  <c r="T53" i="1"/>
  <c r="S53" i="1"/>
  <c r="Q53" i="1"/>
  <c r="P53" i="1"/>
  <c r="T52" i="1"/>
  <c r="S52" i="1"/>
  <c r="Q52" i="1"/>
  <c r="P52" i="1"/>
  <c r="T51" i="1"/>
  <c r="S51" i="1"/>
  <c r="Q51" i="1"/>
  <c r="P51" i="1"/>
  <c r="T50" i="1"/>
  <c r="S50" i="1"/>
  <c r="Q50" i="1"/>
  <c r="P50" i="1"/>
  <c r="T49" i="1"/>
  <c r="S49" i="1"/>
  <c r="Q49" i="1"/>
  <c r="P49" i="1"/>
  <c r="T48" i="1"/>
  <c r="S48" i="1"/>
  <c r="Q48" i="1"/>
  <c r="P48" i="1"/>
  <c r="T47" i="1"/>
  <c r="S47" i="1"/>
  <c r="Q47" i="1"/>
  <c r="P47" i="1"/>
  <c r="T46" i="1"/>
  <c r="S46" i="1"/>
  <c r="Q46" i="1"/>
  <c r="P46" i="1"/>
  <c r="T45" i="1"/>
  <c r="S45" i="1"/>
  <c r="Q45" i="1"/>
  <c r="P45" i="1"/>
  <c r="T44" i="1"/>
  <c r="S44" i="1"/>
  <c r="Q44" i="1"/>
  <c r="P44" i="1"/>
  <c r="T43" i="1"/>
  <c r="S43" i="1"/>
  <c r="Q43" i="1"/>
  <c r="P43" i="1"/>
  <c r="T42" i="1"/>
  <c r="S42" i="1"/>
  <c r="Q42" i="1"/>
  <c r="P42" i="1"/>
  <c r="T41" i="1"/>
  <c r="S41" i="1"/>
  <c r="Q41" i="1"/>
  <c r="P41" i="1"/>
  <c r="T40" i="1"/>
  <c r="S40" i="1"/>
  <c r="Q40" i="1"/>
  <c r="P40" i="1"/>
  <c r="T39" i="1"/>
  <c r="S39" i="1"/>
  <c r="Q39" i="1"/>
  <c r="P39" i="1"/>
  <c r="T38" i="1"/>
  <c r="S38" i="1"/>
  <c r="Q38" i="1"/>
  <c r="P38" i="1"/>
  <c r="T37" i="1"/>
  <c r="S37" i="1"/>
  <c r="Q37" i="1"/>
  <c r="P37" i="1"/>
  <c r="T36" i="1"/>
  <c r="S36" i="1"/>
  <c r="Q36" i="1"/>
  <c r="P36" i="1"/>
  <c r="T35" i="1"/>
  <c r="S35" i="1"/>
  <c r="Q35" i="1"/>
  <c r="P35" i="1"/>
  <c r="T34" i="1"/>
  <c r="S34" i="1"/>
  <c r="Q34" i="1"/>
  <c r="P34" i="1"/>
  <c r="T33" i="1"/>
  <c r="S33" i="1"/>
  <c r="Q33" i="1"/>
  <c r="P33" i="1"/>
  <c r="T32" i="1"/>
  <c r="S32" i="1"/>
  <c r="Q32" i="1"/>
  <c r="P32" i="1"/>
  <c r="T31" i="1"/>
  <c r="S31" i="1"/>
  <c r="Q31" i="1"/>
  <c r="P31" i="1"/>
  <c r="T30" i="1"/>
  <c r="S30" i="1"/>
  <c r="Q30" i="1"/>
  <c r="P30" i="1"/>
  <c r="T29" i="1"/>
  <c r="S29" i="1"/>
  <c r="Q29" i="1"/>
  <c r="P29" i="1"/>
  <c r="T28" i="1"/>
  <c r="S28" i="1"/>
  <c r="Q28" i="1"/>
  <c r="P28" i="1"/>
  <c r="T27" i="1"/>
  <c r="S27" i="1"/>
  <c r="Q27" i="1"/>
  <c r="P27" i="1"/>
  <c r="T26" i="1"/>
  <c r="S26" i="1"/>
  <c r="Q26" i="1"/>
  <c r="P26" i="1"/>
  <c r="T25" i="1"/>
  <c r="S25" i="1"/>
  <c r="Q25" i="1"/>
  <c r="P25" i="1"/>
  <c r="T24" i="1"/>
  <c r="S24" i="1"/>
  <c r="Q24" i="1"/>
  <c r="P24" i="1"/>
  <c r="T23" i="1"/>
  <c r="S23" i="1"/>
  <c r="Q23" i="1"/>
  <c r="P23" i="1"/>
  <c r="T22" i="1"/>
  <c r="S22" i="1"/>
  <c r="Q22" i="1"/>
  <c r="P22" i="1"/>
  <c r="T21" i="1"/>
  <c r="S21" i="1"/>
  <c r="Q21" i="1"/>
  <c r="P21" i="1"/>
  <c r="T20" i="1"/>
  <c r="S20" i="1"/>
  <c r="Q20" i="1"/>
  <c r="P20" i="1"/>
  <c r="T19" i="1"/>
  <c r="S19" i="1"/>
  <c r="Q19" i="1"/>
  <c r="P19" i="1"/>
  <c r="T18" i="1"/>
  <c r="S18" i="1"/>
  <c r="Q18" i="1"/>
  <c r="P18" i="1"/>
  <c r="T17" i="1"/>
  <c r="S17" i="1"/>
  <c r="Q17" i="1"/>
  <c r="P17" i="1"/>
  <c r="T16" i="1"/>
  <c r="S16" i="1"/>
  <c r="Q16" i="1"/>
  <c r="P16" i="1"/>
  <c r="T15" i="1"/>
  <c r="S15" i="1"/>
  <c r="Q15" i="1"/>
  <c r="P15" i="1"/>
  <c r="T14" i="1"/>
  <c r="S14" i="1"/>
  <c r="Q14" i="1"/>
  <c r="P14" i="1"/>
  <c r="T13" i="1"/>
  <c r="S13" i="1"/>
  <c r="Q13" i="1"/>
  <c r="P13" i="1"/>
  <c r="T12" i="1"/>
  <c r="S12" i="1"/>
  <c r="Q12" i="1"/>
  <c r="P12" i="1"/>
  <c r="T11" i="1"/>
  <c r="S11" i="1"/>
  <c r="Q11" i="1"/>
  <c r="P11" i="1"/>
  <c r="T10" i="1"/>
  <c r="S10" i="1"/>
  <c r="Q10" i="1"/>
  <c r="P10" i="1"/>
  <c r="T9" i="1"/>
  <c r="S9" i="1"/>
  <c r="Q9" i="1"/>
  <c r="P9" i="1"/>
  <c r="T8" i="1"/>
  <c r="S8" i="1"/>
  <c r="Q8" i="1"/>
  <c r="P8" i="1"/>
  <c r="T7" i="1"/>
  <c r="S7" i="1"/>
  <c r="Q7" i="1"/>
  <c r="P7" i="1"/>
  <c r="T6" i="1"/>
  <c r="S6" i="1"/>
  <c r="Q6" i="1"/>
  <c r="P6" i="1"/>
  <c r="T5" i="1"/>
  <c r="S5" i="1"/>
  <c r="Q5" i="1"/>
  <c r="P5" i="1"/>
  <c r="T4" i="1"/>
  <c r="S4" i="1"/>
  <c r="Q4" i="1"/>
  <c r="P4" i="1"/>
  <c r="T3" i="1"/>
  <c r="S3" i="1"/>
  <c r="Q3" i="1"/>
  <c r="P3" i="1"/>
  <c r="T2" i="1"/>
  <c r="S2" i="1"/>
  <c r="Q2" i="1"/>
  <c r="P2" i="1"/>
</calcChain>
</file>

<file path=xl/sharedStrings.xml><?xml version="1.0" encoding="utf-8"?>
<sst xmlns="http://schemas.openxmlformats.org/spreadsheetml/2006/main" count="28861" uniqueCount="8359">
  <si>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</si>
  <si>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</si>
  <si>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</si>
  <si>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</si>
  <si>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</si>
  <si>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</si>
  <si>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</si>
  <si>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</si>
  <si>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</si>
  <si>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</si>
  <si>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</si>
  <si>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</si>
  <si>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</si>
  <si>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</si>
  <si>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</si>
  <si>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Percentage Funded</t>
  </si>
  <si>
    <t>Average Donation</t>
  </si>
  <si>
    <t>n/a</t>
  </si>
  <si>
    <t>Date Created Conversion</t>
  </si>
  <si>
    <t>Date Ended Converison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</si>
  <si>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</si>
  <si>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</si>
  <si>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</si>
  <si>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</si>
  <si>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</si>
  <si>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</si>
  <si>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</si>
  <si>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</si>
  <si>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</si>
  <si>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</si>
  <si>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</si>
  <si>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</si>
  <si>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</si>
  <si>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</si>
  <si>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</si>
  <si>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</si>
  <si>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</si>
  <si>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</si>
  <si>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</si>
  <si>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</si>
  <si>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</si>
  <si>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</si>
  <si>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</si>
  <si>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</si>
  <si>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</si>
  <si>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</si>
  <si>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</si>
  <si>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</si>
  <si>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</si>
  <si>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</si>
  <si>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</si>
  <si>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</si>
  <si>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</si>
  <si>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</si>
  <si>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</si>
  <si>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</si>
  <si>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</si>
  <si>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</si>
  <si>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</si>
  <si>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</si>
  <si>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</si>
  <si>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</si>
  <si>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</si>
  <si>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</si>
  <si>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</si>
  <si>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</si>
  <si>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</si>
  <si>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</si>
  <si>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</si>
  <si>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</si>
  <si>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</si>
  <si>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</si>
  <si>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</si>
  <si>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</si>
  <si>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</si>
  <si>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</si>
  <si>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</si>
  <si>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</si>
  <si>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</si>
  <si>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</si>
  <si>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</si>
  <si>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</si>
  <si>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</si>
  <si>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</si>
  <si>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</si>
  <si>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</si>
  <si>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</si>
  <si>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</si>
  <si>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</si>
  <si>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</si>
  <si>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</si>
  <si>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</si>
  <si>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</si>
  <si>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</si>
  <si>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</si>
  <si>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</si>
  <si>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</si>
  <si>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</si>
  <si>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</si>
  <si>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</si>
  <si>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</si>
  <si>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</si>
  <si>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</si>
  <si>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</si>
  <si>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</si>
  <si>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</si>
  <si>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</si>
  <si>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</si>
  <si>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</si>
  <si>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</si>
  <si>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</si>
  <si>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</si>
  <si>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</si>
  <si>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</si>
  <si>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</si>
  <si>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</si>
  <si>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</si>
  <si>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</si>
  <si>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</si>
  <si>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</si>
  <si>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</si>
  <si>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</si>
  <si>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</si>
  <si>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</si>
  <si>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</si>
  <si>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</si>
  <si>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</si>
  <si>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</si>
  <si>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</si>
  <si>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</si>
  <si>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</si>
  <si>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</si>
  <si>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</si>
  <si>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</si>
  <si>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</si>
  <si>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</si>
  <si>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</si>
  <si>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</si>
  <si>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</si>
  <si>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</si>
  <si>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</si>
  <si>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</si>
  <si>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</si>
  <si>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</si>
  <si>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</si>
  <si>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</si>
  <si>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</si>
  <si>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</si>
  <si>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</si>
  <si>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</si>
  <si>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</si>
  <si>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</si>
  <si>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</si>
  <si>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</si>
  <si>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</si>
  <si>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</si>
  <si>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</si>
  <si>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</si>
  <si>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</si>
  <si>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</si>
  <si>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</si>
  <si>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</si>
  <si>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</si>
  <si>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</si>
  <si>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</si>
  <si>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</si>
  <si>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</si>
  <si>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</si>
  <si>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</si>
  <si>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</si>
  <si>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</si>
  <si>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</si>
  <si>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</si>
  <si>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</si>
  <si>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</si>
  <si>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</si>
  <si>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</si>
  <si>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</si>
  <si>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</si>
  <si>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</si>
  <si>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</si>
  <si>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</si>
  <si>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</si>
  <si>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</si>
  <si>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</si>
  <si>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</si>
  <si>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</si>
  <si>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</si>
  <si>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</si>
  <si>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</si>
  <si>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</si>
  <si>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</si>
  <si>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</si>
  <si>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</si>
  <si>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</si>
  <si>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</si>
  <si>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</si>
  <si>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</si>
  <si>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</si>
  <si>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</si>
  <si>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</si>
  <si>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</si>
  <si>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</si>
  <si>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</si>
  <si>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</si>
  <si>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</si>
  <si>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</si>
  <si>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</si>
  <si>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</si>
  <si>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</si>
  <si>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</si>
  <si>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</si>
  <si>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</si>
  <si>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</si>
  <si>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</si>
  <si>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</si>
  <si>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</si>
  <si>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</si>
  <si>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</si>
  <si>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</si>
  <si>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</si>
  <si>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</si>
  <si>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</si>
  <si>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</si>
  <si>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</si>
  <si>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</si>
  <si>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</si>
  <si>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</si>
  <si>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</si>
  <si>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</si>
  <si>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</si>
  <si>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</si>
  <si>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</si>
  <si>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</si>
  <si>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</si>
  <si>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</si>
  <si>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</si>
  <si>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</si>
  <si>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</si>
  <si>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</si>
  <si>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</si>
  <si>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</si>
  <si>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</si>
  <si>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</si>
  <si>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</si>
  <si>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</si>
  <si>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</si>
  <si>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</si>
  <si>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</si>
  <si>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</si>
  <si>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</si>
  <si>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</si>
  <si>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</si>
  <si>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</si>
  <si>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</si>
  <si>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</si>
  <si>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</si>
  <si>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</si>
  <si>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</si>
  <si>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</si>
  <si>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</si>
  <si>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</si>
  <si>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</si>
  <si>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</si>
  <si>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</si>
  <si>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</si>
  <si>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</si>
  <si>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</si>
  <si>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</si>
  <si>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</si>
  <si>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</si>
  <si>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</si>
  <si>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</si>
  <si>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</si>
  <si>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</si>
  <si>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</si>
  <si>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</si>
  <si>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</si>
  <si>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</si>
  <si>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</si>
  <si>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</si>
  <si>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</si>
  <si>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</si>
  <si>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</si>
  <si>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</si>
  <si>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</si>
  <si>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</si>
  <si>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</si>
  <si>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</si>
  <si>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</si>
  <si>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</si>
  <si>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</si>
  <si>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</si>
  <si>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</si>
  <si>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</si>
  <si>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</si>
  <si>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</si>
  <si>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</si>
  <si>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</si>
  <si>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</si>
  <si>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</si>
  <si>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</si>
  <si>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</si>
  <si>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</si>
  <si>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</si>
  <si>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</si>
  <si>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</si>
  <si>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</si>
  <si>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</si>
  <si>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</si>
  <si>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</si>
  <si>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</si>
  <si>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</si>
  <si>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</si>
  <si>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</si>
  <si>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</si>
  <si>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</si>
  <si>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</si>
  <si>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</si>
  <si>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</si>
  <si>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</si>
  <si>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</si>
  <si>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</si>
  <si>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</si>
  <si>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</si>
  <si>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</si>
  <si>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</si>
  <si>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</si>
  <si>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</si>
  <si>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</si>
  <si>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</si>
  <si>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</si>
  <si>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</si>
  <si>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</si>
  <si>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</si>
  <si>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</si>
  <si>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</si>
  <si>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</si>
  <si>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</si>
  <si>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</si>
  <si>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</si>
  <si>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</si>
  <si>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</si>
  <si>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</si>
  <si>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</si>
  <si>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</si>
  <si>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</si>
  <si>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</si>
  <si>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</si>
  <si>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</si>
  <si>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</si>
  <si>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</si>
  <si>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</si>
  <si>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</si>
  <si>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</si>
  <si>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</si>
  <si>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</si>
  <si>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</si>
  <si>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</si>
  <si>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</si>
  <si>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</si>
  <si>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</si>
  <si>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</si>
  <si>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</si>
  <si>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</si>
  <si>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</si>
  <si>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</si>
  <si>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</si>
  <si>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</si>
  <si>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</si>
  <si>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</si>
  <si>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</si>
  <si>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</si>
  <si>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</si>
  <si>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</si>
  <si>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</si>
  <si>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</si>
  <si>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</si>
  <si>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</si>
  <si>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</si>
  <si>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</si>
  <si>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</si>
  <si>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</si>
  <si>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</si>
  <si>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</si>
  <si>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</si>
  <si>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</si>
  <si>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</si>
  <si>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</si>
  <si>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</si>
  <si>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</si>
  <si>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</si>
  <si>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</si>
  <si>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</si>
  <si>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</si>
  <si>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</si>
  <si>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</si>
  <si>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</si>
  <si>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</si>
  <si>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</si>
  <si>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</si>
  <si>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</si>
  <si>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</si>
  <si>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</si>
  <si>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</si>
  <si>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</si>
  <si>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</si>
  <si>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</si>
  <si>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</si>
  <si>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</si>
  <si>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</si>
  <si>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</si>
  <si>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</si>
  <si>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</si>
  <si>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</si>
  <si>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</si>
  <si>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</si>
  <si>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</si>
  <si>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</si>
  <si>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</si>
  <si>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</si>
  <si>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</si>
  <si>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</si>
  <si>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</si>
  <si>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</si>
  <si>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</si>
  <si>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</si>
  <si>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</si>
  <si>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</si>
  <si>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</si>
  <si>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</si>
  <si>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</si>
  <si>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</si>
  <si>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</si>
  <si>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</si>
  <si>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</si>
  <si>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</si>
  <si>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</si>
  <si>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</si>
  <si>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</si>
  <si>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</si>
  <si>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</si>
  <si>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</si>
  <si>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</si>
  <si>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</si>
  <si>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</si>
  <si>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</si>
  <si>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</si>
  <si>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</si>
  <si>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</si>
  <si>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</si>
  <si>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</si>
  <si>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</si>
  <si>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</si>
  <si>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</si>
  <si>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</si>
  <si>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</si>
  <si>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</si>
  <si>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</si>
  <si>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</si>
  <si>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</si>
  <si>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</si>
  <si>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</si>
  <si>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</si>
  <si>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</si>
  <si>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</si>
  <si>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</si>
  <si>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</si>
  <si>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</si>
  <si>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</si>
  <si>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</si>
  <si>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</si>
  <si>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</si>
  <si>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</si>
  <si>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</si>
  <si>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</si>
  <si>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</si>
  <si>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</si>
  <si>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</si>
  <si>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</si>
  <si>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</si>
  <si>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</si>
  <si>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</si>
  <si>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</si>
  <si>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</si>
  <si>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</si>
  <si>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</si>
  <si>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</si>
  <si>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</si>
  <si>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</si>
  <si>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</si>
  <si>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</si>
  <si>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</si>
  <si>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</si>
  <si>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</si>
  <si>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</si>
  <si>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</si>
  <si>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</si>
  <si>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</si>
  <si>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</si>
  <si>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</si>
  <si>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</si>
  <si>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</si>
  <si>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</si>
  <si>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</si>
  <si>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</si>
  <si>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</si>
  <si>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</si>
  <si>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</si>
  <si>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</si>
  <si>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</si>
  <si>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</si>
  <si>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</si>
  <si>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</si>
  <si>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</si>
  <si>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</si>
  <si>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</si>
  <si>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</si>
  <si>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</si>
  <si>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</si>
  <si>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</si>
  <si>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</si>
  <si>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</si>
  <si>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</si>
  <si>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</si>
  <si>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</si>
  <si>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</si>
  <si>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</si>
  <si>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</si>
  <si>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</si>
  <si>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</si>
  <si>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</si>
  <si>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</si>
  <si>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</si>
  <si>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</si>
  <si>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</si>
  <si>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</si>
  <si>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</si>
  <si>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</si>
  <si>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</si>
  <si>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</si>
  <si>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</si>
  <si>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</si>
  <si>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</si>
  <si>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</si>
  <si>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</si>
  <si>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</si>
  <si>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</si>
  <si>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</si>
  <si>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</si>
  <si>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</si>
  <si>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</si>
  <si>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</si>
  <si>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</si>
  <si>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</si>
  <si>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</si>
  <si>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</si>
  <si>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</si>
  <si>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</si>
  <si>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</si>
  <si>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</si>
  <si>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</si>
  <si>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</si>
  <si>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</si>
  <si>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</si>
  <si>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</si>
  <si>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</si>
  <si>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</si>
  <si>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</si>
  <si>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</si>
  <si>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</si>
  <si>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</si>
  <si>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</si>
  <si>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</si>
  <si>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</si>
  <si>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</si>
  <si>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</si>
  <si>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</si>
  <si>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</si>
  <si>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</si>
  <si>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</si>
  <si>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</si>
  <si>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</si>
  <si>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</si>
  <si>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</si>
  <si>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</si>
  <si>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</si>
  <si>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</si>
  <si>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</si>
  <si>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</si>
  <si>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</si>
  <si>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</si>
  <si>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</si>
  <si>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</si>
  <si>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</si>
  <si>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</si>
  <si>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</si>
  <si>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</si>
  <si>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</si>
  <si>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</si>
  <si>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</si>
  <si>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</si>
  <si>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</si>
  <si>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</si>
  <si>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</si>
  <si>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</si>
  <si>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</si>
  <si>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</si>
  <si>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</si>
  <si>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</si>
  <si>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</si>
  <si>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</si>
  <si>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</si>
  <si>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</si>
  <si>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</si>
  <si>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</si>
  <si>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</si>
  <si>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</si>
  <si>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</si>
  <si>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</si>
  <si>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</si>
  <si>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</si>
  <si>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</si>
  <si>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</si>
  <si>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</si>
  <si>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</si>
  <si>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</si>
  <si>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</si>
  <si>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</si>
  <si>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</si>
  <si>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</si>
  <si>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</si>
  <si>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</si>
  <si>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</si>
  <si>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</si>
  <si>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</si>
  <si>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</si>
  <si>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</si>
  <si>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</si>
  <si>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</si>
  <si>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</si>
  <si>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</si>
  <si>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</si>
  <si>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</si>
  <si>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</si>
  <si>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</si>
  <si>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</si>
  <si>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</si>
  <si>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</si>
  <si>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</si>
  <si>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</si>
  <si>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</si>
  <si>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</si>
  <si>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</si>
  <si>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</si>
  <si>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</si>
  <si>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</si>
  <si>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</si>
  <si>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</si>
  <si>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</si>
  <si>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</si>
  <si>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</si>
  <si>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</si>
  <si>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</si>
  <si>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</si>
  <si>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</si>
  <si>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</si>
  <si>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</si>
  <si>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</si>
  <si>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</si>
  <si>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</si>
  <si>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</si>
  <si>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</si>
  <si>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</si>
  <si>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</si>
  <si>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</si>
  <si>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</si>
  <si>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</si>
  <si>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</si>
  <si>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</si>
  <si>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</si>
  <si>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</si>
  <si>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</si>
  <si>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</si>
  <si>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</si>
  <si>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</si>
  <si>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</si>
  <si>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</si>
  <si>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</si>
  <si>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</si>
  <si>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</si>
  <si>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</si>
  <si>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</si>
  <si>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</si>
  <si>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</si>
  <si>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</si>
  <si>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</si>
  <si>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</si>
  <si>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</si>
  <si>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</si>
  <si>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</si>
  <si>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</si>
  <si>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</si>
  <si>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</si>
  <si>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</si>
  <si>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</si>
  <si>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</si>
  <si>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</si>
  <si>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</si>
  <si>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</si>
  <si>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</si>
  <si>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</si>
  <si>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</si>
  <si>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</si>
  <si>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</si>
  <si>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</si>
  <si>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</si>
  <si>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</si>
  <si>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</si>
  <si>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</si>
  <si>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</si>
  <si>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</si>
  <si>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</si>
  <si>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</si>
  <si>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</si>
  <si>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</si>
  <si>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</si>
  <si>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</si>
  <si>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</si>
  <si>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</si>
  <si>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</si>
  <si>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</si>
  <si>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</si>
  <si>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</si>
  <si>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</si>
  <si>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</si>
  <si>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</si>
  <si>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</si>
  <si>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</si>
  <si>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</si>
  <si>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</si>
  <si>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</si>
  <si>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</si>
  <si>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</si>
  <si>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</si>
  <si>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</si>
  <si>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</si>
  <si>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</si>
  <si>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</si>
  <si>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</si>
  <si>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</si>
  <si>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</si>
  <si>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</si>
  <si>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</si>
  <si>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</si>
  <si>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</si>
  <si>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</si>
  <si>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</si>
  <si>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</si>
  <si>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</si>
  <si>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</si>
  <si>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</si>
  <si>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</si>
  <si>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</si>
  <si>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</si>
  <si>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</si>
  <si>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</si>
  <si>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</si>
  <si>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</si>
  <si>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</si>
  <si>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</si>
  <si>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</si>
  <si>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</si>
  <si>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</si>
  <si>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</si>
  <si>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</si>
  <si>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</si>
  <si>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</si>
  <si>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</si>
  <si>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</si>
  <si>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</si>
  <si>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</si>
  <si>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</si>
  <si>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</si>
  <si>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</si>
  <si>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</si>
  <si>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</si>
  <si>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</si>
  <si>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</si>
  <si>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</si>
  <si>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</si>
  <si>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</si>
  <si>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</si>
  <si>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</si>
  <si>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</si>
  <si>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</si>
  <si>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</si>
  <si>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</si>
  <si>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</si>
  <si>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</si>
  <si>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</si>
  <si>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</si>
  <si>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</si>
  <si>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</si>
  <si>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</si>
  <si>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</si>
  <si>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</si>
  <si>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</si>
  <si>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</si>
  <si>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</si>
  <si>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</si>
  <si>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</si>
  <si>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</si>
  <si>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</si>
  <si>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</si>
  <si>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</si>
  <si>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</si>
  <si>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</si>
  <si>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</si>
  <si>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</si>
  <si>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</si>
  <si>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</si>
  <si>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</si>
  <si>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</si>
  <si>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</si>
  <si>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</si>
  <si>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</si>
  <si>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</si>
  <si>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</si>
  <si>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</si>
  <si>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</si>
  <si>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</si>
  <si>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</si>
  <si>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</si>
  <si>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</si>
  <si>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</si>
  <si>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</si>
  <si>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</si>
  <si>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</si>
  <si>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</si>
  <si>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</si>
  <si>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</si>
  <si>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</si>
  <si>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</si>
  <si>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</si>
  <si>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</si>
  <si>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</si>
  <si>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</si>
  <si>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</si>
  <si>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</si>
  <si>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</si>
  <si>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</si>
  <si>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</si>
  <si>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</si>
  <si>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</si>
  <si>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</si>
  <si>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</si>
  <si>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</si>
  <si>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</si>
  <si>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</si>
  <si>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</si>
  <si>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</si>
  <si>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</si>
  <si>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</si>
  <si>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</si>
  <si>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</si>
  <si>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</si>
  <si>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</si>
  <si>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</si>
  <si>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</si>
  <si>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</si>
  <si>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</si>
  <si>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</si>
  <si>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</si>
  <si>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</si>
  <si>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</si>
  <si>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</si>
  <si>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</si>
  <si>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</si>
  <si>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</si>
  <si>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</si>
  <si>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</si>
  <si>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</si>
  <si>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</si>
  <si>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</si>
  <si>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</si>
  <si>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</si>
  <si>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</si>
  <si>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</si>
  <si>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</si>
  <si>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</si>
  <si>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</si>
  <si>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</si>
  <si>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</si>
  <si>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</si>
  <si>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</si>
  <si>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</si>
  <si>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</si>
  <si>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</si>
  <si>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</si>
  <si>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</si>
  <si>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</si>
  <si>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</si>
  <si>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</si>
  <si>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</si>
  <si>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</si>
  <si>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</si>
  <si>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</si>
  <si>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</si>
  <si>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</si>
  <si>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</si>
  <si>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</si>
  <si>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</si>
  <si>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</si>
  <si>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</si>
  <si>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</si>
  <si>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</si>
  <si>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</si>
  <si>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</si>
  <si>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</si>
  <si>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</si>
  <si>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</si>
  <si>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</si>
  <si>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</si>
  <si>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</si>
  <si>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</si>
  <si>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</si>
  <si>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</si>
  <si>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</si>
  <si>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</si>
  <si>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</si>
  <si>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</si>
  <si>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</si>
  <si>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</si>
  <si>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</si>
  <si>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</si>
  <si>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</si>
  <si>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</si>
  <si>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</si>
  <si>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</si>
  <si>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</si>
  <si>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</si>
  <si>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</si>
  <si>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</si>
  <si>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</si>
  <si>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</si>
  <si>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</si>
  <si>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</si>
  <si>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</si>
  <si>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</si>
  <si>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</si>
  <si>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</si>
  <si>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</si>
  <si>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</si>
  <si>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</si>
  <si>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</si>
  <si>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</si>
  <si>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</si>
  <si>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</si>
  <si>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</si>
  <si>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</si>
  <si>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</si>
  <si>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</si>
  <si>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</si>
  <si>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</si>
  <si>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</si>
  <si>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</si>
  <si>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</si>
  <si>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</si>
  <si>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</si>
  <si>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</si>
  <si>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</si>
  <si>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</si>
  <si>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</si>
  <si>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</si>
  <si>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</si>
  <si>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</si>
  <si>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</si>
  <si>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</si>
  <si>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</si>
  <si>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</si>
  <si>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</si>
  <si>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</si>
  <si>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</si>
  <si>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</si>
  <si>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</si>
  <si>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</si>
  <si>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</si>
  <si>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</si>
  <si>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</si>
  <si>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</si>
  <si>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</si>
  <si>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</si>
  <si>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</si>
  <si>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</si>
  <si>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</si>
  <si>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</si>
  <si>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</si>
  <si>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</si>
  <si>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</si>
  <si>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</si>
  <si>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</si>
  <si>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</si>
  <si>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</si>
  <si>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</si>
  <si>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</si>
  <si>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</si>
  <si>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</si>
  <si>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</si>
  <si>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</si>
  <si>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</si>
  <si>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</si>
  <si>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</si>
  <si>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</si>
  <si>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</si>
  <si>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</si>
  <si>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</si>
  <si>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</si>
  <si>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</si>
  <si>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</si>
  <si>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</si>
  <si>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</si>
  <si>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</si>
  <si>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</si>
  <si>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</si>
  <si>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</si>
  <si>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</si>
  <si>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</si>
  <si>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</si>
  <si>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</si>
  <si>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</si>
  <si>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</si>
  <si>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</si>
  <si>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</si>
  <si>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</si>
  <si>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</si>
  <si>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</si>
  <si>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</si>
  <si>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</si>
  <si>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</si>
  <si>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</si>
  <si>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</si>
  <si>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</si>
  <si>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</si>
  <si>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</si>
  <si>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</si>
  <si>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</si>
  <si>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</si>
  <si>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</si>
  <si>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</si>
  <si>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</si>
  <si>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</si>
  <si>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</si>
  <si>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</si>
  <si>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</si>
  <si>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</si>
  <si>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</si>
  <si>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</si>
  <si>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</si>
  <si>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</si>
  <si>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</si>
  <si>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</si>
  <si>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</si>
  <si>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</si>
  <si>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</si>
  <si>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</si>
  <si>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</si>
  <si>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</si>
  <si>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</si>
  <si>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</si>
  <si>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</si>
  <si>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</si>
  <si>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</si>
  <si>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</si>
  <si>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</si>
  <si>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</si>
  <si>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</si>
  <si>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</si>
  <si>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</si>
  <si>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</si>
  <si>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</si>
  <si>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</si>
  <si>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</si>
  <si>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</si>
  <si>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</si>
  <si>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</si>
  <si>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</si>
  <si>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</si>
  <si>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</si>
  <si>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</si>
  <si>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</si>
  <si>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</si>
  <si>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</si>
  <si>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</si>
  <si>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</si>
  <si>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</si>
  <si>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</si>
  <si>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</si>
  <si>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</si>
  <si>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</si>
  <si>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</si>
  <si>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</si>
  <si>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</si>
  <si>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</si>
  <si>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</si>
  <si>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</si>
  <si>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</si>
  <si>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</si>
  <si>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</si>
  <si>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</si>
  <si>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</si>
  <si>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</si>
  <si>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</si>
  <si>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</si>
  <si>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</si>
  <si>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</si>
  <si>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</si>
  <si>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</si>
  <si>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</si>
  <si>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</si>
  <si>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</si>
  <si>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</si>
  <si>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</si>
  <si>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</si>
  <si>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</si>
  <si>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</si>
  <si>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</si>
  <si>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</si>
  <si>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</si>
  <si>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</si>
  <si>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</si>
  <si>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</si>
  <si>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</si>
  <si>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</si>
  <si>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</si>
  <si>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</si>
  <si>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</si>
  <si>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</si>
  <si>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</si>
  <si>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</si>
  <si>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</si>
  <si>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</si>
  <si>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</si>
  <si>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</si>
  <si>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</si>
  <si>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</si>
  <si>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</si>
  <si>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</si>
  <si>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</si>
  <si>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</si>
  <si>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</si>
  <si>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</si>
  <si>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</si>
  <si>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</si>
  <si>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</si>
  <si>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</si>
  <si>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</si>
  <si>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</si>
  <si>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</si>
  <si>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</si>
  <si>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</si>
  <si>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</si>
  <si>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</si>
  <si>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</si>
  <si>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</si>
  <si>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</si>
  <si>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</si>
  <si>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</si>
  <si>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</si>
  <si>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</si>
  <si>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</si>
  <si>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</si>
  <si>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</si>
  <si>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</si>
  <si>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</si>
  <si>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</si>
  <si>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</si>
  <si>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</si>
  <si>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</si>
  <si>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</si>
  <si>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</si>
  <si>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</si>
  <si>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</si>
  <si>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</si>
  <si>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</si>
  <si>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</si>
  <si>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</si>
  <si>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</si>
  <si>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</si>
  <si>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</si>
  <si>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</si>
  <si>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</si>
  <si>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</si>
  <si>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</si>
  <si>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</si>
  <si>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</si>
  <si>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</si>
  <si>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</si>
  <si>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</si>
  <si>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</si>
  <si>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</si>
  <si>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</si>
  <si>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</si>
  <si>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</si>
  <si>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</si>
  <si>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</si>
  <si>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</si>
  <si>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</si>
  <si>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</si>
  <si>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</si>
  <si>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</si>
  <si>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</si>
  <si>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</si>
  <si>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</si>
  <si>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</si>
  <si>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</si>
  <si>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</si>
  <si>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</si>
  <si>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</si>
  <si>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</si>
  <si>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</si>
  <si>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</si>
  <si>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</si>
  <si>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</si>
  <si>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</si>
  <si>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</si>
  <si>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</si>
  <si>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</si>
  <si>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</si>
  <si>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</si>
  <si>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</si>
  <si>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</si>
  <si>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</si>
  <si>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</si>
  <si>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</si>
  <si>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</si>
  <si>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</si>
  <si>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</si>
  <si>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</si>
  <si>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</si>
  <si>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</si>
  <si>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</si>
  <si>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</si>
  <si>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</si>
  <si>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</si>
  <si>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</si>
  <si>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</si>
  <si>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</si>
  <si>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</si>
  <si>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</si>
  <si>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</si>
  <si>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</si>
  <si>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</si>
  <si>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</si>
  <si>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</si>
  <si>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</si>
  <si>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</si>
  <si>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</si>
  <si>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</si>
  <si>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</si>
  <si>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</si>
  <si>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</si>
  <si>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</si>
  <si>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</si>
  <si>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</si>
  <si>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</si>
  <si>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</si>
  <si>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</si>
  <si>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</si>
  <si>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</si>
  <si>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</si>
  <si>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</si>
  <si>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</si>
  <si>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</si>
  <si>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</si>
  <si>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</si>
  <si>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</si>
  <si>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</si>
  <si>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</si>
  <si>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</si>
  <si>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</si>
  <si>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</si>
  <si>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</si>
  <si>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</si>
  <si>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</si>
  <si>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</si>
  <si>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</si>
  <si>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</si>
  <si>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</si>
  <si>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</si>
  <si>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</si>
  <si>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</si>
  <si>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</si>
  <si>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</si>
  <si>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</si>
  <si>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</si>
  <si>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</si>
  <si>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</si>
  <si>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</si>
  <si>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</si>
  <si>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</si>
  <si>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</si>
  <si>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</si>
  <si>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</si>
  <si>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</si>
  <si>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</si>
  <si>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</si>
  <si>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</si>
  <si>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</si>
  <si>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</si>
  <si>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</si>
  <si>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</si>
  <si>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</si>
  <si>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</si>
  <si>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</si>
  <si>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</si>
  <si>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</si>
  <si>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</si>
  <si>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</si>
  <si>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</si>
  <si>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</si>
  <si>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</si>
  <si>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</si>
  <si>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</si>
  <si>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</si>
  <si>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</si>
  <si>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</si>
  <si>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</si>
  <si>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</si>
  <si>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</si>
  <si>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</si>
  <si>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</si>
  <si>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</si>
  <si>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</si>
  <si>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</si>
  <si>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</si>
  <si>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</si>
  <si>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</si>
  <si>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</si>
  <si>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</si>
  <si>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</si>
  <si>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</si>
  <si>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</si>
  <si>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</si>
  <si>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</si>
  <si>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</si>
  <si>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</si>
  <si>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</si>
  <si>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</si>
  <si>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</si>
  <si>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</si>
  <si>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</si>
  <si>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</si>
  <si>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</si>
  <si>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</si>
  <si>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</si>
  <si>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</si>
  <si>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</si>
  <si>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</si>
  <si>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</si>
  <si>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</si>
  <si>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</si>
  <si>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</si>
  <si>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</si>
  <si>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</si>
  <si>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</si>
  <si>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</si>
  <si>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</si>
  <si>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</si>
  <si>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</si>
  <si>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</si>
  <si>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</si>
  <si>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</si>
  <si>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</si>
  <si>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</si>
  <si>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</si>
  <si>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</si>
  <si>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</si>
  <si>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</si>
  <si>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</si>
  <si>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</si>
  <si>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</si>
  <si>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</si>
  <si>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</si>
  <si>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</si>
  <si>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</si>
  <si>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</si>
  <si>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</si>
  <si>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</si>
  <si>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</si>
  <si>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</si>
  <si>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</si>
  <si>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</si>
  <si>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</si>
  <si>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</si>
  <si>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</si>
  <si>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</si>
  <si>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</si>
  <si>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</si>
  <si>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</si>
  <si>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</si>
  <si>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</si>
  <si>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</si>
  <si>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</si>
  <si>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</si>
  <si>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</si>
  <si>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</si>
  <si>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</si>
  <si>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</si>
  <si>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</si>
  <si>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</si>
  <si>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</si>
  <si>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</si>
  <si>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</si>
  <si>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</si>
  <si>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</si>
  <si>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</si>
  <si>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</si>
  <si>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</si>
  <si>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</si>
  <si>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</si>
  <si>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</si>
  <si>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</si>
  <si>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</si>
  <si>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</si>
  <si>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</si>
  <si>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</si>
  <si>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</si>
  <si>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</si>
  <si>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</si>
  <si>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</si>
  <si>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</si>
  <si>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</si>
  <si>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</si>
  <si>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</si>
  <si>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</si>
  <si>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</si>
  <si>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</si>
  <si>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</si>
  <si>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</si>
  <si>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</si>
  <si>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</si>
  <si>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</si>
  <si>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</si>
  <si>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</si>
  <si>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</si>
  <si>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</si>
  <si>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</si>
  <si>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</si>
  <si>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</si>
  <si>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</si>
  <si>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</si>
  <si>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</si>
  <si>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</si>
  <si>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</si>
  <si>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</si>
  <si>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</si>
  <si>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</si>
  <si>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</si>
  <si>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</si>
  <si>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</si>
  <si>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</si>
  <si>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</si>
  <si>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</si>
  <si>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</si>
  <si>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</si>
  <si>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</si>
  <si>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</si>
  <si>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</si>
  <si>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</si>
  <si>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</si>
  <si>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</si>
  <si>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</si>
  <si>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</si>
  <si>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</si>
  <si>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</si>
  <si>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</si>
  <si>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</si>
  <si>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</si>
  <si>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</si>
  <si>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</si>
  <si>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</si>
  <si>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</si>
  <si>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</si>
  <si>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</si>
  <si>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</si>
  <si>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</si>
  <si>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</si>
  <si>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</si>
  <si>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</si>
  <si>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</si>
  <si>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</si>
  <si>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</si>
  <si>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</si>
  <si>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</si>
  <si>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</si>
  <si>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</si>
  <si>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</si>
  <si>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</si>
  <si>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</si>
  <si>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</si>
  <si>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</si>
  <si>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</si>
  <si>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</si>
  <si>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</si>
  <si>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</si>
  <si>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</si>
  <si>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</si>
  <si>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</si>
  <si>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</si>
  <si>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</si>
  <si>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</si>
  <si>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</si>
  <si>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</si>
  <si>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</si>
  <si>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</si>
  <si>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</si>
  <si>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</si>
  <si>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</si>
  <si>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</si>
  <si>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</si>
  <si>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</si>
  <si>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</si>
  <si>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</si>
  <si>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</si>
  <si>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</si>
  <si>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</si>
  <si>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</si>
  <si>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</si>
  <si>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</si>
  <si>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</si>
  <si>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</si>
  <si>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</si>
  <si>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</si>
  <si>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</si>
  <si>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</si>
  <si>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</si>
  <si>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</si>
  <si>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</si>
  <si>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</si>
  <si>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</si>
  <si>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</si>
  <si>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</si>
  <si>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</si>
  <si>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</si>
  <si>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</si>
  <si>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</si>
  <si>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</si>
  <si>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</si>
  <si>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</si>
  <si>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</si>
  <si>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</si>
  <si>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</si>
  <si>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</si>
  <si>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</si>
  <si>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</si>
  <si>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</si>
  <si>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</si>
  <si>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</si>
  <si>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</si>
  <si>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</si>
  <si>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</si>
  <si>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</si>
  <si>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</si>
  <si>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</si>
  <si>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</si>
  <si>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</si>
  <si>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</si>
  <si>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</si>
  <si>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</si>
  <si>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</si>
  <si>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</si>
  <si>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</si>
  <si>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</si>
  <si>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</si>
  <si>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</si>
  <si>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</si>
  <si>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</si>
  <si>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</si>
  <si>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</si>
  <si>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</si>
  <si>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</si>
  <si>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</si>
  <si>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</si>
  <si>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</si>
  <si>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</si>
  <si>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</si>
  <si>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</si>
  <si>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</si>
  <si>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</si>
  <si>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</si>
  <si>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</si>
  <si>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</si>
  <si>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</si>
  <si>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</si>
  <si>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</si>
  <si>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</si>
  <si>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</si>
  <si>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</si>
  <si>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</si>
  <si>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</si>
  <si>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</si>
  <si>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</si>
  <si>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</si>
  <si>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</si>
  <si>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</si>
  <si>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</si>
  <si>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</si>
  <si>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</si>
  <si>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</si>
  <si>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</si>
  <si>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</si>
  <si>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</si>
  <si>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</si>
  <si>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</si>
  <si>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</si>
  <si>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</si>
  <si>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</si>
  <si>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</si>
  <si>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</si>
  <si>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</si>
  <si>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</si>
  <si>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</si>
  <si>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</si>
  <si>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</si>
  <si>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</si>
  <si>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</si>
  <si>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</si>
  <si>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</si>
  <si>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</si>
  <si>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</si>
  <si>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</si>
  <si>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</si>
  <si>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</si>
  <si>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</si>
  <si>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</si>
  <si>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</si>
  <si>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</si>
  <si>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</si>
  <si>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</si>
  <si>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</si>
  <si>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</si>
  <si>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</si>
  <si>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</si>
  <si>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</si>
  <si>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</si>
  <si>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</si>
  <si>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</si>
  <si>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</si>
  <si>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</si>
  <si>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</si>
  <si>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</si>
  <si>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</si>
  <si>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</si>
  <si>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</si>
  <si>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</si>
  <si>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</si>
  <si>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</si>
  <si>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</si>
  <si>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</si>
  <si>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</si>
  <si>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</si>
  <si>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</si>
  <si>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</si>
  <si>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</si>
  <si>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</si>
  <si>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</si>
  <si>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</si>
  <si>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</si>
  <si>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</si>
  <si>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</si>
  <si>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</si>
  <si>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</si>
  <si>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</si>
  <si>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</si>
  <si>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</si>
  <si>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</si>
  <si>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</si>
  <si>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</si>
  <si>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</si>
  <si>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</si>
  <si>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</si>
  <si>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</si>
  <si>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</si>
  <si>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</si>
  <si>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</si>
  <si>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</si>
  <si>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</si>
  <si>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</si>
  <si>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</si>
  <si>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</si>
  <si>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</si>
  <si>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</si>
  <si>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</si>
  <si>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</si>
  <si>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</si>
  <si>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</si>
  <si>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</si>
  <si>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</si>
  <si>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</si>
  <si>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</si>
  <si>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</si>
  <si>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</si>
  <si>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</si>
  <si>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</si>
  <si>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</si>
  <si>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</si>
  <si>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</si>
  <si>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</si>
  <si>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</si>
  <si>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</si>
  <si>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</si>
  <si>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</si>
  <si>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</si>
  <si>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</si>
  <si>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</si>
  <si>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</si>
  <si>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</si>
  <si>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</si>
  <si>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</si>
  <si>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</si>
  <si>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</si>
  <si>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</si>
  <si>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</si>
  <si>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</si>
  <si>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</si>
  <si>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</si>
  <si>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</si>
  <si>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</si>
  <si>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</si>
  <si>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</si>
  <si>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</si>
  <si>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</si>
  <si>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</si>
  <si>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</si>
  <si>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</si>
  <si>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</si>
  <si>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</si>
  <si>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</si>
  <si>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</si>
  <si>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</si>
  <si>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</si>
  <si>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</si>
  <si>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</si>
  <si>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</si>
  <si>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</si>
  <si>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</si>
  <si>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</si>
  <si>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</si>
  <si>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</si>
  <si>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</si>
  <si>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</si>
  <si>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</si>
  <si>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</si>
  <si>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</si>
  <si>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</si>
  <si>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</si>
  <si>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</si>
  <si>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</si>
  <si>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</si>
  <si>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</si>
  <si>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</si>
  <si>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</si>
  <si>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</si>
  <si>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</si>
  <si>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</si>
  <si>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</si>
  <si>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</si>
  <si>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</si>
  <si>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</si>
  <si>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</si>
  <si>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</si>
  <si>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</si>
  <si>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</si>
  <si>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</si>
  <si>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</si>
  <si>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</si>
  <si>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</si>
  <si>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</si>
  <si>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</si>
  <si>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</si>
  <si>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</si>
  <si>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</si>
  <si>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</si>
  <si>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</si>
  <si>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</si>
  <si>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</si>
  <si>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</si>
  <si>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</si>
  <si>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</si>
  <si>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</si>
  <si>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</si>
  <si>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</si>
  <si>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</si>
  <si>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</si>
  <si>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</si>
  <si>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</si>
  <si>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</si>
  <si>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</si>
  <si>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</si>
  <si>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</si>
  <si>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</si>
  <si>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</si>
  <si>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</si>
  <si>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</si>
  <si>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</si>
  <si>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</si>
  <si>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</si>
  <si>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</si>
  <si>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</si>
  <si>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</si>
  <si>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</si>
  <si>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</si>
  <si>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</si>
  <si>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</si>
  <si>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</si>
  <si>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</si>
  <si>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</si>
  <si>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</si>
  <si>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</si>
  <si>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</si>
  <si>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</si>
  <si>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</si>
  <si>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</si>
  <si>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</si>
  <si>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</si>
  <si>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</si>
  <si>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</si>
  <si>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</si>
  <si>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</si>
  <si>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</si>
  <si>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</si>
  <si>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</si>
  <si>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</si>
  <si>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</si>
  <si>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</si>
  <si>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</si>
  <si>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</si>
  <si>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</si>
  <si>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</si>
  <si>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</si>
  <si>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</si>
  <si>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</si>
  <si>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</si>
  <si>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</si>
  <si>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</si>
  <si>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</si>
  <si>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</si>
  <si>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</si>
  <si>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</si>
  <si>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</si>
  <si>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</si>
  <si>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</si>
  <si>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</si>
  <si>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</si>
  <si>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</si>
  <si>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</si>
  <si>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</si>
  <si>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</si>
  <si>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</si>
  <si>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</si>
  <si>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</si>
  <si>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</si>
  <si>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</si>
  <si>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</si>
  <si>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</si>
  <si>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</si>
  <si>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</si>
  <si>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</si>
  <si>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</si>
  <si>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</si>
  <si>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</si>
  <si>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</si>
  <si>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</si>
  <si>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</si>
  <si>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</si>
  <si>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</si>
  <si>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</si>
  <si>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</si>
  <si>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</si>
  <si>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</si>
  <si>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</si>
  <si>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</si>
  <si>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</si>
  <si>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</si>
  <si>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</si>
  <si>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</si>
  <si>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</si>
  <si>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</si>
  <si>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</si>
  <si>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</si>
  <si>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</si>
  <si>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</si>
  <si>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</si>
  <si>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</si>
  <si>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</si>
  <si>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</si>
  <si>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</si>
  <si>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</si>
  <si>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</si>
  <si>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</si>
  <si>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</si>
  <si>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</si>
  <si>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</si>
  <si>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</si>
  <si>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</si>
  <si>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</si>
  <si>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</si>
  <si>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</si>
  <si>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</si>
  <si>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</si>
  <si>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</si>
  <si>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</si>
  <si>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</si>
  <si>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</si>
  <si>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</si>
  <si>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</si>
  <si>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</si>
  <si>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</si>
  <si>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</si>
  <si>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</si>
  <si>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</si>
  <si>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</si>
  <si>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</si>
  <si>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</si>
  <si>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</si>
  <si>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</si>
  <si>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</si>
  <si>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</si>
  <si>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</si>
  <si>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</si>
  <si>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</si>
  <si>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</si>
  <si>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</si>
  <si>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</si>
  <si>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</si>
  <si>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</si>
  <si>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</si>
  <si>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</si>
  <si>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</si>
  <si>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</si>
  <si>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</si>
  <si>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</si>
  <si>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</si>
  <si>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</si>
  <si>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</si>
  <si>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</si>
  <si>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</si>
  <si>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</si>
  <si>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</si>
  <si>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</si>
  <si>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</si>
  <si>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</si>
  <si>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</si>
  <si>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</si>
  <si>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</si>
  <si>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</si>
  <si>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</si>
  <si>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</si>
  <si>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</si>
  <si>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</si>
  <si>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</si>
  <si>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</si>
  <si>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</si>
  <si>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</si>
  <si>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</si>
  <si>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</si>
  <si>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</si>
  <si>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</si>
  <si>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</si>
  <si>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</si>
  <si>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</si>
  <si>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</si>
  <si>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</si>
  <si>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</si>
  <si>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</si>
  <si>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</si>
  <si>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</si>
  <si>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</si>
  <si>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</si>
  <si>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</si>
  <si>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</si>
  <si>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</si>
  <si>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</si>
  <si>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</si>
  <si>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</si>
  <si>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</si>
  <si>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</si>
  <si>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</si>
  <si>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</si>
  <si>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</si>
  <si>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</si>
  <si>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</si>
  <si>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</si>
  <si>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</si>
  <si>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</si>
  <si>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</si>
  <si>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</si>
  <si>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</si>
  <si>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</si>
  <si>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</si>
  <si>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</si>
  <si>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</si>
  <si>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</si>
  <si>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</si>
  <si>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</si>
  <si>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</si>
  <si>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</si>
  <si>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</si>
  <si>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</si>
  <si>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</si>
  <si>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</si>
  <si>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</si>
  <si>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</si>
  <si>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</si>
  <si>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</si>
  <si>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</si>
  <si>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</si>
  <si>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</si>
  <si>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</si>
  <si>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</si>
  <si>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</si>
  <si>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</si>
  <si>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</si>
  <si>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</si>
  <si>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</si>
  <si>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</si>
  <si>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</si>
  <si>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</si>
  <si>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</si>
  <si>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</si>
  <si>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</si>
  <si>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</si>
  <si>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</si>
  <si>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</si>
  <si>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</si>
  <si>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</si>
  <si>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</si>
  <si>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</si>
  <si>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</si>
  <si>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</si>
  <si>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</si>
  <si>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</si>
  <si>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</si>
  <si>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</si>
  <si>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</si>
  <si>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</si>
  <si>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</si>
  <si>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</si>
  <si>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</si>
  <si>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</si>
  <si>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</si>
  <si>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</si>
  <si>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</si>
  <si>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</si>
  <si>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</si>
  <si>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</si>
  <si>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</si>
  <si>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</si>
  <si>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</si>
  <si>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</si>
  <si>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</si>
  <si>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</si>
  <si>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</si>
  <si>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</si>
  <si>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</si>
  <si>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</si>
  <si>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</si>
  <si>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</si>
  <si>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</si>
  <si>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</si>
  <si>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</si>
  <si>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</si>
  <si>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</si>
  <si>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</si>
  <si>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</si>
  <si>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</si>
  <si>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</si>
  <si>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</si>
  <si>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</si>
  <si>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</si>
  <si>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</si>
  <si>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</si>
  <si>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</si>
  <si>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</si>
  <si>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</si>
  <si>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</si>
  <si>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</si>
  <si>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</si>
  <si>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</si>
  <si>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</si>
  <si>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</si>
  <si>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</si>
  <si>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</si>
  <si>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</si>
  <si>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</si>
  <si>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</si>
  <si>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</si>
  <si>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</si>
  <si>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</si>
  <si>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</si>
  <si>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</si>
  <si>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</si>
  <si>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</si>
  <si>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</si>
  <si>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</si>
  <si>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</si>
  <si>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</si>
  <si>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</si>
  <si>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</si>
  <si>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</si>
  <si>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</si>
  <si>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</si>
  <si>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</si>
  <si>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</si>
  <si>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</si>
  <si>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</si>
  <si>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</si>
  <si>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</si>
  <si>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</si>
  <si>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</si>
  <si>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</si>
  <si>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</si>
  <si>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</si>
  <si>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</si>
  <si>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</si>
  <si>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</si>
  <si>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</si>
  <si>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</si>
  <si>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</si>
  <si>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</si>
  <si>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</si>
  <si>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</si>
  <si>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</si>
  <si>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</si>
  <si>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</si>
  <si>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</si>
  <si>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</si>
  <si>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</si>
  <si>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</si>
  <si>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</si>
  <si>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</si>
  <si>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</si>
  <si>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</si>
  <si>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</si>
  <si>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</si>
  <si>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</si>
  <si>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</si>
  <si>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</si>
  <si>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</si>
  <si>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</si>
  <si>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</si>
  <si>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</si>
  <si>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</si>
  <si>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</si>
  <si>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</si>
  <si>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</si>
  <si>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</si>
  <si>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</si>
  <si>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</si>
  <si>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</si>
  <si>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</si>
  <si>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</si>
  <si>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</si>
  <si>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</si>
  <si>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</si>
  <si>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</si>
  <si>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</si>
  <si>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</si>
  <si>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</si>
  <si>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</si>
  <si>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</si>
  <si>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</si>
  <si>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</si>
  <si>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</si>
  <si>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</si>
  <si>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</si>
  <si>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</si>
  <si>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</si>
  <si>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</si>
  <si>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</si>
  <si>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</si>
  <si>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</si>
  <si>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</si>
  <si>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</si>
  <si>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</si>
  <si>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</si>
  <si>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</si>
  <si>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</si>
  <si>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</si>
  <si>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</si>
  <si>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</si>
  <si>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</si>
  <si>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</si>
  <si>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</si>
  <si>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</si>
  <si>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</si>
  <si>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</si>
  <si>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</si>
  <si>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</si>
  <si>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</si>
  <si>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</si>
  <si>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</si>
  <si>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</si>
  <si>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</si>
  <si>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</si>
  <si>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</si>
  <si>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</si>
  <si>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</si>
  <si>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</si>
  <si>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</si>
  <si>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</si>
  <si>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</si>
  <si>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</si>
  <si>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</si>
  <si>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</si>
  <si>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</si>
  <si>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</si>
  <si>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</si>
  <si>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</si>
  <si>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</si>
  <si>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</si>
  <si>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</si>
  <si>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</si>
  <si>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</si>
  <si>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</si>
  <si>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</si>
  <si>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</si>
  <si>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</si>
  <si>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</si>
  <si>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</si>
  <si>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</si>
  <si>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</si>
  <si>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</si>
  <si>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</si>
  <si>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</si>
  <si>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</si>
  <si>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</si>
  <si>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</si>
  <si>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</si>
  <si>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</si>
  <si>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</si>
  <si>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</si>
  <si>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</si>
  <si>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</si>
  <si>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</si>
  <si>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</si>
  <si>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</si>
  <si>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</si>
  <si>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</si>
  <si>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</si>
  <si>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</si>
  <si>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</si>
  <si>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</si>
  <si>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</si>
  <si>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</si>
  <si>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</si>
  <si>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</si>
  <si>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</si>
  <si>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</si>
  <si>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</si>
  <si>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</si>
  <si>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</si>
  <si>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</si>
  <si>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</si>
  <si>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</si>
  <si>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</si>
  <si>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</si>
  <si>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</si>
  <si>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</si>
  <si>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</si>
  <si>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</si>
  <si>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</si>
  <si>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</si>
  <si>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</si>
  <si>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</si>
  <si>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</si>
  <si>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</si>
  <si>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</si>
  <si>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</si>
  <si>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</si>
  <si>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</si>
  <si>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</si>
  <si>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</si>
  <si>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</si>
  <si>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</si>
  <si>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</si>
  <si>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</si>
  <si>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</si>
  <si>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</si>
  <si>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</si>
  <si>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</si>
  <si>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</si>
  <si>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</si>
  <si>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</si>
  <si>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</si>
  <si>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</si>
  <si>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</si>
  <si>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</si>
  <si>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</si>
  <si>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</si>
  <si>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</si>
  <si>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</si>
  <si>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</si>
  <si>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</si>
  <si>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</si>
  <si>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</si>
  <si>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</si>
  <si>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</si>
  <si>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</si>
  <si>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</si>
  <si>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</si>
  <si>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</si>
  <si>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</si>
  <si>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</si>
  <si>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</si>
  <si>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</si>
  <si>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</si>
  <si>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</si>
  <si>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</si>
  <si>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</si>
  <si>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</si>
  <si>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</si>
  <si>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</si>
  <si>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</si>
  <si>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</si>
  <si>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</si>
  <si>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</si>
  <si>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</si>
  <si>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</si>
  <si>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</si>
  <si>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</si>
  <si>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</si>
  <si>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</si>
  <si>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</si>
  <si>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</si>
  <si>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</si>
  <si>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</si>
  <si>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</si>
  <si>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</si>
  <si>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</si>
  <si>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</si>
  <si>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</si>
  <si>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</si>
  <si>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</si>
  <si>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</si>
  <si>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</si>
  <si>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</si>
  <si>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</si>
  <si>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</si>
  <si>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</si>
  <si>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</si>
  <si>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</si>
  <si>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</si>
  <si>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</si>
  <si>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</si>
  <si>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</si>
  <si>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</si>
  <si>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</si>
  <si>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</si>
  <si>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</si>
  <si>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</si>
  <si>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</si>
  <si>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</si>
  <si>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</si>
  <si>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</si>
  <si>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</si>
  <si>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</si>
  <si>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</si>
  <si>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</si>
  <si>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</si>
  <si>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</si>
  <si>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</si>
  <si>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</si>
  <si>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</si>
  <si>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</si>
  <si>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</si>
  <si>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</si>
  <si>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</si>
  <si>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</si>
  <si>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</si>
  <si>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</si>
  <si>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</si>
  <si>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</si>
  <si>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</si>
  <si>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</si>
  <si>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</si>
  <si>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</si>
  <si>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</si>
  <si>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</si>
  <si>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</si>
  <si>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</si>
  <si>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</si>
  <si>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</si>
  <si>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</si>
  <si>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</si>
  <si>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</si>
  <si>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</si>
  <si>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</si>
  <si>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</si>
  <si>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</si>
  <si>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</si>
  <si>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</si>
  <si>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</si>
  <si>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</si>
  <si>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</si>
  <si>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</si>
  <si>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</si>
  <si>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</si>
  <si>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</si>
  <si>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</si>
  <si>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</si>
  <si>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</si>
  <si>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</si>
  <si>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</si>
  <si>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</si>
  <si>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</si>
  <si>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</si>
  <si>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</si>
  <si>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</si>
  <si>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</si>
  <si>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</si>
  <si>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</si>
  <si>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</si>
  <si>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</si>
  <si>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</si>
  <si>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</si>
  <si>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</si>
  <si>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</si>
  <si>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</si>
  <si>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</si>
  <si>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</si>
  <si>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</si>
  <si>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</si>
  <si>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</si>
  <si>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</si>
  <si>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</si>
  <si>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</si>
  <si>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</si>
  <si>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</si>
  <si>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</si>
  <si>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</si>
  <si>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</si>
  <si>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</si>
  <si>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</si>
  <si>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</si>
  <si>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</si>
  <si>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</si>
  <si>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</si>
  <si>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</si>
  <si>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</si>
  <si>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</si>
  <si>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</si>
  <si>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</si>
  <si>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</si>
  <si>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</si>
  <si>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</si>
  <si>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</si>
  <si>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</si>
  <si>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</si>
  <si>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</si>
  <si>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</si>
  <si>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</si>
  <si>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</si>
  <si>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</si>
  <si>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</si>
  <si>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</si>
  <si>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</si>
  <si>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</si>
  <si>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</si>
  <si>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</si>
  <si>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</si>
  <si>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</si>
  <si>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</si>
  <si>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</si>
  <si>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</si>
  <si>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</si>
  <si>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</si>
  <si>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</si>
  <si>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</si>
  <si>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</si>
  <si>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</si>
  <si>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</si>
  <si>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</si>
  <si>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</si>
  <si>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</si>
  <si>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</si>
  <si>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</si>
  <si>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</si>
  <si>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</si>
  <si>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</si>
  <si>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</si>
  <si>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</si>
  <si>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</si>
  <si>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</si>
  <si>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</si>
  <si>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</si>
  <si>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</si>
  <si>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</si>
  <si>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</si>
  <si>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</si>
  <si>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</si>
  <si>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</si>
  <si>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</si>
  <si>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</si>
  <si>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</si>
  <si>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</si>
  <si>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</si>
  <si>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</si>
  <si>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</si>
  <si>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</si>
  <si>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</si>
  <si>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</si>
  <si>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</si>
  <si>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</si>
  <si>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</si>
  <si>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</si>
  <si>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</si>
  <si>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</si>
  <si>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</si>
  <si>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</si>
  <si>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</si>
  <si>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</si>
  <si>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</si>
  <si>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</si>
  <si>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</si>
  <si>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</si>
  <si>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</si>
  <si>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</si>
  <si>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</si>
  <si>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</si>
  <si>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</si>
  <si>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</si>
  <si>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</si>
  <si>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</si>
  <si>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</si>
  <si>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</si>
  <si>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</si>
  <si>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</si>
  <si>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</si>
  <si>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</si>
  <si>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</si>
  <si>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</si>
  <si>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</si>
  <si>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</si>
  <si>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</si>
  <si>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</si>
  <si>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</si>
  <si>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</si>
  <si>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</si>
  <si>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</si>
  <si>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</si>
  <si>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</si>
  <si>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</si>
  <si>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</si>
  <si>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</si>
  <si>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</si>
  <si>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</si>
  <si>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</si>
  <si>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</si>
  <si>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</si>
  <si>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</si>
  <si>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</si>
  <si>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</si>
  <si>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</si>
  <si>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</si>
  <si>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</si>
  <si>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</si>
  <si>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</si>
  <si>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</si>
  <si>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</si>
  <si>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</si>
  <si>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</si>
  <si>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</si>
  <si>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</si>
  <si>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</si>
  <si>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</si>
  <si>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</si>
  <si>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</si>
  <si>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</si>
  <si>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</si>
  <si>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</si>
  <si>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</si>
  <si>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</si>
  <si>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</si>
  <si>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</si>
  <si>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</si>
  <si>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</si>
  <si>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</si>
  <si>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</si>
  <si>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</si>
  <si>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</si>
  <si>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</si>
  <si>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</si>
  <si>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</si>
  <si>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</si>
  <si>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</si>
  <si>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</si>
  <si>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</si>
  <si>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</si>
  <si>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</si>
  <si>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</si>
  <si>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</si>
  <si>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</si>
  <si>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</si>
  <si>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</si>
  <si>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</si>
  <si>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</si>
  <si>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</si>
  <si>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</si>
  <si>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</si>
  <si>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</si>
  <si>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</si>
  <si>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</si>
  <si>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</si>
  <si>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</si>
  <si>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</si>
  <si>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</si>
  <si>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</si>
  <si>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</si>
  <si>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</si>
  <si>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</si>
  <si>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</si>
  <si>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</si>
  <si>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</si>
  <si>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</si>
  <si>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</si>
  <si>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</si>
  <si>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</si>
  <si>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</si>
  <si>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</si>
  <si>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</si>
  <si>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</si>
  <si>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</si>
  <si>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</si>
  <si>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</si>
  <si>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</si>
  <si>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</si>
  <si>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</si>
  <si>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</si>
  <si>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</si>
  <si>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</si>
  <si>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</si>
  <si>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</si>
  <si>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</si>
  <si>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</si>
  <si>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</si>
  <si>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</si>
  <si>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</si>
  <si>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</si>
  <si>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</si>
  <si>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</si>
  <si>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</si>
  <si>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</si>
  <si>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</si>
  <si>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</si>
  <si>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</si>
  <si>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</si>
  <si>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</si>
  <si>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</si>
  <si>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</si>
  <si>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</si>
  <si>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</si>
  <si>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</si>
  <si>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</si>
  <si>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</si>
  <si>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</si>
  <si>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</si>
  <si>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</si>
  <si>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</si>
  <si>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</si>
  <si>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</si>
  <si>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</si>
  <si>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</si>
  <si>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</si>
  <si>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</si>
  <si>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</si>
  <si>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</si>
  <si>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</si>
  <si>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</si>
  <si>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</si>
  <si>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</si>
  <si>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</si>
  <si>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</si>
  <si>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</si>
  <si>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</si>
  <si>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</si>
  <si>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</si>
  <si>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</si>
  <si>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</si>
  <si>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</si>
  <si>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</si>
  <si>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</si>
  <si>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</si>
  <si>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</si>
  <si>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</si>
  <si>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</si>
  <si>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</si>
  <si>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</si>
  <si>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</si>
  <si>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</si>
  <si>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</si>
  <si>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</si>
  <si>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</si>
  <si>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</si>
  <si>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</si>
  <si>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</si>
  <si>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</si>
  <si>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</si>
  <si>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</si>
  <si>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</si>
  <si>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</si>
  <si>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</si>
  <si>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</si>
  <si>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</si>
  <si>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</si>
  <si>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</si>
  <si>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</si>
  <si>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</si>
  <si>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</si>
  <si>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</si>
  <si>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</si>
  <si>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</si>
  <si>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</si>
  <si>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</si>
  <si>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</si>
  <si>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</si>
  <si>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</si>
  <si>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</si>
  <si>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</si>
  <si>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</si>
  <si>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</si>
  <si>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</si>
  <si>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</si>
  <si>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</si>
  <si>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</si>
  <si>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</si>
  <si>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</si>
  <si>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</si>
  <si>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</si>
  <si>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</si>
  <si>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</si>
  <si>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</si>
  <si>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</si>
  <si>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</si>
  <si>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</si>
  <si>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</si>
  <si>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</si>
  <si>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</si>
  <si>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</si>
  <si>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</si>
  <si>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</si>
  <si>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</si>
  <si>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</si>
  <si>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</si>
  <si>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</si>
  <si>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</si>
  <si>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</si>
  <si>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</si>
  <si>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</si>
  <si>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</si>
  <si>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</si>
  <si>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</si>
  <si>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</si>
  <si>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</si>
  <si>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</si>
  <si>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</si>
  <si>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</si>
  <si>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</si>
  <si>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</si>
  <si>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</si>
  <si>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</si>
  <si>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</si>
  <si>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</si>
  <si>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</si>
  <si>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</si>
  <si>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</si>
  <si>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</si>
  <si>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</si>
  <si>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</si>
  <si>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</si>
  <si>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</si>
  <si>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</si>
  <si>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</si>
  <si>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</si>
  <si>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</si>
  <si>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</si>
  <si>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</si>
  <si>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</si>
  <si>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</si>
  <si>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</si>
  <si>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</si>
  <si>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</si>
  <si>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</si>
  <si>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</si>
  <si>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</si>
  <si>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</si>
  <si>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</si>
  <si>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</si>
  <si>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</si>
  <si>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</si>
  <si>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</si>
  <si>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</si>
  <si>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</si>
  <si>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</si>
  <si>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</si>
  <si>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</si>
  <si>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</si>
  <si>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</si>
  <si>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</si>
  <si>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</si>
  <si>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</si>
  <si>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</si>
  <si>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</si>
  <si>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</si>
  <si>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</si>
  <si>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</si>
  <si>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</si>
  <si>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</si>
  <si>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</si>
  <si>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</si>
  <si>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</si>
  <si>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</si>
  <si>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</si>
  <si>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</si>
  <si>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</si>
  <si>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</si>
  <si>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</si>
  <si>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</si>
  <si>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</si>
  <si>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</si>
  <si>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</si>
  <si>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</si>
  <si>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</si>
  <si>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</si>
  <si>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</si>
  <si>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</si>
  <si>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</si>
  <si>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</si>
  <si>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</si>
  <si>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</si>
  <si>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</si>
  <si>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</si>
  <si>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</si>
  <si>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</si>
  <si>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</si>
  <si>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</si>
  <si>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</si>
  <si>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</si>
  <si>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</si>
  <si>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</si>
  <si>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</si>
  <si>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</si>
  <si>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</si>
  <si>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</si>
  <si>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</si>
  <si>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</si>
  <si>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</si>
  <si>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</si>
  <si>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</si>
  <si>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</si>
  <si>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</si>
  <si>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</si>
  <si>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</si>
  <si>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</si>
  <si>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</si>
  <si>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</si>
  <si>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</si>
  <si>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</si>
  <si>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</si>
  <si>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</si>
  <si>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</si>
  <si>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</si>
  <si>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</si>
  <si>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</si>
  <si>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</si>
  <si>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</si>
  <si>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</si>
  <si>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</si>
  <si>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</si>
  <si>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</si>
  <si>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</si>
  <si>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</si>
  <si>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</si>
  <si>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</si>
  <si>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</si>
  <si>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</si>
  <si>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</si>
  <si>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</si>
  <si>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</si>
  <si>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</si>
  <si>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</si>
  <si>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</si>
  <si>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</si>
  <si>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</si>
  <si>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</si>
  <si>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</si>
  <si>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</si>
  <si>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</si>
  <si>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</si>
  <si>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</si>
  <si>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</si>
  <si>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</si>
  <si>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</si>
  <si>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</si>
  <si>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</si>
  <si>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</si>
  <si>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</si>
  <si>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</si>
  <si>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</si>
  <si>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</si>
  <si>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</si>
  <si>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</si>
  <si>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</si>
  <si>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</si>
  <si>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</si>
  <si>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</si>
  <si>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</si>
  <si>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</si>
  <si>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</si>
  <si>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</si>
  <si>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</si>
  <si>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</si>
  <si>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</si>
  <si>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</si>
  <si>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</si>
  <si>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</si>
  <si>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</si>
  <si>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</si>
  <si>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</si>
  <si>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</si>
  <si>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</si>
  <si>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</si>
  <si>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</si>
  <si>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</si>
  <si>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</si>
  <si>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</si>
  <si>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</si>
  <si>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</si>
  <si>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</si>
  <si>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</si>
  <si>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</si>
  <si>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</si>
  <si>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</si>
  <si>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</si>
  <si>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</si>
  <si>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</si>
  <si>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</si>
  <si>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</si>
  <si>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</si>
  <si>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</si>
  <si>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</si>
  <si>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</si>
  <si>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</si>
  <si>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</si>
  <si>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</si>
  <si>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</si>
  <si>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</si>
  <si>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</si>
  <si>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</si>
  <si>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</si>
  <si>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</si>
  <si>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</si>
  <si>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</si>
  <si>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</si>
  <si>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</si>
  <si>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</si>
  <si>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</si>
  <si>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</si>
  <si>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</si>
  <si>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</si>
  <si>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</si>
  <si>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</si>
  <si>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</si>
  <si>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</si>
  <si>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</si>
  <si>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</si>
  <si>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</si>
  <si>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</si>
  <si>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</si>
  <si>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</si>
  <si>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</si>
  <si>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</si>
  <si>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</si>
  <si>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</si>
  <si>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</si>
  <si>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</si>
  <si>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</si>
  <si>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</si>
  <si>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</si>
  <si>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</si>
  <si>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</si>
  <si>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</si>
  <si>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</si>
  <si>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</si>
  <si>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</si>
  <si>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</si>
  <si>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</si>
  <si>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</si>
  <si>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</si>
  <si>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</si>
  <si>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</si>
  <si>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</si>
  <si>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</si>
  <si>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</si>
  <si>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</si>
  <si>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</si>
  <si>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</si>
  <si>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</si>
  <si>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</si>
  <si>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</si>
  <si>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</si>
  <si>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</si>
  <si>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</si>
  <si>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</si>
  <si>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</si>
  <si>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</si>
  <si>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</si>
  <si>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</si>
  <si>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</si>
  <si>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</si>
  <si>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</si>
  <si>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</si>
  <si>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</si>
  <si>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</si>
  <si>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</si>
  <si>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</si>
  <si>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</si>
  <si>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</si>
  <si>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</si>
  <si>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</si>
  <si>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</si>
  <si>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</si>
  <si>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</si>
  <si>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</si>
  <si>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</si>
  <si>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</si>
  <si>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</si>
  <si>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</si>
  <si>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</si>
  <si>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</si>
  <si>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</si>
  <si>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</si>
  <si>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</si>
  <si>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</si>
  <si>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</si>
  <si>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</si>
  <si>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</si>
  <si>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</si>
  <si>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</si>
  <si>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</si>
  <si>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</si>
  <si>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</si>
  <si>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</si>
  <si>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</si>
  <si>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</si>
  <si>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</si>
  <si>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</si>
  <si>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</si>
  <si>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</si>
  <si>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</si>
  <si>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</si>
  <si>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</si>
  <si>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</si>
  <si>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</si>
  <si>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</si>
  <si>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</si>
  <si>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</si>
  <si>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</si>
  <si>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</si>
  <si>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</si>
  <si>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</si>
  <si>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</si>
  <si>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</si>
  <si>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</si>
  <si>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</si>
  <si>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</si>
  <si>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</si>
  <si>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</si>
  <si>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</si>
  <si>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</si>
  <si>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</si>
  <si>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</si>
  <si>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</si>
  <si>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</si>
  <si>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</si>
  <si>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</si>
  <si>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</si>
  <si>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</si>
  <si>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</si>
  <si>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</si>
  <si>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</si>
  <si>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</si>
  <si>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</si>
  <si>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</si>
  <si>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</si>
  <si>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</si>
  <si>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</si>
  <si>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</si>
  <si>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</si>
  <si>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</si>
  <si>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</si>
  <si>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</si>
  <si>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</si>
  <si>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</si>
  <si>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</si>
  <si>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</si>
  <si>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</si>
  <si>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</si>
  <si>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</si>
  <si>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</si>
  <si>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</si>
  <si>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</si>
  <si>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</si>
  <si>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</si>
  <si>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</si>
  <si>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</si>
  <si>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</si>
  <si>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</si>
  <si>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</si>
  <si>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</si>
  <si>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</si>
  <si>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</si>
  <si>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</si>
  <si>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</si>
  <si>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</si>
  <si>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</si>
  <si>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</si>
  <si>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</si>
  <si>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</si>
  <si>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</si>
  <si>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</si>
  <si>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</si>
  <si>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</si>
  <si>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</si>
  <si>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</si>
  <si>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</si>
  <si>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</si>
  <si>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</si>
  <si>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</si>
  <si>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</si>
  <si>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</si>
  <si>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</si>
  <si>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</si>
  <si>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</si>
  <si>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</si>
  <si>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</si>
  <si>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</si>
  <si>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</si>
  <si>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</si>
  <si>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</si>
  <si>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</si>
  <si>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</si>
  <si>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</si>
  <si>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</si>
  <si>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</si>
  <si>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</si>
  <si>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</si>
  <si>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</si>
  <si>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</si>
  <si>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</si>
  <si>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</si>
  <si>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</si>
  <si>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</si>
  <si>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</si>
  <si>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</si>
  <si>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</si>
  <si>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</si>
  <si>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</si>
  <si>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</si>
  <si>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</si>
  <si>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</si>
  <si>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</si>
  <si>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</si>
  <si>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</si>
  <si>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</si>
  <si>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</si>
  <si>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</si>
  <si>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</si>
  <si>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</si>
  <si>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</si>
  <si>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</si>
  <si>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</si>
  <si>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</si>
  <si>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</si>
  <si>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</si>
  <si>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</si>
  <si>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</si>
  <si>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</si>
  <si>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</si>
  <si>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</si>
  <si>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</si>
  <si>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</si>
  <si>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</si>
  <si>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</si>
  <si>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</si>
  <si>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</si>
  <si>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</si>
  <si>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</si>
  <si>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</si>
  <si>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</si>
  <si>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</si>
  <si>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</si>
  <si>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</si>
  <si>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</si>
  <si>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</si>
  <si>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</si>
  <si>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</si>
  <si>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</si>
  <si>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</si>
  <si>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</si>
  <si>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</si>
  <si>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</si>
  <si>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</si>
  <si>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</si>
  <si>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</si>
  <si>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</si>
  <si>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</si>
  <si>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</si>
  <si>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</si>
  <si>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</si>
  <si>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</si>
  <si>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</si>
  <si>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</si>
  <si>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</si>
  <si>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</si>
  <si>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</si>
  <si>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</si>
  <si>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</si>
  <si>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</si>
  <si>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</si>
  <si>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</si>
  <si>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</si>
  <si>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</si>
  <si>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</si>
  <si>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</si>
  <si>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</si>
  <si>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</si>
  <si>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</si>
  <si>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</si>
  <si>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</si>
  <si>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</si>
  <si>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</si>
  <si>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</si>
  <si>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</si>
  <si>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</si>
  <si>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</si>
  <si>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</si>
  <si>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</si>
  <si>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</si>
  <si>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</si>
  <si>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</si>
  <si>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</si>
  <si>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</si>
  <si>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</si>
  <si>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</si>
  <si>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</si>
  <si>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</si>
  <si>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</si>
  <si>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</si>
  <si>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</si>
  <si>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</si>
  <si>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</si>
  <si>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</si>
  <si>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</si>
  <si>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</si>
  <si>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</si>
  <si>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</si>
  <si>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</si>
  <si>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</si>
  <si>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</si>
  <si>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</si>
  <si>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</si>
  <si>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</si>
  <si>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</si>
  <si>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</si>
  <si>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</si>
  <si>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</si>
  <si>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</si>
  <si>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</si>
  <si>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</si>
  <si>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</si>
  <si>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</si>
  <si>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</si>
  <si>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</si>
  <si>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</si>
  <si>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</si>
  <si>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</si>
  <si>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</si>
  <si>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</si>
  <si>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</si>
  <si>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</si>
  <si>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</si>
  <si>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</si>
  <si>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</si>
  <si>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</si>
  <si>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</si>
  <si>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</si>
  <si>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</si>
  <si>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</si>
  <si>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</si>
  <si>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</si>
  <si>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</si>
  <si>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</si>
  <si>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</si>
  <si>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</si>
  <si>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</si>
  <si>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</si>
  <si>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</si>
  <si>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</si>
  <si>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</si>
  <si>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</si>
  <si>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</si>
  <si>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</si>
  <si>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</si>
  <si>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</si>
  <si>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</si>
  <si>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</si>
  <si>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</si>
  <si>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</si>
  <si>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</si>
  <si>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</si>
  <si>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</si>
  <si>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</si>
  <si>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</si>
  <si>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</si>
  <si>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</si>
  <si>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</si>
  <si>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</si>
  <si>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</si>
  <si>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</si>
  <si>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</si>
  <si>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</si>
  <si>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</si>
  <si>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</si>
  <si>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</si>
  <si>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</si>
  <si>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</si>
  <si>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</si>
  <si>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</si>
  <si>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</si>
  <si>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</si>
  <si>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</si>
  <si>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</si>
  <si>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</si>
  <si>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</si>
  <si>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</si>
  <si>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</si>
  <si>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</si>
  <si>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</si>
  <si>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</si>
  <si>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</si>
  <si>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</si>
  <si>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</si>
  <si>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</si>
  <si>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</si>
  <si>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</si>
  <si>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</si>
  <si>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</si>
  <si>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</si>
  <si>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</si>
  <si>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</si>
  <si>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</si>
  <si>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</si>
  <si>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</si>
  <si>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</si>
  <si>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</si>
  <si>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</si>
  <si>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</si>
  <si>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</si>
  <si>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</si>
  <si>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</si>
  <si>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</si>
  <si>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</si>
  <si>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</si>
  <si>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</si>
  <si>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</si>
  <si>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</si>
  <si>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</si>
  <si>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</si>
  <si>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</si>
  <si>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</si>
  <si>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</si>
  <si>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</si>
  <si>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</si>
  <si>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</si>
  <si>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</si>
  <si>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</si>
  <si>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</si>
  <si>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</si>
  <si>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</si>
  <si>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</si>
  <si>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</si>
  <si>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</si>
  <si>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</si>
  <si>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</si>
  <si>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</si>
  <si>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</si>
  <si>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</si>
  <si>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</si>
  <si>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</si>
  <si>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</si>
  <si>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</si>
  <si>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</si>
  <si>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</si>
  <si>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</si>
  <si>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</si>
  <si>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</si>
  <si>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</si>
  <si>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</si>
  <si>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</si>
  <si>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</si>
  <si>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</si>
  <si>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</si>
  <si>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</si>
  <si>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</si>
  <si>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</si>
  <si>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</si>
  <si>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</si>
  <si>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</si>
  <si>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</si>
  <si>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</si>
  <si>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</si>
  <si>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</si>
  <si>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</si>
  <si>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</si>
  <si>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</si>
  <si>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</si>
  <si>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</si>
  <si>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</si>
  <si>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</si>
  <si>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</si>
  <si>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</si>
  <si>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</si>
  <si>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</si>
  <si>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</si>
  <si>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</si>
  <si>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</si>
  <si>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</si>
  <si>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</si>
  <si>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</si>
  <si>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</si>
  <si>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</si>
  <si>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</si>
  <si>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</si>
  <si>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</si>
  <si>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</si>
  <si>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</si>
  <si>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</si>
  <si>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</si>
  <si>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</si>
  <si>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</si>
  <si>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</si>
  <si>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</si>
  <si>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</si>
  <si>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</si>
  <si>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</si>
  <si>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</si>
  <si>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</si>
  <si>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</si>
  <si>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</si>
  <si>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</si>
  <si>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</si>
  <si>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</si>
  <si>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</si>
  <si>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</si>
  <si>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</si>
  <si>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</si>
  <si>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</si>
  <si>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</si>
  <si>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</si>
  <si>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</si>
  <si>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</si>
  <si>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</si>
  <si>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</si>
  <si>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</si>
  <si>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</si>
  <si>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</si>
  <si>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</si>
  <si>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</si>
  <si>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</si>
  <si>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</si>
  <si>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</si>
  <si>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</si>
  <si>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</si>
  <si>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</si>
  <si>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</si>
  <si>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</si>
  <si>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</si>
  <si>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</si>
  <si>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</si>
  <si>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</si>
  <si>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</si>
  <si>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</si>
  <si>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</si>
  <si>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</si>
  <si>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</si>
  <si>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</si>
  <si>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</si>
  <si>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</si>
  <si>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</si>
  <si>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</si>
  <si>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</si>
  <si>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</si>
  <si>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</si>
  <si>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</si>
  <si>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</si>
  <si>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</si>
  <si>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</si>
  <si>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</si>
  <si>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</si>
  <si>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</si>
  <si>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</si>
  <si>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</si>
  <si>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</si>
  <si>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</si>
  <si>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</si>
  <si>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</si>
  <si>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</si>
  <si>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</si>
  <si>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</si>
  <si>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</si>
  <si>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</si>
  <si>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</si>
  <si>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</si>
  <si>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</si>
  <si>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</si>
  <si>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</si>
  <si>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</si>
  <si>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</si>
  <si>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</si>
  <si>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</si>
  <si>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</si>
  <si>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</si>
  <si>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</si>
  <si>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</si>
  <si>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</si>
  <si>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</si>
  <si>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</si>
  <si>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</si>
  <si>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</si>
  <si>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</si>
  <si>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</si>
  <si>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</si>
  <si>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</si>
  <si>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</si>
  <si>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</si>
  <si>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</si>
  <si>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</si>
  <si>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</si>
  <si>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</si>
  <si>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</si>
  <si>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</si>
  <si>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</si>
  <si>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</si>
  <si>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</si>
  <si>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</si>
  <si>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</si>
  <si>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</si>
  <si>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</si>
  <si>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</si>
  <si>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</si>
  <si>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</si>
  <si>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</si>
  <si>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</si>
  <si>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</si>
  <si>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</si>
  <si>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</si>
  <si>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</si>
  <si>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</si>
  <si>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</si>
  <si>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</si>
  <si>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</si>
  <si>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</si>
  <si>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</si>
  <si>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</si>
  <si>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</si>
  <si>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</si>
  <si>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</si>
  <si>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</si>
  <si>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</si>
  <si>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</si>
  <si>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</si>
  <si>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</si>
  <si>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</si>
  <si>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</si>
  <si>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</si>
  <si>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</si>
  <si>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</si>
  <si>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</si>
  <si>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</si>
  <si>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</si>
  <si>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</si>
  <si>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</si>
  <si>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</si>
  <si>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</si>
  <si>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</si>
  <si>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</si>
  <si>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</si>
  <si>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</si>
  <si>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</si>
  <si>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</si>
  <si>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</si>
  <si>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</si>
  <si>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</si>
  <si>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</si>
  <si>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</si>
  <si>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</si>
  <si>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</si>
  <si>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</si>
  <si>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</si>
  <si>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</si>
  <si>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</si>
  <si>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</si>
  <si>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</si>
  <si>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</si>
  <si>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</si>
  <si>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</si>
  <si>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</si>
  <si>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</si>
  <si>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</si>
  <si>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</si>
  <si>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</si>
  <si>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</si>
  <si>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</si>
  <si>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</si>
  <si>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</si>
  <si>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</si>
  <si>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</si>
  <si>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</si>
  <si>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</si>
  <si>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</si>
  <si>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</si>
  <si>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</si>
  <si>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</si>
  <si>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</si>
  <si>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</si>
  <si>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</si>
  <si>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</si>
  <si>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</si>
  <si>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</si>
  <si>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</si>
  <si>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</si>
  <si>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</si>
  <si>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</si>
  <si>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</si>
  <si>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</si>
  <si>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</si>
  <si>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</si>
  <si>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</si>
  <si>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</si>
  <si>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</si>
  <si>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</si>
  <si>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</si>
  <si>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</si>
  <si>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</si>
  <si>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</si>
  <si>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</si>
  <si>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</si>
  <si>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</si>
  <si>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</si>
  <si>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</si>
  <si>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</si>
  <si>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</si>
  <si>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</si>
  <si>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</si>
  <si>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</si>
  <si>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</si>
  <si>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</si>
  <si>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</si>
  <si>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</si>
  <si>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</si>
  <si>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</si>
  <si>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</si>
  <si>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</si>
  <si>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</si>
  <si>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</si>
  <si>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</si>
  <si>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</si>
  <si>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</si>
  <si>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</si>
  <si>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</si>
  <si>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</si>
  <si>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</si>
  <si>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</si>
  <si>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</si>
  <si>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</si>
  <si>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</si>
  <si>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</si>
  <si>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</si>
  <si>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</si>
  <si>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</si>
  <si>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</si>
  <si>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</si>
  <si>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</si>
  <si>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</si>
  <si>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</si>
  <si>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</si>
  <si>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</si>
  <si>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</si>
  <si>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</si>
  <si>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</si>
  <si>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</si>
  <si>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</si>
  <si>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</si>
  <si>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</si>
  <si>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</si>
  <si>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</si>
  <si>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</si>
  <si>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</si>
  <si>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</si>
  <si>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</si>
  <si>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</si>
  <si>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</si>
  <si>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</si>
  <si>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</si>
  <si>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</si>
  <si>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</si>
  <si>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</si>
  <si>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</si>
  <si>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</si>
  <si>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</si>
  <si>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</si>
  <si>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</si>
  <si>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</si>
  <si>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</si>
  <si>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</si>
  <si>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</si>
  <si>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</si>
  <si>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</si>
  <si>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</si>
  <si>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</si>
  <si>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</si>
  <si>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</si>
  <si>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</si>
  <si>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</si>
  <si>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</si>
  <si>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</si>
  <si>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</si>
  <si>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</si>
  <si>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</si>
  <si>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</si>
  <si>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</si>
  <si>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</si>
  <si>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</si>
  <si>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</si>
  <si>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</si>
  <si>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</si>
  <si>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</si>
  <si>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</si>
  <si>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</si>
  <si>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</si>
  <si>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</si>
  <si>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</si>
  <si>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</si>
  <si>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</si>
  <si>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</si>
  <si>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</si>
  <si>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</si>
  <si>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</si>
  <si>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</si>
  <si>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</si>
  <si>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</si>
  <si>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</si>
  <si>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</si>
  <si>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</si>
  <si>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</si>
  <si>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</si>
  <si>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</si>
  <si>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</si>
  <si>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</si>
  <si>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</si>
  <si>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</si>
  <si>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</si>
  <si>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</si>
  <si>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</si>
  <si>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</si>
  <si>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</si>
  <si>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</si>
  <si>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</si>
  <si>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</si>
  <si>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</si>
  <si>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</si>
  <si>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</si>
  <si>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</si>
  <si>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</si>
  <si>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</si>
  <si>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</si>
  <si>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</si>
  <si>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</si>
  <si>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</si>
  <si>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</si>
  <si>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</si>
  <si>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</si>
  <si>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</si>
  <si>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</si>
  <si>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</si>
  <si>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</si>
  <si>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</si>
  <si>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</si>
  <si>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</si>
  <si>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</si>
  <si>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</si>
  <si>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</si>
  <si>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</si>
  <si>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</si>
  <si>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</si>
  <si>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</si>
  <si>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</si>
  <si>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</si>
  <si>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</si>
  <si>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</si>
  <si>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</si>
  <si>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</si>
  <si>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</si>
  <si>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</si>
  <si>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</si>
  <si>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</si>
  <si>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</si>
  <si>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</si>
  <si>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</si>
  <si>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</si>
  <si>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</si>
  <si>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</si>
  <si>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</si>
  <si>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</si>
  <si>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</si>
  <si>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</si>
  <si>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</si>
  <si>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</si>
  <si>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</si>
  <si>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</si>
  <si>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</si>
  <si>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</si>
  <si>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</si>
  <si>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</si>
  <si>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</si>
  <si>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</si>
  <si>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</si>
  <si>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</si>
  <si>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</si>
  <si>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</si>
  <si>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</si>
  <si>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</si>
  <si>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</si>
  <si>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</si>
  <si>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</si>
  <si>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</si>
  <si>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</si>
  <si>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</si>
  <si>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</si>
  <si>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</si>
  <si>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</si>
  <si>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</si>
  <si>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</si>
  <si>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</si>
  <si>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</si>
  <si>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</si>
  <si>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</si>
  <si>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</si>
  <si>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</si>
  <si>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</si>
  <si>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</si>
  <si>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</si>
  <si>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</si>
  <si>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</si>
  <si>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</si>
  <si>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</si>
  <si>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</si>
  <si>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</si>
  <si>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</si>
  <si>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</si>
  <si>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</si>
  <si>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</si>
  <si>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</si>
  <si>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</si>
  <si>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</si>
  <si>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</si>
  <si>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</si>
  <si>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</si>
  <si>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</si>
  <si>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</si>
  <si>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</si>
  <si>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</si>
  <si>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</si>
  <si>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</si>
  <si>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</si>
  <si>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</si>
  <si>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</si>
  <si>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</si>
  <si>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</si>
  <si>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</si>
  <si>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</si>
  <si>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</si>
  <si>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</si>
  <si>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</si>
  <si>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</si>
  <si>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</si>
  <si>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</si>
  <si>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</si>
  <si>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</si>
  <si>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</si>
  <si>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</si>
  <si>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</si>
  <si>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</si>
  <si>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</si>
  <si>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</si>
  <si>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</si>
  <si>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</si>
  <si>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</si>
  <si>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</si>
  <si>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</si>
  <si>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</si>
  <si>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</si>
  <si>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</si>
  <si>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</si>
  <si>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</si>
  <si>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</si>
  <si>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</si>
  <si>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</si>
  <si>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</si>
  <si>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</si>
  <si>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</si>
  <si>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</si>
  <si>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</si>
  <si>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</si>
  <si>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</si>
  <si>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</si>
  <si>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</si>
  <si>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</si>
  <si>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</si>
  <si>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</si>
  <si>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</si>
  <si>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</si>
  <si>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</si>
  <si>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</si>
  <si>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</si>
  <si>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</si>
  <si>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</si>
  <si>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</si>
  <si>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</si>
  <si>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</si>
  <si>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</si>
  <si>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</si>
  <si>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</si>
  <si>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</si>
  <si>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</si>
  <si>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</si>
  <si>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</si>
  <si>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</si>
  <si>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</si>
  <si>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</si>
  <si>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</si>
  <si>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</si>
  <si>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</si>
  <si>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</si>
  <si>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</si>
  <si>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</si>
  <si>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</si>
  <si>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</si>
  <si>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</si>
  <si>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</si>
  <si>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</si>
  <si>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</si>
  <si>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</si>
  <si>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</si>
  <si>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</si>
  <si>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</si>
  <si>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</si>
  <si>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</si>
  <si>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</si>
  <si>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</si>
  <si>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</si>
  <si>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</si>
  <si>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</si>
  <si>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</si>
  <si>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</si>
  <si>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</si>
  <si>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</si>
  <si>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</si>
  <si>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</si>
  <si>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</si>
  <si>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</si>
  <si>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</si>
  <si>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</si>
  <si>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</si>
  <si>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</si>
  <si>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</si>
  <si>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</si>
  <si>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</si>
  <si>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</si>
  <si>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</si>
  <si>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</si>
  <si>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</si>
  <si>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</si>
  <si>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</si>
  <si>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</si>
  <si>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</si>
  <si>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</si>
  <si>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</si>
  <si>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</si>
  <si>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</si>
  <si>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</si>
  <si>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</si>
  <si>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</si>
  <si>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</si>
  <si>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</si>
  <si>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</si>
  <si>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</si>
  <si>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</si>
  <si>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</si>
  <si>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</si>
  <si>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</si>
  <si>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</si>
  <si>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</si>
  <si>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</si>
  <si>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</si>
  <si>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</si>
  <si>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</si>
  <si>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</si>
  <si>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</si>
  <si>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</si>
  <si>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</si>
  <si>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</si>
  <si>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</si>
  <si>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</si>
  <si>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</si>
  <si>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</si>
  <si>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</si>
  <si>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</si>
  <si>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</si>
  <si>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</si>
  <si>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</si>
  <si>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</si>
  <si>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</si>
  <si>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</si>
  <si>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</si>
  <si>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</si>
  <si>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</si>
  <si>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</si>
  <si>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</si>
  <si>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</si>
  <si>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</si>
  <si>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</si>
  <si>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</si>
  <si>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</si>
  <si>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</si>
  <si>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</si>
  <si>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</si>
  <si>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</si>
  <si>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</si>
  <si>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</si>
  <si>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</si>
  <si>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</si>
  <si>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</si>
  <si>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</si>
  <si>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</si>
  <si>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</si>
  <si>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</si>
  <si>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</si>
  <si>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</si>
  <si>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</si>
  <si>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</si>
  <si>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</si>
  <si>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</si>
  <si>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</si>
  <si>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</si>
  <si>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</si>
  <si>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</si>
  <si>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</si>
  <si>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</si>
  <si>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</si>
  <si>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</si>
  <si>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</si>
  <si>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</si>
  <si>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</si>
  <si>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</si>
  <si>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</si>
  <si>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</si>
  <si>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</si>
  <si>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</si>
  <si>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</si>
  <si>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</si>
  <si>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</si>
  <si>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</si>
  <si>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</si>
  <si>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</si>
  <si>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</si>
  <si>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</si>
  <si>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</si>
  <si>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</si>
  <si>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</si>
  <si>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</si>
  <si>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</si>
  <si>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</si>
  <si>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</si>
  <si>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</si>
  <si>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</si>
  <si>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</si>
  <si>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</si>
  <si>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</si>
  <si>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</si>
  <si>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</si>
  <si>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</si>
  <si>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</si>
  <si>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</si>
  <si>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</si>
  <si>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</si>
  <si>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</si>
  <si>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</si>
  <si>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</si>
  <si>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</si>
  <si>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</si>
  <si>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</si>
  <si>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</si>
  <si>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</si>
  <si>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</si>
  <si>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</si>
  <si>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</si>
  <si>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</si>
  <si>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</si>
  <si>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</si>
  <si>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</si>
  <si>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</si>
  <si>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</si>
  <si>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</si>
  <si>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</si>
  <si>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</si>
  <si>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</si>
  <si>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</si>
  <si>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</si>
  <si>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</si>
  <si>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</si>
  <si>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</si>
  <si>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</si>
  <si>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</si>
  <si>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</si>
  <si>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</si>
  <si>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</si>
  <si>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</si>
  <si>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</si>
  <si>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</si>
  <si>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</si>
  <si>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</si>
  <si>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</si>
  <si>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</si>
  <si>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</si>
  <si>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</si>
  <si>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</si>
  <si>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</si>
  <si>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</si>
  <si>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</si>
  <si>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</si>
  <si>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</si>
  <si>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</si>
  <si>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</si>
  <si>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</si>
  <si>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</si>
  <si>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</si>
  <si>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</si>
  <si>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</si>
  <si>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</si>
  <si>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</si>
  <si>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</si>
  <si>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</si>
  <si>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</si>
  <si>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</si>
  <si>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</si>
  <si>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</si>
  <si>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</si>
  <si>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</si>
  <si>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</si>
  <si>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</si>
  <si>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</si>
  <si>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</si>
  <si>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</si>
  <si>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</si>
  <si>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</si>
  <si>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</si>
  <si>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</si>
  <si>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</si>
  <si>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</si>
  <si>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</si>
  <si>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</si>
  <si>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</si>
  <si>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</si>
  <si>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</si>
  <si>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</si>
  <si>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</si>
  <si>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</si>
  <si>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</si>
  <si>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</si>
  <si>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</si>
  <si>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</si>
  <si>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</si>
  <si>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</si>
  <si>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</si>
  <si>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</si>
  <si>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</si>
  <si>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</si>
  <si>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</si>
  <si>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</si>
  <si>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</si>
  <si>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</si>
  <si>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</si>
  <si>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</si>
  <si>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</si>
  <si>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</si>
  <si>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</si>
  <si>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</si>
  <si>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</si>
  <si>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</si>
  <si>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</si>
  <si>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</si>
  <si>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</si>
  <si>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</si>
  <si>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</si>
  <si>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</si>
  <si>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</si>
  <si>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</si>
  <si>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</si>
  <si>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</si>
  <si>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</si>
  <si>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</si>
  <si>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</si>
  <si>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</si>
  <si>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</si>
  <si>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</si>
  <si>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</si>
  <si>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</si>
  <si>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</si>
  <si>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</si>
  <si>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</si>
  <si>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</si>
  <si>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</si>
  <si>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</si>
  <si>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</si>
  <si>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</si>
  <si>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</si>
  <si>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</si>
  <si>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</si>
  <si>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</si>
  <si>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</si>
  <si>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</si>
  <si>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</si>
  <si>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</si>
  <si>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</si>
  <si>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</si>
  <si>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</si>
  <si>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</si>
  <si>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</si>
  <si>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</si>
  <si>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</si>
  <si>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</si>
  <si>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</si>
  <si>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</si>
  <si>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</si>
  <si>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</si>
  <si>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</si>
  <si>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</si>
  <si>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</si>
  <si>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</si>
  <si>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</si>
  <si>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</si>
  <si>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</si>
  <si>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</si>
  <si>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</si>
  <si>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</si>
  <si>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</si>
  <si>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</si>
  <si>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</si>
  <si>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</si>
  <si>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</si>
  <si>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</si>
  <si>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</si>
  <si>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</si>
  <si>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</si>
  <si>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</si>
  <si>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</si>
  <si>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</si>
  <si>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</si>
  <si>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</si>
  <si>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</si>
  <si>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</si>
  <si>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</si>
  <si>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</si>
  <si>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</si>
  <si>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</si>
  <si>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</si>
  <si>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</si>
  <si>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</si>
  <si>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</si>
  <si>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</si>
  <si>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</si>
  <si>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</si>
  <si>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</si>
  <si>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</si>
  <si>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</si>
  <si>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</si>
  <si>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</si>
  <si>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</si>
  <si>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</si>
  <si>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</si>
  <si>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</si>
  <si>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</si>
  <si>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</si>
  <si>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</si>
  <si>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</si>
  <si>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</si>
  <si>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</si>
  <si>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</si>
  <si>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</si>
  <si>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</si>
  <si>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</si>
  <si>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</si>
  <si>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</si>
  <si>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</si>
  <si>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</si>
  <si>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</si>
  <si>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</si>
  <si>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</si>
  <si>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</si>
  <si>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</si>
  <si>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</si>
  <si>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</si>
  <si>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</si>
  <si>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</si>
  <si>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</si>
  <si>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</si>
  <si>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</si>
  <si>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</si>
  <si>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</si>
  <si>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</si>
  <si>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</si>
  <si>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</si>
  <si>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</si>
  <si>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</si>
  <si>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</si>
  <si>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</si>
  <si>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</si>
  <si>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</si>
  <si>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</si>
  <si>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</si>
  <si>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</si>
  <si>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</si>
  <si>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</si>
  <si>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</si>
  <si>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</si>
  <si>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</si>
  <si>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</si>
  <si>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</si>
  <si>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</si>
  <si>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</si>
  <si>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</si>
  <si>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</si>
  <si>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</si>
  <si>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</si>
  <si>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</si>
  <si>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</si>
  <si>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</si>
  <si>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</si>
  <si>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</si>
  <si>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</si>
  <si>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</si>
  <si>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</si>
  <si>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</si>
  <si>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</si>
  <si>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</si>
  <si>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</si>
  <si>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</si>
  <si>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</si>
  <si>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</si>
  <si>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</si>
  <si>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</si>
  <si>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</si>
  <si>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</si>
  <si>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</si>
  <si>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</si>
  <si>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</si>
  <si>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</si>
  <si>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</si>
  <si>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</si>
  <si>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</si>
  <si>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</si>
  <si>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</si>
  <si>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</si>
  <si>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</si>
  <si>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</si>
  <si>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</si>
  <si>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</si>
  <si>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</si>
  <si>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</si>
  <si>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</si>
  <si>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</si>
  <si>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</si>
  <si>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</si>
  <si>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</si>
  <si>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</si>
  <si>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</si>
  <si>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</si>
  <si>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</si>
  <si>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</si>
  <si>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</si>
  <si>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</si>
  <si>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</si>
  <si>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</si>
  <si>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</si>
  <si>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</si>
  <si>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</si>
  <si>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</si>
  <si>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</si>
  <si>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</si>
  <si>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</si>
  <si>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</si>
  <si>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</si>
  <si>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</si>
  <si>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</si>
  <si>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</si>
  <si>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</si>
  <si>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</si>
  <si>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</si>
  <si>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</si>
  <si>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</si>
  <si>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</si>
  <si>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</si>
  <si>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</si>
  <si>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</si>
  <si>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</si>
  <si>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</si>
  <si>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</si>
  <si>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</si>
  <si>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</si>
  <si>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</si>
  <si>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</si>
  <si>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</si>
  <si>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</si>
  <si>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</si>
  <si>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</si>
  <si>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</si>
  <si>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</si>
  <si>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</si>
  <si>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</si>
  <si>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</si>
  <si>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</si>
  <si>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</si>
  <si>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</si>
  <si>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</si>
  <si>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</si>
  <si>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</si>
  <si>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</si>
  <si>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</si>
  <si>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</si>
  <si>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</si>
  <si>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</si>
  <si>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</si>
  <si>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</si>
  <si>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</si>
  <si>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</si>
  <si>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</si>
  <si>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</si>
  <si>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</si>
  <si>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</si>
  <si>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</si>
  <si>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</si>
  <si>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</si>
  <si>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</si>
  <si>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</si>
  <si>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</si>
  <si>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</si>
  <si>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</si>
  <si>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</si>
  <si>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</si>
  <si>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</si>
  <si>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</si>
  <si>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</si>
  <si>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</si>
  <si>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</si>
  <si>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</si>
  <si>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</si>
  <si>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</si>
  <si>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</si>
  <si>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</si>
  <si>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</si>
  <si>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</si>
  <si>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</si>
  <si>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</si>
  <si>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</si>
  <si>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</si>
  <si>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</si>
  <si>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</si>
  <si>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</si>
  <si>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</si>
  <si>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</si>
  <si>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</si>
  <si>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</si>
  <si>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</si>
  <si>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</si>
  <si>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</si>
  <si>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</si>
  <si>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</si>
  <si>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</si>
  <si>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</si>
  <si>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</si>
  <si>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</si>
  <si>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</si>
  <si>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</si>
  <si>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</si>
  <si>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</si>
  <si>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</si>
  <si>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</si>
  <si>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</si>
  <si>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</si>
  <si>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</si>
  <si>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</si>
  <si>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</si>
  <si>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</si>
  <si>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</si>
  <si>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</si>
  <si>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</si>
  <si>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</si>
  <si>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</si>
  <si>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</si>
  <si>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</si>
  <si>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</si>
  <si>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</si>
  <si>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</si>
  <si>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</si>
  <si>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</si>
  <si>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</si>
  <si>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</si>
  <si>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</si>
  <si>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</si>
  <si>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</si>
  <si>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</si>
  <si>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</si>
  <si>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</si>
  <si>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</si>
  <si>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</si>
  <si>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</si>
  <si>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</si>
  <si>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</si>
  <si>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</si>
  <si>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</si>
  <si>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</si>
  <si>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</si>
  <si>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</si>
  <si>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</si>
  <si>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</si>
  <si>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</si>
  <si>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</si>
  <si>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</si>
  <si>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</si>
  <si>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</si>
  <si>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</si>
  <si>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</si>
  <si>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</si>
  <si>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</si>
  <si>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</si>
  <si>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</si>
  <si>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</si>
  <si>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</si>
  <si>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</si>
  <si>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</si>
  <si>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</si>
  <si>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</si>
  <si>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</si>
  <si>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</si>
  <si>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</si>
  <si>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</si>
  <si>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</si>
  <si>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</si>
  <si>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</si>
  <si>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</si>
  <si>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</si>
  <si>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</si>
  <si>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</si>
  <si>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</si>
  <si>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</si>
  <si>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</si>
  <si>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</si>
  <si>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</si>
  <si>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</si>
  <si>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</si>
  <si>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</si>
  <si>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</si>
  <si>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</si>
  <si>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</si>
  <si>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</si>
  <si>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</si>
  <si>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</si>
  <si>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</si>
  <si>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</si>
  <si>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</si>
  <si>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</si>
  <si>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</si>
  <si>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</si>
  <si>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</si>
  <si>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</si>
  <si>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</si>
  <si>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</si>
  <si>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</si>
  <si>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</si>
  <si>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</si>
  <si>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</si>
  <si>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</si>
  <si>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</si>
  <si>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</si>
  <si>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</si>
  <si>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</si>
  <si>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</si>
  <si>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</si>
  <si>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</si>
  <si>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</si>
  <si>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</si>
  <si>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</si>
  <si>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</si>
  <si>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</si>
  <si>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</si>
  <si>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</si>
  <si>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</si>
  <si>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</si>
  <si>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</si>
  <si>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</si>
  <si>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</si>
  <si>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</si>
  <si>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</si>
  <si>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</si>
  <si>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</si>
  <si>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</si>
  <si>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</si>
  <si>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</si>
  <si>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</si>
  <si>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</si>
  <si>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</si>
  <si>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</si>
  <si>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</si>
  <si>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</si>
  <si>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</si>
  <si>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</si>
  <si>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</si>
  <si>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</si>
  <si>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</si>
  <si>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</si>
  <si>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</si>
  <si>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</si>
  <si>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</si>
  <si>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</si>
  <si>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</si>
  <si>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</si>
  <si>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</si>
  <si>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</si>
  <si>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</si>
  <si>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</si>
  <si>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</si>
  <si>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</si>
  <si>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</si>
  <si>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</si>
  <si>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</si>
  <si>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</si>
  <si>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</si>
  <si>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</si>
  <si>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</si>
  <si>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</si>
  <si>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</si>
  <si>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</si>
  <si>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</si>
  <si>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</si>
  <si>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</si>
  <si>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</si>
  <si>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</si>
  <si>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</si>
  <si>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</si>
  <si>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</si>
  <si>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</si>
  <si>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</si>
  <si>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</si>
  <si>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</si>
  <si>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</si>
  <si>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</si>
  <si>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</si>
  <si>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</si>
  <si>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</si>
  <si>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</si>
  <si>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</si>
  <si>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</si>
  <si>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</si>
  <si>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</si>
  <si>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</si>
  <si>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</si>
  <si>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</si>
  <si>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</si>
  <si>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</si>
  <si>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</si>
  <si>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</si>
  <si>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</si>
  <si>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</si>
  <si>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</si>
  <si>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</si>
  <si>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</si>
  <si>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</si>
  <si>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</si>
  <si>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</si>
  <si>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</si>
  <si>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</si>
  <si>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</si>
  <si>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</si>
  <si>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</si>
  <si>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</si>
  <si>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</si>
  <si>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</si>
  <si>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</si>
  <si>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</si>
  <si>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</si>
  <si>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</si>
  <si>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</si>
  <si>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</si>
  <si>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</si>
  <si>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</si>
  <si>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</si>
  <si>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</si>
  <si>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</si>
  <si>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</si>
  <si>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</si>
  <si>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</si>
  <si>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</si>
  <si>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</si>
  <si>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</si>
  <si>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</si>
  <si>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</si>
  <si>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</si>
  <si>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</si>
  <si>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</si>
  <si>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</si>
  <si>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</si>
  <si>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</si>
  <si>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</si>
  <si>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</si>
  <si>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</si>
  <si>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</si>
  <si>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</si>
  <si>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</si>
  <si>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</si>
  <si>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</si>
  <si>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</si>
  <si>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</si>
  <si>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</si>
  <si>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</si>
  <si>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</si>
  <si>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</si>
  <si>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</si>
  <si>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</si>
  <si>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</si>
  <si>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</si>
  <si>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</si>
  <si>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</si>
  <si>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</si>
  <si>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</si>
  <si>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</si>
  <si>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</si>
  <si>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</si>
  <si>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</si>
  <si>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</si>
  <si>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</si>
  <si>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</si>
  <si>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</si>
  <si>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</si>
  <si>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</si>
  <si>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</si>
  <si>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</si>
  <si>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</si>
  <si>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</si>
  <si>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</si>
  <si>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</si>
  <si>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</si>
  <si>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</si>
  <si>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</si>
  <si>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</si>
  <si>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</si>
  <si>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</si>
  <si>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</si>
  <si>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</si>
  <si>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</si>
  <si>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</si>
  <si>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</si>
  <si>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</si>
  <si>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</si>
  <si>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</si>
  <si>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</si>
  <si>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</si>
  <si>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</si>
  <si>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</si>
  <si>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</si>
  <si>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</si>
  <si>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</si>
  <si>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</si>
  <si>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</si>
  <si>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</si>
  <si>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</si>
  <si>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</si>
  <si>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</si>
  <si>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</si>
  <si>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</si>
  <si>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</si>
  <si>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</si>
  <si>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</si>
  <si>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</si>
  <si>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</si>
  <si>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</si>
  <si>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</si>
  <si>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</si>
  <si>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</si>
  <si>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</si>
  <si>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</si>
  <si>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</si>
  <si>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</si>
  <si>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</si>
  <si>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</si>
  <si>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</si>
  <si>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</si>
  <si>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</si>
  <si>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</si>
  <si>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</si>
  <si>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</si>
  <si>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</si>
  <si>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</si>
  <si>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</si>
  <si>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</si>
  <si>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</si>
  <si>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</si>
  <si>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</si>
  <si>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</si>
  <si>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</si>
  <si>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</si>
  <si>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</si>
  <si>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</si>
  <si>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</si>
  <si>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</si>
  <si>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</si>
  <si>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</si>
  <si>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</si>
  <si>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</si>
  <si>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</si>
  <si>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</si>
  <si>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</si>
  <si>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</si>
  <si>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</si>
  <si>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</si>
  <si>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</si>
  <si>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</si>
  <si>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</si>
  <si>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</si>
  <si>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</si>
  <si>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</si>
  <si>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</si>
  <si>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</si>
  <si>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</si>
  <si>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</si>
  <si>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</si>
  <si>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</si>
  <si>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</si>
  <si>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</si>
  <si>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</si>
  <si>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</si>
  <si>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</si>
  <si>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</si>
  <si>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</si>
  <si>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</si>
  <si>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</si>
  <si>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</si>
  <si>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</si>
  <si>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</si>
  <si>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</si>
  <si>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</si>
  <si>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</si>
  <si>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</si>
  <si>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</si>
  <si>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</si>
  <si>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</si>
  <si>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</si>
  <si>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</si>
  <si>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</si>
  <si>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</si>
  <si>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</si>
  <si>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</si>
  <si>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</si>
  <si>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</si>
  <si>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</si>
  <si>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</si>
  <si>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</si>
  <si>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</si>
  <si>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</si>
  <si>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</si>
  <si>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</si>
  <si>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</si>
  <si>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</si>
  <si>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</si>
  <si>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</si>
  <si>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</si>
  <si>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</si>
  <si>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</si>
  <si>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</si>
  <si>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</si>
  <si>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</si>
  <si>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</si>
  <si>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</si>
  <si>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</si>
  <si>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</si>
  <si>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</si>
  <si>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</si>
  <si>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</si>
  <si>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</si>
  <si>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</si>
  <si>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</si>
  <si>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</si>
  <si>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</si>
  <si>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</si>
  <si>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</si>
  <si>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</si>
  <si>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</si>
  <si>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</si>
  <si>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</si>
  <si>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</si>
  <si>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</si>
  <si>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</si>
  <si>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</si>
  <si>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</si>
  <si>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</si>
  <si>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</si>
  <si>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</si>
  <si>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</si>
  <si>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</si>
  <si>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</si>
  <si>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</si>
  <si>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</si>
  <si>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</si>
  <si>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</si>
  <si>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</si>
  <si>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</si>
  <si>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</si>
  <si>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</si>
  <si>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</si>
  <si>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</si>
  <si>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</si>
  <si>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</si>
  <si>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</si>
  <si>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</si>
  <si>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</si>
  <si>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</si>
  <si>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</si>
  <si>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</si>
  <si>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</si>
  <si>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</si>
  <si>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</si>
  <si>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</si>
  <si>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</si>
  <si>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</si>
  <si>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</si>
  <si>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</si>
  <si>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</si>
  <si>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</si>
  <si>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</si>
  <si>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</si>
  <si>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</si>
  <si>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</si>
  <si>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</si>
  <si>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</si>
  <si>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</si>
  <si>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</si>
  <si>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</si>
  <si>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</si>
  <si>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</si>
  <si>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</si>
  <si>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</si>
  <si>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</si>
  <si>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</si>
  <si>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</si>
  <si>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</si>
  <si>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</si>
  <si>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</si>
  <si>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</si>
  <si>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</si>
  <si>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</si>
  <si>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</si>
  <si>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</si>
  <si>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</si>
  <si>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</si>
  <si>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</si>
  <si>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</si>
  <si>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</si>
  <si>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</si>
  <si>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</si>
  <si>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</si>
  <si>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</si>
  <si>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</si>
  <si>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</si>
  <si>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</si>
  <si>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</si>
  <si>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</si>
  <si>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</si>
  <si>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</si>
  <si>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</si>
  <si>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</si>
  <si>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</si>
  <si>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</si>
  <si>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</si>
  <si>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</si>
  <si>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</si>
  <si>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</si>
  <si>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</si>
  <si>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</si>
  <si>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</si>
  <si>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</si>
  <si>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</si>
  <si>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</si>
  <si>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</si>
  <si>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</si>
  <si>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</si>
  <si>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</si>
  <si>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</si>
  <si>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</si>
  <si>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</si>
  <si>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</si>
  <si>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</si>
  <si>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</si>
  <si>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</si>
  <si>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</si>
  <si>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</si>
  <si>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</si>
  <si>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</si>
  <si>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</si>
  <si>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</si>
  <si>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</si>
  <si>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</si>
  <si>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</si>
  <si>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</si>
  <si>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</si>
  <si>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</si>
  <si>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</si>
  <si>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</si>
  <si>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</si>
  <si>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</si>
  <si>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</si>
  <si>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</si>
  <si>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</si>
  <si>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</si>
  <si>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</si>
  <si>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</si>
  <si>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</si>
  <si>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</si>
  <si>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</si>
  <si>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</si>
  <si>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</si>
  <si>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</si>
  <si>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</si>
  <si>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</si>
  <si>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</si>
  <si>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</si>
  <si>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</si>
  <si>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</si>
  <si>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</si>
  <si>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</si>
  <si>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</si>
  <si>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</si>
  <si>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</si>
  <si>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</si>
  <si>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</si>
  <si>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</si>
  <si>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</si>
  <si>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</si>
  <si>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</si>
  <si>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</si>
  <si>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</si>
  <si>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</si>
  <si>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</si>
  <si>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</si>
  <si>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</si>
  <si>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</si>
  <si>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</si>
  <si>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</si>
  <si>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</si>
  <si>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</si>
  <si>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</si>
  <si>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</si>
  <si>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</si>
  <si>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</si>
  <si>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</si>
  <si>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</si>
  <si>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</si>
  <si>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</si>
  <si>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</si>
  <si>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</si>
  <si>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</si>
  <si>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</si>
  <si>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</si>
  <si>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</si>
  <si>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</si>
  <si>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</si>
  <si>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</si>
  <si>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</si>
  <si>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</si>
  <si>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</si>
  <si>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</si>
  <si>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</si>
  <si>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</si>
  <si>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</si>
  <si>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</si>
  <si>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</si>
  <si>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</si>
  <si>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</si>
  <si>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</si>
  <si>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</si>
  <si>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</si>
  <si>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</si>
  <si>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</si>
  <si>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</si>
  <si>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</si>
  <si>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</si>
  <si>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</si>
  <si>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</si>
  <si>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</si>
  <si>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</si>
  <si>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</si>
  <si>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</si>
  <si>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</si>
  <si>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</si>
  <si>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</si>
  <si>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</si>
  <si>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</si>
  <si>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</si>
  <si>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</si>
  <si>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</si>
  <si>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</si>
  <si>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</si>
  <si>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</si>
  <si>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</si>
  <si>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</si>
  <si>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</si>
  <si>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</si>
  <si>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</si>
  <si>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</si>
  <si>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</si>
  <si>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</si>
  <si>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</si>
  <si>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</si>
  <si>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</si>
  <si>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</si>
  <si>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</si>
  <si>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</si>
  <si>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</si>
  <si>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</si>
  <si>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</si>
  <si>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</si>
  <si>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</si>
  <si>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</si>
  <si>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</si>
  <si>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</si>
  <si>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</si>
  <si>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</si>
  <si>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</si>
  <si>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</si>
  <si>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</si>
  <si>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</si>
  <si>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</si>
  <si>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</si>
  <si>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</si>
  <si>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</si>
  <si>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</si>
  <si>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</si>
  <si>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</si>
  <si>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</si>
  <si>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</si>
  <si>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</si>
  <si>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</si>
  <si>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</si>
  <si>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</si>
  <si>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</si>
  <si>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</si>
  <si>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</si>
  <si>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</si>
  <si>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</si>
  <si>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</si>
  <si>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</si>
  <si>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</si>
  <si>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</si>
  <si>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</si>
  <si>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</si>
  <si>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</si>
  <si>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</si>
  <si>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</si>
  <si>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</si>
  <si>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</si>
  <si>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</si>
  <si>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</si>
  <si>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</si>
  <si>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</si>
  <si>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</si>
  <si>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</si>
  <si>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</si>
  <si>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</si>
  <si>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</si>
  <si>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</si>
  <si>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</si>
  <si>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</si>
  <si>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</si>
  <si>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</si>
  <si>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</si>
  <si>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</si>
  <si>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</si>
  <si>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</si>
  <si>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</si>
  <si>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</si>
  <si>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</si>
  <si>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</si>
  <si>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</si>
  <si>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</si>
  <si>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</si>
  <si>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</si>
  <si>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</si>
  <si>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</si>
  <si>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</si>
  <si>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</si>
  <si>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</si>
  <si>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</si>
  <si>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</si>
  <si>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</si>
  <si>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</si>
  <si>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</si>
  <si>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</si>
  <si>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</si>
  <si>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</si>
  <si>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</si>
  <si>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</si>
  <si>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</si>
  <si>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</si>
  <si>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</si>
  <si>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</si>
  <si>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</si>
  <si>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</si>
  <si>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</si>
  <si>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</si>
  <si>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</si>
  <si>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</si>
  <si>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</si>
  <si>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</si>
  <si>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</si>
  <si>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</si>
  <si>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</si>
  <si>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</si>
  <si>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</si>
  <si>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</si>
  <si>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</si>
  <si>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</si>
  <si>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</si>
  <si>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</si>
  <si>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</si>
  <si>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</si>
  <si>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</si>
  <si>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</si>
  <si>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</si>
  <si>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</si>
  <si>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</si>
  <si>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</si>
  <si>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</si>
  <si>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</si>
  <si>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</si>
  <si>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</si>
  <si>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</si>
  <si>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</si>
  <si>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</si>
  <si>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</si>
  <si>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</si>
  <si>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</si>
  <si>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</si>
  <si>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</si>
  <si>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</si>
  <si>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</si>
  <si>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</si>
  <si>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</si>
  <si>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</si>
  <si>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</si>
  <si>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</si>
  <si>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</si>
  <si>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</si>
  <si>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</si>
  <si>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</si>
  <si>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</si>
  <si>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</si>
  <si>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</si>
  <si>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</si>
  <si>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</si>
  <si>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</si>
  <si>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</si>
  <si>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</si>
  <si>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</si>
  <si>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</si>
  <si>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</si>
  <si>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</si>
  <si>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</si>
  <si>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</si>
  <si>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</si>
  <si>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</si>
  <si>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</si>
  <si>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</si>
  <si>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</si>
  <si>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</si>
  <si>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</si>
  <si>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</si>
  <si>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</si>
  <si>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</si>
  <si>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</si>
  <si>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</si>
  <si>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</si>
  <si>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</si>
  <si>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</si>
  <si>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</si>
  <si>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</si>
  <si>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</si>
  <si>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</si>
  <si>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</si>
  <si>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</si>
  <si>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</si>
  <si>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</si>
  <si>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</si>
  <si>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</si>
  <si>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</si>
  <si>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</si>
  <si>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</si>
  <si>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</si>
  <si>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</si>
  <si>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</si>
  <si>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</si>
  <si>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</si>
  <si>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</si>
  <si>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</si>
  <si>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</si>
  <si>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</si>
  <si>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</si>
  <si>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</si>
  <si>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</si>
  <si>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</si>
  <si>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</si>
  <si>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</si>
  <si>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</si>
  <si>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</si>
  <si>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</si>
  <si>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</si>
  <si>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</si>
  <si>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</si>
  <si>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</si>
  <si>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</si>
  <si>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</si>
  <si>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</si>
  <si>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</si>
  <si>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</si>
  <si>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</si>
  <si>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</si>
  <si>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</si>
  <si>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</si>
  <si>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</si>
  <si>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</si>
  <si>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</si>
  <si>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</si>
  <si>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</si>
  <si>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</si>
  <si>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</si>
  <si>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</si>
  <si>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</si>
  <si>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</si>
  <si>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</si>
  <si>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</si>
  <si>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</si>
  <si>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</si>
  <si>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</si>
  <si>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</si>
  <si>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</si>
  <si>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</si>
  <si>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</si>
  <si>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</si>
  <si>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</si>
  <si>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</si>
  <si>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</si>
  <si>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</si>
  <si>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</si>
  <si>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</si>
  <si>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</si>
  <si>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</si>
  <si>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</si>
  <si>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</si>
  <si>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</si>
  <si>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</si>
  <si>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</si>
  <si>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</si>
  <si>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</si>
  <si>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</si>
  <si>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</si>
  <si>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</si>
  <si>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</si>
  <si>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</si>
  <si>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</si>
  <si>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</si>
  <si>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</si>
  <si>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</si>
  <si>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</si>
  <si>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</si>
  <si>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</si>
  <si>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</si>
  <si>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</si>
  <si>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</si>
  <si>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</si>
  <si>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</si>
  <si>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</si>
  <si>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</si>
  <si>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</si>
  <si>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</si>
  <si>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</si>
  <si>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</si>
  <si>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</si>
  <si>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</si>
  <si>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</si>
  <si>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</si>
  <si>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</si>
  <si>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</si>
  <si>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</si>
  <si>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</si>
  <si>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</si>
  <si>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</si>
  <si>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</si>
  <si>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</si>
  <si>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</si>
  <si>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</si>
  <si>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</si>
  <si>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</si>
  <si>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</si>
  <si>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</si>
  <si>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</si>
  <si>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</si>
  <si>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</si>
  <si>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</si>
  <si>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</si>
  <si>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</si>
  <si>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</si>
  <si>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</si>
  <si>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</si>
  <si>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</si>
  <si>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</si>
  <si>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</si>
  <si>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</si>
  <si>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</si>
  <si>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</si>
  <si>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</si>
  <si>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</si>
  <si>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</si>
  <si>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</si>
  <si>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</si>
  <si>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</si>
  <si>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</si>
  <si>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</si>
  <si>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</si>
  <si>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</si>
  <si>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</si>
  <si>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</si>
  <si>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</si>
  <si>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</si>
  <si>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</si>
  <si>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</si>
  <si>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</si>
  <si>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</si>
  <si>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</si>
  <si>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</si>
  <si>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</si>
  <si>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</si>
  <si>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</si>
  <si>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</si>
  <si>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</si>
  <si>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</si>
  <si>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</si>
  <si>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</si>
  <si>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</si>
  <si>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</si>
  <si>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</si>
  <si>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</si>
  <si>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</si>
  <si>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</si>
  <si>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</si>
  <si>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</si>
  <si>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</si>
  <si>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</si>
  <si>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</si>
  <si>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</si>
  <si>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</si>
  <si>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</si>
  <si>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</si>
  <si>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</si>
  <si>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</si>
  <si>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</si>
  <si>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</si>
  <si>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</si>
  <si>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</si>
  <si>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</si>
  <si>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</si>
  <si>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</si>
  <si>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</si>
  <si>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</si>
  <si>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</si>
  <si>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</si>
  <si>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</si>
  <si>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</si>
  <si>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</si>
  <si>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</si>
  <si>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</si>
  <si>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</si>
  <si>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</si>
  <si>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</si>
  <si>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</si>
  <si>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</si>
  <si>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</si>
  <si>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</si>
  <si>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</si>
  <si>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</si>
  <si>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</si>
  <si>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</si>
  <si>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</si>
  <si>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</si>
  <si>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</si>
  <si>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</si>
  <si>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</si>
  <si>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</si>
  <si>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</si>
  <si>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</si>
  <si>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</si>
  <si>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</si>
  <si>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</si>
  <si>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</si>
  <si>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</si>
  <si>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</si>
  <si>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</si>
  <si>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</si>
  <si>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</si>
  <si>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</si>
  <si>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</si>
  <si>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</si>
  <si>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</si>
  <si>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</si>
  <si>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</si>
  <si>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</si>
  <si>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</si>
  <si>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</si>
  <si>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</si>
  <si>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</si>
  <si>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</si>
  <si>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</si>
  <si>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</si>
  <si>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</si>
  <si>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</si>
  <si>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</si>
  <si>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</si>
  <si>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</si>
  <si>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</si>
  <si>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</si>
  <si>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</si>
  <si>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</si>
  <si>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</si>
  <si>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</si>
  <si>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</si>
  <si>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</si>
  <si>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</si>
  <si>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</si>
  <si>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</si>
  <si>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</si>
  <si>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</si>
  <si>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</si>
  <si>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</si>
  <si>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</si>
  <si>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</si>
  <si>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</si>
  <si>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</si>
  <si>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</si>
  <si>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</si>
  <si>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</si>
  <si>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</si>
  <si>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</si>
  <si>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</si>
  <si>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</si>
  <si>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</si>
  <si>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</si>
  <si>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</si>
  <si>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</si>
  <si>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</si>
  <si>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</si>
  <si>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</si>
  <si>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</si>
  <si>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</si>
  <si>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</si>
  <si>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</si>
  <si>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</si>
  <si>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</si>
  <si>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</si>
  <si>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</si>
  <si>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</si>
  <si>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</si>
  <si>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</si>
  <si>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</si>
  <si>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</si>
  <si>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</si>
  <si>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</si>
  <si>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</si>
  <si>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</si>
  <si>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</si>
  <si>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</si>
  <si>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</si>
  <si>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</si>
  <si>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</si>
  <si>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</si>
  <si>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</si>
  <si>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</si>
  <si>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</si>
  <si>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</si>
  <si>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</si>
  <si>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</si>
  <si>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</si>
  <si>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</si>
  <si>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</si>
  <si>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</si>
  <si>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</si>
  <si>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</si>
  <si>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</si>
  <si>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</si>
  <si>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</si>
  <si>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</si>
  <si>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</si>
  <si>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</si>
  <si>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</si>
  <si>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</si>
  <si>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</si>
  <si>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</si>
  <si>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</si>
  <si>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</si>
  <si>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</si>
  <si>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</si>
  <si>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</si>
  <si>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</si>
  <si>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</si>
  <si>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</si>
  <si>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</si>
  <si>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</si>
  <si>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</si>
  <si>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</si>
  <si>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</si>
  <si>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</si>
  <si>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</si>
  <si>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</si>
  <si>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</si>
  <si>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</si>
  <si>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</si>
  <si>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</si>
  <si>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</si>
  <si>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</si>
  <si>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</si>
  <si>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</si>
  <si>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</si>
  <si>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</si>
  <si>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</si>
  <si>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</si>
  <si>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</si>
  <si>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</si>
  <si>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</si>
  <si>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</si>
  <si>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</si>
  <si>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</si>
  <si>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</si>
  <si>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</si>
  <si>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</si>
  <si>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</si>
  <si>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</si>
  <si>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</si>
  <si>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</si>
  <si>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</si>
  <si>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</si>
  <si>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</si>
  <si>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</si>
  <si>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</si>
  <si>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</si>
  <si>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</si>
  <si>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</si>
  <si>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</si>
  <si>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</si>
  <si>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</si>
  <si>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</si>
  <si>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</si>
  <si>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</si>
  <si>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</si>
  <si>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</si>
  <si>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</si>
  <si>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</si>
  <si>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</si>
  <si>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</si>
  <si>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</si>
  <si>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</si>
  <si>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</si>
  <si>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</si>
  <si>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</si>
  <si>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</si>
  <si>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</si>
  <si>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</si>
  <si>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</si>
  <si>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</si>
  <si>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</si>
  <si>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</si>
  <si>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</si>
  <si>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</si>
  <si>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</si>
  <si>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</si>
  <si>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</si>
  <si>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</si>
  <si>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</si>
  <si>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</si>
  <si>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</si>
  <si>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</si>
  <si>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</si>
  <si>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</si>
  <si>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</si>
  <si>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</si>
  <si>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</si>
  <si>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</si>
  <si>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</si>
  <si>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</si>
  <si>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</si>
  <si>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</si>
  <si>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</si>
  <si>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</si>
  <si>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</si>
  <si>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</si>
  <si>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</si>
  <si>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</si>
  <si>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</si>
  <si>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</si>
  <si>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</si>
  <si>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</si>
  <si>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</si>
  <si>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</si>
  <si>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</si>
  <si>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</si>
  <si>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</si>
  <si>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</si>
  <si>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</si>
  <si>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</si>
  <si>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</si>
  <si>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</si>
  <si>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</si>
  <si>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</si>
  <si>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</si>
  <si>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</si>
  <si>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</si>
  <si>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</si>
  <si>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</si>
  <si>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</si>
  <si>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</si>
  <si>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</si>
  <si>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</si>
  <si>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</si>
  <si>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</si>
  <si>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</si>
  <si>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</si>
  <si>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</si>
  <si>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</si>
  <si>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</si>
  <si>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</si>
  <si>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</si>
  <si>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</si>
  <si>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</si>
  <si>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</si>
  <si>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</si>
  <si>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</si>
  <si>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</si>
  <si>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</si>
  <si>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</si>
  <si>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</si>
  <si>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</si>
  <si>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</si>
  <si>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</si>
  <si>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</si>
  <si>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</si>
  <si>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</si>
  <si>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</si>
  <si>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</si>
  <si>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</si>
  <si>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</si>
  <si>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</si>
  <si>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</si>
  <si>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</si>
  <si>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</si>
  <si>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</si>
  <si>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</si>
  <si>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</si>
  <si>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</si>
  <si>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</si>
  <si>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</si>
  <si>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</si>
  <si>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</si>
  <si>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</si>
  <si>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</si>
  <si>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</si>
  <si>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</si>
  <si>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</si>
  <si>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</si>
  <si>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</si>
  <si>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</si>
  <si>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</si>
  <si>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</si>
  <si>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</si>
  <si>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</si>
  <si>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</si>
  <si>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</si>
  <si>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</si>
  <si>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</si>
  <si>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</si>
  <si>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</si>
  <si>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</si>
  <si>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</si>
  <si>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</si>
  <si>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</si>
  <si>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</si>
  <si>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</si>
  <si>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</si>
  <si>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</si>
  <si>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</si>
  <si>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</si>
  <si>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</si>
  <si>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</si>
  <si>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</si>
  <si>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</si>
  <si>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</si>
  <si>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</si>
  <si>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</si>
  <si>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</si>
  <si>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</si>
  <si>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</si>
  <si>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</si>
  <si>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</si>
  <si>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</si>
  <si>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</si>
  <si>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</si>
  <si>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</si>
  <si>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</si>
  <si>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</si>
  <si>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</si>
  <si>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</si>
  <si>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</si>
  <si>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</si>
  <si>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</si>
  <si>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</si>
  <si>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</si>
  <si>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</si>
  <si>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</si>
  <si>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</si>
  <si>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</si>
  <si>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</si>
  <si>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</si>
  <si>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</si>
  <si>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</si>
  <si>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</si>
  <si>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</si>
  <si>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</si>
  <si>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</si>
  <si>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</si>
  <si>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</si>
  <si>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</si>
  <si>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</si>
  <si>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</si>
  <si>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</si>
  <si>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</si>
  <si>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</si>
  <si>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</si>
  <si>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</si>
  <si>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</si>
  <si>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</si>
  <si>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</si>
  <si>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</si>
  <si>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</si>
  <si>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</si>
  <si>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</si>
  <si>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</si>
  <si>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</si>
  <si>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</si>
  <si>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</si>
  <si>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</si>
  <si>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</si>
  <si>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</si>
  <si>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</si>
  <si>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</si>
  <si>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</si>
  <si>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</si>
  <si>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</si>
  <si>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</si>
  <si>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</si>
  <si>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</si>
  <si>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</si>
  <si>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</si>
  <si>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</si>
  <si>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</si>
  <si>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</si>
  <si>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</si>
  <si>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</si>
  <si>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</si>
  <si>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</si>
  <si>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</si>
  <si>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</si>
  <si>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</si>
  <si>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</si>
  <si>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</si>
  <si>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</si>
  <si>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</si>
  <si>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</si>
  <si>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</si>
  <si>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</si>
  <si>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</si>
  <si>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</si>
  <si>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</si>
  <si>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</si>
  <si>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</si>
  <si>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</si>
  <si>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</si>
  <si>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</si>
  <si>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</si>
  <si>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</si>
  <si>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</si>
  <si>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</si>
  <si>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</si>
  <si>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</si>
  <si>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</si>
  <si>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</si>
  <si>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</si>
  <si>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</si>
  <si>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</si>
  <si>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</si>
  <si>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</si>
  <si>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</si>
  <si>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</si>
  <si>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</si>
  <si>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</si>
  <si>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</si>
  <si>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</si>
  <si>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</si>
  <si>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</si>
  <si>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</si>
  <si>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</si>
  <si>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</si>
  <si>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</si>
  <si>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</si>
  <si>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</si>
  <si>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</si>
  <si>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</si>
  <si>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</si>
  <si>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</si>
  <si>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</si>
  <si>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</si>
  <si>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</si>
  <si>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</si>
  <si>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</si>
  <si>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</si>
  <si>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</si>
  <si>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</si>
  <si>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</si>
  <si>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</si>
  <si>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</si>
  <si>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</si>
  <si>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</si>
  <si>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</si>
  <si>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</si>
  <si>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</si>
  <si>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</si>
  <si>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</si>
  <si>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</si>
  <si>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</si>
  <si>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</si>
  <si>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</si>
  <si>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</si>
  <si>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</si>
  <si>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</si>
  <si>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</si>
  <si>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</si>
  <si>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</si>
  <si>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</si>
  <si>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</si>
  <si>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</si>
  <si>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</si>
  <si>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</si>
  <si>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</si>
  <si>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</si>
  <si>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</si>
  <si>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</si>
  <si>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</si>
  <si>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</si>
  <si>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</si>
  <si>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</si>
  <si>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</si>
  <si>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</si>
  <si>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</si>
  <si>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</si>
  <si>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</si>
  <si>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</si>
  <si>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</si>
  <si>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</si>
  <si>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</si>
  <si>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</si>
  <si>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</si>
  <si>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</si>
  <si>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</si>
  <si>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</si>
  <si>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</si>
  <si>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</si>
  <si>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</si>
  <si>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</si>
  <si>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</si>
  <si>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</si>
  <si>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</si>
  <si>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</si>
  <si>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</si>
  <si>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</si>
  <si>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</si>
  <si>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</si>
  <si>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</si>
  <si>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</si>
  <si>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</si>
  <si>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</si>
  <si>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</si>
  <si>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</si>
  <si>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</si>
  <si>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</si>
  <si>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</si>
  <si>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</si>
  <si>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</si>
  <si>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</si>
  <si>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</si>
  <si>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</si>
  <si>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</si>
  <si>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</si>
  <si>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</si>
  <si>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</si>
  <si>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</si>
  <si>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</si>
  <si>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</si>
  <si>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</si>
  <si>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</si>
  <si>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</si>
  <si>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</si>
  <si>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</si>
  <si>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</si>
  <si>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</si>
  <si>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</si>
  <si>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</si>
  <si>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</si>
  <si>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</si>
  <si>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</si>
  <si>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</si>
  <si>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</si>
  <si>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</si>
  <si>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</si>
  <si>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</si>
  <si>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</si>
  <si>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</si>
  <si>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</si>
  <si>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</si>
  <si>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</si>
  <si>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</si>
  <si>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</si>
  <si>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</si>
  <si>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</si>
  <si>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</si>
  <si>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</si>
  <si>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</si>
  <si>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</si>
  <si>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</si>
  <si>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</si>
  <si>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</si>
  <si>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</si>
  <si>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</si>
  <si>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</si>
  <si>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</si>
  <si>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</si>
  <si>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</si>
  <si>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</si>
  <si>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</si>
  <si>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</si>
  <si>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</si>
  <si>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</si>
  <si>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</si>
  <si>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</si>
  <si>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</si>
  <si>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</si>
  <si>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</si>
  <si>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</si>
  <si>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</si>
  <si>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</si>
  <si>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</si>
  <si>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</si>
  <si>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</si>
  <si>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</si>
  <si>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</si>
  <si>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</si>
  <si>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</si>
  <si>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</si>
  <si>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</si>
  <si>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</si>
  <si>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</si>
  <si>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</si>
  <si>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</si>
  <si>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</si>
  <si>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</si>
  <si>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</si>
  <si>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</si>
  <si>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</si>
  <si>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</si>
  <si>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</si>
  <si>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</si>
  <si>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</si>
  <si>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</si>
  <si>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</si>
  <si>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</si>
  <si>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</si>
  <si>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</si>
  <si>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</si>
  <si>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</si>
  <si>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</si>
  <si>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</si>
  <si>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</si>
  <si>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</si>
  <si>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</si>
  <si>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</si>
  <si>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</si>
  <si>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</si>
  <si>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</si>
  <si>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</si>
  <si>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</si>
  <si>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</si>
  <si>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</si>
  <si>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</si>
  <si>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</si>
  <si>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</si>
  <si>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</si>
  <si>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</si>
  <si>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</si>
  <si>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</si>
  <si>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</si>
  <si>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</si>
  <si>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</si>
  <si>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</si>
  <si>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</si>
  <si>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</si>
  <si>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</si>
  <si>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</si>
  <si>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</si>
  <si>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</si>
  <si>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</si>
  <si>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</si>
  <si>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</si>
  <si>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</si>
  <si>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</si>
  <si>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</si>
  <si>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</si>
  <si>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</si>
  <si>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</si>
  <si>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</si>
  <si>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</si>
  <si>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</si>
  <si>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</si>
  <si>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</si>
  <si>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</si>
  <si>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</si>
  <si>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</si>
  <si>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</si>
  <si>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</si>
  <si>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</si>
  <si>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</si>
  <si>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</si>
  <si>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</si>
  <si>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</si>
  <si>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</si>
  <si>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</si>
  <si>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</si>
  <si>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</si>
  <si>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</si>
  <si>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</si>
  <si>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</si>
  <si>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</si>
  <si>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</si>
  <si>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</si>
  <si>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</si>
  <si>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</si>
  <si>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</si>
  <si>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</si>
  <si>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</si>
  <si>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</si>
  <si>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</si>
  <si>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</si>
  <si>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</si>
  <si>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</si>
  <si>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</si>
  <si>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</si>
  <si>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</si>
  <si>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</si>
  <si>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</si>
  <si>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</si>
  <si>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</si>
  <si>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</si>
  <si>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</si>
  <si>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</si>
  <si>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</si>
  <si>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</si>
  <si>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</si>
  <si>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</si>
  <si>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</si>
  <si>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</si>
  <si>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</si>
  <si>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</si>
  <si>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</si>
  <si>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</si>
  <si>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</si>
  <si>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</si>
  <si>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</si>
  <si>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</si>
  <si>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</si>
  <si>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</si>
  <si>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</si>
  <si>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</si>
  <si>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</si>
  <si>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</si>
  <si>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</si>
  <si>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</si>
  <si>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</si>
  <si>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</si>
  <si>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</si>
  <si>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</si>
  <si>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</si>
  <si>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</si>
  <si>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</si>
  <si>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</si>
  <si>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</si>
  <si>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</si>
  <si>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</si>
  <si>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</si>
  <si>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</si>
  <si>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</si>
  <si>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</si>
  <si>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</si>
  <si>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</si>
  <si>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</si>
  <si>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</si>
  <si>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</si>
  <si>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</si>
  <si>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</si>
  <si>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</si>
  <si>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</si>
  <si>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</si>
  <si>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</si>
  <si>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</si>
  <si>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</si>
  <si>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</si>
  <si>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</si>
  <si>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</si>
  <si>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</si>
  <si>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</si>
  <si>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</si>
  <si>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</si>
  <si>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</si>
  <si>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</si>
  <si>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</si>
  <si>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</si>
  <si>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</si>
  <si>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</si>
  <si>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</si>
  <si>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</si>
  <si>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</si>
  <si>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</si>
  <si>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</si>
  <si>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</si>
  <si>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</si>
  <si>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</si>
  <si>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</si>
  <si>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</si>
  <si>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</si>
  <si>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</si>
  <si>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</si>
  <si>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</si>
  <si>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</si>
  <si>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</si>
  <si>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</si>
  <si>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</si>
  <si>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</si>
  <si>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</si>
  <si>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</si>
  <si>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</si>
  <si>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</si>
  <si>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</si>
  <si>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</si>
  <si>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</si>
  <si>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</si>
  <si>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</si>
  <si>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</si>
  <si>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</si>
  <si>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</si>
  <si>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</si>
  <si>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</si>
  <si>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</si>
  <si>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</si>
  <si>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</si>
  <si>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</si>
  <si>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</si>
  <si>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</si>
  <si>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</si>
  <si>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</si>
  <si>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</si>
  <si>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</si>
  <si>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</si>
  <si>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</si>
  <si>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</si>
  <si>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</si>
  <si>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</si>
  <si>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</si>
  <si>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</si>
  <si>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</si>
  <si>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</si>
  <si>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</si>
  <si>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</si>
  <si>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</si>
  <si>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</si>
  <si>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</si>
  <si>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</si>
  <si>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</si>
  <si>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</si>
  <si>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</si>
  <si>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</si>
  <si>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</si>
  <si>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</si>
  <si>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</si>
  <si>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</si>
  <si>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</si>
  <si>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</si>
  <si>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</si>
  <si>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</si>
  <si>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</si>
  <si>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</si>
  <si>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</si>
  <si>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</si>
  <si>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</si>
  <si>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</si>
  <si>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</si>
  <si>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</si>
  <si>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</si>
  <si>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</si>
  <si>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</si>
  <si>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</si>
  <si>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</si>
  <si>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</si>
  <si>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</si>
  <si>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</si>
  <si>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</si>
  <si>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</si>
  <si>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</si>
  <si>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</si>
  <si>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</si>
  <si>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</si>
  <si>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</si>
  <si>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</si>
  <si>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</si>
  <si>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</si>
  <si>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</si>
  <si>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</si>
  <si>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</si>
  <si>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</si>
  <si>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</si>
  <si>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</si>
  <si>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</si>
  <si>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</si>
  <si>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</si>
  <si>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</si>
  <si>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</si>
  <si>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</si>
  <si>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</si>
  <si>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</si>
  <si>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</si>
  <si>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</si>
  <si>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</si>
  <si>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</si>
  <si>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</si>
  <si>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</si>
  <si>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</si>
  <si>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</si>
  <si>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</si>
  <si>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</si>
  <si>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</si>
  <si>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</si>
  <si>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</si>
  <si>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</si>
  <si>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</si>
  <si>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</si>
  <si>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</si>
  <si>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</si>
  <si>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</si>
  <si>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</si>
  <si>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</si>
  <si>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</si>
  <si>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</si>
  <si>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</si>
  <si>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</si>
  <si>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</si>
  <si>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</si>
  <si>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</si>
  <si>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</si>
  <si>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</si>
  <si>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</si>
  <si>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</si>
  <si>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</si>
  <si>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</si>
  <si>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</si>
  <si>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</si>
  <si>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</si>
  <si>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</si>
  <si>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</si>
  <si>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</si>
  <si>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</si>
  <si>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</si>
  <si>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</si>
  <si>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</si>
  <si>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</si>
  <si>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</si>
  <si>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</si>
  <si>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</si>
  <si>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</si>
  <si>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</si>
  <si>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</si>
  <si>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</si>
  <si>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</si>
  <si>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</si>
  <si>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</si>
  <si>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</si>
  <si>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</si>
  <si>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</si>
  <si>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</si>
  <si>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</si>
  <si>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</si>
  <si>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</si>
  <si>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</si>
  <si>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</si>
  <si>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</si>
  <si>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</si>
  <si>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</si>
  <si>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</si>
  <si>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</si>
  <si>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</si>
  <si>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</si>
  <si>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</si>
  <si>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</si>
  <si>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</si>
  <si>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</si>
  <si>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</si>
  <si>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</si>
  <si>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</si>
  <si>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</si>
  <si>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</si>
  <si>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</si>
  <si>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</si>
  <si>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</si>
  <si>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</si>
  <si>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</si>
  <si>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</si>
  <si>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</si>
  <si>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</si>
  <si>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</si>
  <si>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</si>
  <si>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</si>
  <si>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</si>
  <si>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</si>
  <si>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</si>
  <si>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</si>
  <si>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</si>
  <si>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</si>
  <si>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</si>
  <si>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</si>
  <si>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</si>
  <si>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</si>
  <si>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</si>
  <si>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</si>
  <si>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</si>
  <si>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</si>
  <si>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</si>
  <si>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</si>
  <si>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</si>
  <si>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</si>
  <si>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</si>
  <si>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</si>
  <si>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</si>
  <si>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</si>
  <si>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</si>
  <si>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</si>
  <si>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</si>
  <si>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</si>
  <si>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</si>
  <si>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</si>
  <si>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</si>
  <si>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</si>
  <si>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</si>
  <si>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</si>
  <si>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</si>
  <si>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</si>
  <si>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</si>
  <si>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</si>
  <si>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</si>
  <si>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</si>
  <si>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</si>
  <si>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</si>
  <si>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</si>
  <si>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</si>
  <si>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</si>
  <si>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</si>
  <si>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</si>
  <si>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</si>
  <si>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</si>
  <si>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</si>
  <si>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</si>
  <si>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</si>
  <si>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</si>
  <si>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</si>
  <si>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</si>
  <si>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</si>
  <si>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</si>
  <si>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</si>
  <si>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</si>
  <si>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</si>
  <si>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</si>
  <si>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</si>
  <si>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</si>
  <si>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</si>
  <si>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</si>
  <si>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</si>
  <si>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</si>
  <si>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</si>
  <si>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</si>
  <si>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</si>
  <si>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</si>
  <si>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</si>
  <si>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</si>
  <si>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</si>
  <si>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</si>
  <si>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</si>
  <si>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</si>
  <si>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</si>
  <si>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</si>
  <si>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</si>
  <si>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</si>
  <si>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</si>
  <si>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</si>
  <si>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</si>
  <si>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</si>
  <si>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</si>
  <si>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</si>
  <si>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</si>
  <si>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</si>
  <si>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</si>
  <si>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</si>
  <si>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</si>
  <si>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</si>
  <si>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</si>
  <si>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</si>
  <si>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</si>
  <si>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</si>
  <si>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</si>
  <si>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</si>
  <si>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</si>
  <si>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</si>
  <si>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</si>
  <si>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</si>
  <si>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</si>
  <si>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</si>
  <si>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</si>
  <si>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</si>
  <si>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</si>
  <si>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</si>
  <si>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</si>
  <si>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</si>
  <si>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</si>
  <si>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</si>
  <si>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</si>
  <si>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</si>
  <si>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</si>
  <si>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</si>
  <si>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</si>
  <si>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</si>
  <si>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</si>
  <si>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</si>
  <si>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</si>
  <si>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</si>
  <si>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</si>
  <si>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</si>
  <si>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</si>
  <si>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</si>
  <si>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</si>
  <si>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</si>
  <si>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</si>
  <si>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</si>
  <si>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</si>
  <si>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</si>
  <si>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</si>
  <si>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</si>
  <si>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</si>
  <si>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</si>
  <si>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</si>
  <si>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</si>
  <si>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</si>
  <si>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</si>
  <si>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</si>
  <si>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</si>
  <si>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</si>
  <si>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</si>
  <si>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</si>
  <si>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</si>
  <si>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</si>
  <si>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</si>
  <si>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</si>
  <si>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</si>
  <si>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</si>
  <si>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</si>
  <si>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</si>
  <si>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</si>
  <si>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</si>
  <si>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</si>
  <si>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</si>
  <si>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</si>
  <si>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</si>
  <si>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</si>
  <si>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</si>
  <si>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</si>
  <si>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</si>
  <si>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</si>
  <si>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</si>
  <si>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</si>
  <si>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</si>
  <si>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</si>
  <si>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</si>
  <si>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</si>
  <si>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</si>
  <si>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</si>
  <si>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</si>
  <si>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</si>
  <si>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</si>
  <si>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</si>
  <si>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</si>
  <si>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</si>
  <si>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</si>
  <si>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</si>
  <si>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</si>
  <si>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</si>
  <si>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</si>
  <si>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</si>
  <si>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</si>
  <si>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</si>
  <si>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</si>
  <si>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</si>
  <si>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</si>
  <si>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</si>
  <si>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</si>
  <si>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</si>
  <si>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</si>
  <si>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</si>
  <si>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</si>
  <si>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</si>
  <si>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</si>
  <si>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</si>
  <si>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</si>
  <si>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</si>
  <si>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</si>
  <si>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</si>
  <si>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</si>
  <si>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</si>
  <si>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</si>
  <si>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</si>
  <si>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</si>
  <si>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</si>
  <si>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</si>
  <si>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</si>
  <si>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</si>
  <si>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</si>
  <si>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</si>
  <si>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</si>
  <si>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</si>
  <si>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</si>
  <si>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</si>
  <si>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</si>
  <si>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</si>
  <si>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</si>
  <si>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</si>
  <si>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</si>
  <si>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</si>
  <si>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</si>
  <si>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</si>
  <si>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</si>
  <si>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</si>
  <si>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</si>
  <si>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</si>
  <si>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</si>
  <si>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</si>
  <si>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</si>
  <si>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</si>
  <si>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</si>
  <si>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</si>
  <si>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</si>
  <si>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</si>
  <si>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</si>
  <si>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</si>
  <si>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</si>
  <si>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</si>
  <si>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</si>
  <si>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</si>
  <si>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</si>
  <si>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</si>
  <si>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</si>
  <si>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</si>
  <si>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</si>
  <si>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</si>
  <si>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</si>
  <si>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</si>
  <si>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</si>
  <si>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</si>
  <si>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</si>
  <si>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</si>
  <si>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</si>
  <si>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</si>
  <si>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</si>
  <si>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</si>
  <si>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</si>
  <si>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</si>
  <si>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</si>
  <si>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</si>
  <si>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</si>
  <si>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</si>
  <si>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</si>
  <si>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</si>
  <si>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</si>
  <si>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</si>
  <si>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</si>
  <si>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</si>
  <si>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</si>
  <si>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</si>
  <si>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</si>
  <si>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</si>
  <si>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</si>
  <si>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</si>
  <si>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</si>
  <si>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</si>
  <si>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</si>
  <si>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</si>
  <si>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</si>
  <si>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</si>
  <si>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</si>
  <si>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</si>
  <si>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</si>
  <si>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</si>
  <si>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</si>
  <si>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</si>
  <si>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</si>
  <si>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</si>
  <si>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</si>
  <si>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</si>
  <si>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</si>
  <si>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</si>
  <si>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</si>
  <si>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</si>
  <si>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</si>
  <si>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</si>
  <si>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</si>
  <si>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</si>
  <si>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</si>
  <si>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</si>
  <si>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</si>
  <si>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</si>
  <si>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</si>
  <si>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</si>
  <si>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</si>
  <si>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</si>
  <si>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</si>
  <si>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</si>
  <si>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</si>
  <si>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</si>
  <si>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</si>
  <si>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</si>
  <si>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</si>
  <si>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</si>
  <si>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</si>
  <si>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</si>
  <si>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</si>
  <si>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</si>
  <si>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</si>
  <si>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</si>
  <si>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</si>
  <si>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</si>
  <si>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</si>
  <si>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</si>
  <si>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</si>
  <si>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</si>
  <si>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</si>
  <si>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</si>
  <si>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</si>
  <si>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</si>
  <si>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</si>
  <si>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</si>
  <si>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</si>
  <si>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</si>
  <si>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</si>
  <si>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</si>
  <si>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</si>
  <si>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</si>
  <si>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</si>
  <si>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</si>
  <si>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</si>
  <si>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</si>
  <si>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</si>
  <si>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</si>
  <si>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</si>
  <si>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</si>
  <si>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</si>
  <si>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</si>
  <si>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</si>
  <si>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</si>
  <si>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</si>
  <si>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</si>
  <si>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</si>
  <si>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</si>
  <si>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</si>
  <si>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</si>
  <si>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</si>
  <si>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</si>
  <si>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</si>
  <si>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</si>
  <si>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</si>
  <si>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</si>
  <si>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</si>
  <si>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</si>
  <si>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</si>
  <si>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</si>
  <si>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</si>
  <si>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</si>
  <si>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</si>
  <si>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</si>
  <si>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</si>
  <si>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</si>
  <si>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</si>
  <si>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</si>
  <si>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</si>
  <si>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</si>
  <si>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</si>
  <si>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</si>
  <si>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</si>
  <si>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</si>
  <si>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</si>
  <si>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</si>
  <si>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</si>
  <si>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</si>
  <si>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</si>
  <si>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</si>
  <si>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</si>
  <si>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</si>
  <si>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</si>
  <si>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</si>
  <si>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</si>
  <si>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</si>
  <si>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</si>
  <si>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</si>
  <si>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</si>
  <si>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</si>
  <si>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</si>
  <si>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</si>
  <si>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</si>
  <si>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</si>
  <si>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</si>
  <si>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</si>
  <si>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</si>
  <si>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</si>
  <si>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</si>
  <si>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</si>
  <si>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</si>
  <si>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</si>
  <si>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</si>
  <si>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</si>
  <si>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</si>
  <si>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</si>
  <si>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</si>
  <si>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</si>
  <si>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</si>
  <si>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</si>
  <si>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</si>
  <si>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</si>
  <si>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</si>
  <si>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</si>
  <si>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</si>
  <si>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</si>
  <si>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</si>
  <si>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</si>
  <si>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</si>
  <si>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</si>
  <si>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</si>
  <si>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</si>
  <si>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</si>
  <si>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</si>
  <si>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</si>
  <si>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</si>
  <si>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</si>
  <si>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</si>
  <si>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</si>
  <si>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</si>
  <si>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</si>
  <si>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</si>
  <si>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</si>
  <si>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</si>
  <si>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</si>
  <si>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</si>
  <si>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</si>
  <si>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</si>
  <si>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</si>
  <si>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</si>
  <si>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</si>
  <si>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</si>
  <si>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</si>
  <si>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</si>
  <si>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</si>
  <si>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</si>
  <si>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</si>
  <si>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</si>
  <si>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</si>
  <si>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</si>
  <si>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</si>
  <si>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</si>
  <si>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</si>
  <si>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</si>
  <si>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</si>
  <si>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</si>
  <si>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</si>
  <si>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</si>
  <si>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</si>
  <si>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</si>
  <si>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</si>
  <si>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</si>
  <si>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</si>
  <si>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</si>
  <si>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</si>
  <si>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</si>
  <si>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</si>
  <si>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</si>
  <si>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</si>
  <si>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</si>
  <si>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</si>
  <si>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</si>
  <si>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</si>
  <si>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</si>
  <si>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</si>
  <si>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</si>
  <si>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</si>
  <si>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</si>
  <si>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</si>
  <si>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</si>
  <si>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</si>
  <si>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</si>
  <si>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</si>
  <si>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</si>
  <si>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</si>
  <si>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</si>
  <si>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</si>
  <si>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</si>
  <si>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</si>
  <si>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</si>
  <si>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</si>
  <si>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</si>
  <si>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</si>
  <si>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</si>
  <si>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</si>
  <si>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</si>
  <si>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</si>
  <si>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</si>
  <si>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</si>
  <si>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</si>
  <si>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</si>
  <si>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</si>
  <si>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</si>
  <si>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</si>
  <si>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</si>
  <si>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</si>
  <si>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</si>
  <si>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</si>
  <si>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</si>
  <si>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</si>
  <si>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</si>
  <si>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</si>
  <si>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</si>
  <si>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</si>
  <si>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</si>
  <si>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</si>
  <si>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</si>
  <si>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</si>
  <si>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</si>
  <si>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</si>
  <si>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</si>
  <si>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</si>
  <si>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</si>
  <si>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</si>
  <si>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</si>
  <si>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</si>
  <si>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</si>
  <si>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</si>
  <si>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</si>
  <si>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</si>
  <si>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</si>
  <si>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</si>
  <si>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</si>
  <si>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</si>
  <si>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</si>
  <si>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</si>
  <si>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</si>
  <si>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</si>
  <si>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</si>
  <si>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</si>
  <si>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</si>
  <si>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</si>
  <si>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</si>
  <si>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</si>
  <si>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</si>
  <si>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</si>
  <si>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</si>
  <si>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</si>
  <si>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</si>
  <si>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</si>
  <si>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</si>
  <si>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</si>
  <si>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</si>
  <si>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</si>
  <si>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</si>
  <si>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</si>
  <si>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</si>
  <si>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</si>
  <si>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</si>
  <si>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</si>
  <si>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</si>
  <si>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</si>
  <si>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</si>
  <si>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</si>
  <si>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</si>
  <si>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</si>
  <si>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</si>
  <si>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</si>
  <si>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</si>
  <si>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</si>
  <si>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</si>
  <si>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</si>
  <si>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</si>
  <si>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</si>
  <si>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</si>
  <si>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</si>
  <si>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</si>
  <si>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</si>
  <si>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</si>
  <si>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</si>
  <si>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</si>
  <si>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</si>
  <si>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</si>
  <si>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</si>
  <si>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</si>
  <si>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</si>
  <si>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</si>
  <si>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</si>
  <si>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</si>
  <si>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</si>
  <si>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</si>
  <si>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</si>
  <si>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</si>
  <si>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</si>
  <si>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</si>
  <si>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</si>
  <si>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</si>
  <si>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</si>
  <si>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</si>
  <si>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</si>
  <si>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</si>
  <si>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</si>
  <si>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</si>
  <si>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</si>
  <si>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</si>
  <si>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</si>
  <si>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</si>
  <si>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</si>
  <si>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</si>
  <si>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</si>
  <si>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</si>
  <si>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</si>
  <si>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</si>
  <si>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</si>
  <si>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</si>
  <si>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</si>
  <si>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</si>
  <si>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</si>
  <si>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</si>
  <si>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</si>
  <si>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</si>
  <si>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</si>
  <si>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</si>
  <si>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</si>
  <si>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</si>
  <si>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</si>
  <si>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</si>
  <si>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</si>
  <si>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</si>
  <si>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</si>
  <si>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</si>
  <si>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</si>
  <si>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</si>
  <si>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</si>
  <si>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</si>
  <si>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</si>
  <si>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</si>
  <si>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</si>
  <si>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</si>
  <si>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</si>
  <si>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</si>
  <si>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</si>
  <si>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</si>
  <si>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</si>
  <si>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</si>
  <si>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</si>
  <si>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</si>
  <si>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</si>
  <si>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</si>
  <si>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</si>
  <si>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</si>
  <si>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</si>
  <si>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</si>
  <si>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</si>
  <si>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</si>
  <si>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</si>
  <si>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</si>
  <si>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</si>
  <si>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</si>
  <si>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</si>
  <si>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</si>
  <si>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</si>
  <si>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</si>
  <si>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</si>
  <si>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</si>
  <si>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</si>
  <si>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</si>
  <si>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</si>
  <si>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</si>
  <si>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</si>
  <si>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</si>
  <si>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</si>
  <si>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</si>
  <si>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</si>
  <si>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</si>
  <si>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</si>
  <si>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</si>
  <si>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</si>
  <si>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</si>
  <si>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</si>
  <si>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</si>
  <si>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</si>
  <si>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</si>
  <si>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</si>
  <si>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</si>
  <si>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</si>
  <si>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</si>
  <si>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</si>
  <si>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</si>
  <si>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</si>
  <si>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</si>
  <si>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</si>
  <si>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</si>
  <si>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</si>
  <si>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</si>
  <si>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</si>
  <si>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</si>
  <si>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</si>
  <si>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</si>
  <si>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</si>
  <si>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</si>
  <si>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</si>
  <si>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</si>
  <si>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</si>
  <si>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</si>
  <si>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</si>
  <si>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</si>
  <si>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</si>
  <si>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</si>
  <si>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</si>
  <si>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</si>
  <si>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</si>
  <si>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</si>
  <si>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</si>
  <si>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</si>
  <si>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</si>
  <si>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</si>
  <si>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</si>
  <si>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</si>
  <si>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</si>
  <si>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</si>
  <si>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</si>
  <si>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</si>
  <si>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</si>
  <si>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</si>
  <si>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</si>
  <si>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</si>
  <si>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</si>
  <si>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</si>
  <si>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</si>
  <si>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</si>
  <si>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</si>
  <si>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</si>
  <si>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</si>
  <si>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</si>
  <si>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</si>
  <si>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</si>
  <si>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</si>
  <si>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</si>
  <si>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</si>
  <si>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</si>
  <si>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</si>
  <si>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</si>
  <si>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</si>
  <si>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</si>
  <si>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</si>
  <si>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</si>
  <si>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</si>
  <si>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</si>
  <si>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</si>
  <si>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</si>
  <si>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</si>
  <si>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</si>
  <si>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</si>
  <si>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</si>
  <si>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</si>
  <si>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</si>
  <si>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</si>
  <si>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</si>
  <si>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</si>
  <si>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</si>
  <si>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</si>
  <si>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</si>
  <si>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</si>
  <si>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</si>
  <si>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</si>
  <si>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</si>
  <si>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</si>
  <si>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</si>
  <si>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</si>
  <si>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</si>
  <si>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</si>
  <si>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</si>
  <si>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</si>
  <si>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</si>
  <si>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</si>
  <si>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</si>
  <si>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</si>
  <si>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</si>
  <si>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</si>
  <si>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</si>
  <si>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</si>
  <si>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</si>
  <si>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</si>
  <si>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</si>
  <si>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</si>
  <si>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</si>
  <si>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</si>
  <si>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</si>
  <si>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</si>
  <si>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</si>
  <si>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</si>
  <si>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</si>
  <si>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</si>
  <si>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</si>
  <si>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</si>
  <si>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</si>
  <si>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</si>
  <si>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</si>
  <si>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</si>
  <si>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</si>
  <si>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</si>
  <si>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</si>
  <si>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</si>
  <si>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</si>
  <si>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</si>
  <si>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</si>
  <si>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</si>
  <si>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</si>
  <si>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</si>
  <si>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</si>
  <si>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</si>
  <si>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</si>
  <si>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</si>
  <si>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</si>
  <si>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</si>
  <si>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</si>
  <si>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</si>
  <si>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</si>
  <si>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</si>
  <si>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</si>
  <si>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</si>
  <si>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</si>
  <si>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</si>
  <si>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</si>
  <si>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</si>
  <si>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</si>
  <si>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</si>
  <si>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</si>
  <si>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</si>
  <si>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</si>
  <si>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</si>
  <si>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</si>
  <si>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</si>
  <si>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</si>
  <si>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</si>
  <si>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</si>
  <si>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</si>
  <si>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</si>
  <si>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</si>
  <si>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</si>
  <si>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</si>
  <si>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</si>
  <si>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</si>
  <si>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</si>
  <si>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</si>
  <si>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</si>
  <si>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</si>
  <si>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</si>
  <si>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</si>
  <si>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</si>
  <si>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</si>
  <si>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</si>
  <si>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</si>
  <si>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</si>
  <si>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</si>
  <si>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</si>
  <si>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</si>
  <si>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</si>
  <si>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</si>
  <si>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</si>
  <si>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</si>
  <si>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</si>
  <si>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</si>
  <si>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</si>
  <si>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</si>
  <si>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</si>
  <si>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</si>
  <si>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</si>
  <si>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</si>
  <si>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</si>
  <si>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</si>
  <si>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</si>
  <si>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</si>
  <si>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</si>
  <si>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</si>
  <si>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</si>
  <si>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</si>
  <si>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</si>
  <si>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</si>
  <si>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</si>
  <si>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</si>
  <si>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</si>
  <si>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</si>
  <si>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</si>
  <si>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</si>
  <si>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</si>
  <si>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</si>
  <si>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</si>
  <si>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</si>
  <si>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</si>
  <si>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</si>
  <si>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</si>
  <si>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</si>
  <si>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</si>
  <si>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</si>
  <si>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</si>
  <si>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</si>
  <si>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</si>
  <si>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</si>
  <si>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</si>
  <si>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</si>
  <si>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</si>
  <si>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</si>
  <si>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</si>
  <si>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</si>
  <si>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</si>
  <si>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</si>
  <si>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</si>
  <si>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</si>
  <si>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</si>
  <si>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</si>
  <si>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</si>
  <si>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</si>
  <si>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</si>
  <si>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</si>
  <si>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</si>
  <si>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</si>
  <si>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</si>
  <si>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</si>
  <si>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</si>
  <si>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</si>
  <si>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</si>
  <si>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</si>
  <si>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</si>
  <si>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</si>
  <si>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</si>
  <si>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</si>
  <si>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</si>
  <si>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</si>
  <si>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</si>
  <si>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</si>
  <si>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</si>
  <si>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</si>
  <si>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</si>
  <si>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</si>
  <si>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</si>
  <si>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</si>
  <si>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</si>
  <si>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</si>
  <si>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</si>
  <si>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</si>
  <si>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</si>
  <si>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</si>
  <si>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</si>
  <si>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</si>
  <si>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</si>
  <si>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</si>
  <si>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</si>
  <si>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</si>
  <si>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</si>
  <si>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</si>
  <si>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</si>
  <si>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</si>
  <si>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</si>
  <si>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</si>
  <si>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</si>
  <si>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</si>
  <si>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</si>
  <si>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</si>
  <si>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</si>
  <si>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</si>
  <si>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</si>
  <si>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</si>
  <si>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</si>
  <si>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</si>
  <si>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</si>
  <si>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</si>
  <si>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</si>
  <si>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</si>
  <si>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</si>
  <si>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</si>
  <si>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</si>
  <si>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</si>
  <si>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</si>
  <si>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</si>
  <si>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</si>
  <si>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</si>
  <si>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</si>
  <si>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</si>
  <si>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</si>
  <si>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</si>
  <si>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</si>
  <si>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</si>
  <si>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</si>
  <si>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</si>
  <si>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</si>
  <si>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</si>
  <si>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</si>
  <si>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</si>
  <si>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</si>
  <si>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</si>
  <si>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</si>
  <si>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</si>
  <si>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</si>
  <si>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</si>
  <si>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</si>
  <si>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</si>
  <si>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</si>
  <si>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</si>
  <si>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</si>
  <si>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</si>
  <si>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</si>
  <si>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</si>
  <si>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</si>
  <si>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</si>
  <si>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</si>
  <si>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</si>
  <si>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</si>
  <si>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</si>
  <si>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</si>
  <si>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</si>
  <si>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</si>
  <si>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</si>
  <si>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</si>
  <si>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</si>
  <si>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</si>
  <si>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</si>
  <si>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</si>
  <si>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</si>
  <si>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</si>
  <si>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</si>
  <si>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</si>
  <si>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</si>
  <si>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</si>
  <si>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</si>
  <si>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</si>
  <si>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</si>
  <si>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</si>
  <si>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</si>
  <si>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</si>
  <si>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</si>
  <si>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</si>
  <si>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</si>
  <si>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</si>
  <si>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</si>
  <si>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</si>
  <si>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</si>
  <si>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</si>
  <si>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</si>
  <si>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</si>
  <si>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</si>
  <si>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</si>
  <si>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</si>
  <si>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</si>
  <si>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</si>
  <si>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</si>
  <si>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</si>
  <si>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</si>
  <si>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</si>
  <si>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</si>
  <si>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</si>
  <si>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</si>
  <si>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</si>
  <si>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</si>
  <si>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</si>
  <si>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</si>
  <si>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</si>
  <si>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</si>
  <si>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</si>
  <si>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</si>
  <si>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</si>
  <si>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</si>
  <si>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</si>
  <si>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</si>
  <si>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</si>
  <si>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</si>
  <si>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</si>
  <si>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</si>
  <si>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</si>
  <si>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</si>
  <si>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</si>
  <si>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</si>
  <si>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</si>
  <si>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</si>
  <si>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</si>
  <si>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</si>
  <si>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</si>
  <si>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</si>
  <si>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</si>
  <si>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</si>
  <si>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</si>
  <si>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</si>
  <si>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</si>
  <si>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</si>
  <si>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</si>
  <si>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</si>
  <si>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</si>
  <si>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</si>
  <si>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</si>
  <si>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</si>
  <si>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</si>
  <si>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</si>
  <si>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</si>
  <si>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</si>
  <si>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</si>
  <si>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</si>
  <si>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</si>
  <si>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</si>
  <si>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</si>
  <si>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</si>
  <si>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</si>
  <si>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</si>
  <si>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</si>
  <si>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</si>
  <si>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</si>
  <si>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</si>
  <si>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</si>
  <si>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</si>
  <si>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</si>
  <si>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</si>
  <si>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</si>
  <si>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</si>
  <si>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</si>
  <si>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</si>
  <si>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</si>
  <si>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</si>
  <si>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</si>
  <si>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</si>
  <si>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</si>
  <si>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</si>
  <si>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</si>
  <si>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</si>
  <si>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</si>
  <si>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</si>
  <si>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</si>
  <si>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</si>
  <si>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</si>
  <si>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</si>
  <si>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</si>
  <si>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</si>
  <si>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</si>
  <si>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</si>
  <si>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</si>
  <si>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</si>
  <si>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</si>
  <si>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</si>
  <si>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</si>
  <si>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</si>
  <si>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</si>
  <si>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</si>
  <si>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</si>
  <si>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</si>
  <si>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</si>
  <si>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</si>
  <si>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</si>
  <si>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</si>
  <si>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</si>
  <si>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</si>
  <si>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</si>
  <si>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</si>
  <si>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</si>
  <si>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</si>
  <si>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</si>
  <si>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</si>
  <si>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</si>
  <si>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</si>
  <si>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</si>
  <si>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</si>
  <si>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</si>
  <si>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</si>
  <si>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</si>
  <si>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</si>
  <si>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</si>
  <si>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</si>
  <si>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</si>
  <si>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</si>
  <si>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</si>
  <si>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</si>
  <si>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</si>
  <si>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</si>
  <si>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</si>
  <si>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</si>
  <si>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</si>
  <si>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</si>
  <si>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</si>
  <si>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</si>
  <si>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</si>
  <si>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</si>
  <si>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</si>
  <si>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</si>
  <si>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</si>
  <si>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</si>
  <si>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</si>
  <si>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</si>
  <si>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</si>
  <si>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</si>
  <si>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</si>
  <si>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</si>
  <si>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</si>
  <si>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</si>
  <si>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</si>
  <si>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</si>
  <si>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</si>
  <si>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</si>
  <si>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</si>
  <si>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</si>
  <si>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</si>
  <si>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</si>
  <si>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</si>
  <si>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</si>
  <si>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</si>
  <si>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</si>
  <si>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</si>
  <si>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</si>
  <si>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</si>
  <si>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</si>
  <si>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</si>
  <si>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</si>
  <si>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</si>
  <si>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</si>
  <si>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</si>
  <si>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</si>
  <si>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</si>
  <si>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</si>
  <si>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</si>
  <si>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</si>
  <si>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</si>
  <si>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</si>
  <si>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</si>
  <si>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</si>
  <si>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</si>
  <si>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</si>
  <si>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</si>
  <si>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</si>
  <si>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</si>
  <si>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</si>
  <si>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</si>
  <si>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</si>
  <si>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</si>
  <si>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</si>
  <si>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</si>
  <si>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</si>
  <si>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</si>
  <si>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</si>
  <si>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</si>
  <si>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</si>
  <si>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</si>
  <si>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</si>
  <si>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</si>
  <si>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</si>
  <si>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</si>
  <si>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</si>
  <si>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</si>
  <si>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</si>
  <si>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</si>
  <si>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</si>
  <si>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</si>
  <si>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</si>
  <si>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</si>
  <si>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</si>
  <si>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</si>
  <si>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</si>
  <si>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</si>
  <si>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</si>
  <si>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</si>
  <si>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</si>
  <si>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</si>
  <si>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</si>
  <si>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</si>
  <si>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</si>
  <si>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</si>
  <si>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</si>
  <si>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</si>
  <si>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</si>
  <si>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</si>
  <si>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</si>
  <si>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</si>
  <si>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</si>
  <si>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</si>
  <si>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</si>
  <si>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</si>
  <si>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</si>
  <si>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</si>
  <si>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</si>
  <si>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</si>
  <si>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</si>
  <si>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</si>
  <si>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</si>
  <si>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</si>
  <si>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</si>
  <si>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</si>
  <si>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</si>
  <si>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</si>
  <si>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</si>
  <si>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</si>
  <si>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</si>
  <si>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</si>
  <si>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</si>
  <si>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</si>
  <si>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</si>
  <si>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</si>
  <si>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</si>
  <si>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</si>
  <si>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</si>
  <si>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</si>
  <si>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</si>
  <si>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</si>
  <si>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</si>
  <si>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</si>
  <si>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</si>
  <si>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</si>
  <si>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</si>
  <si>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</si>
  <si>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</si>
  <si>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</si>
  <si>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</si>
  <si>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</si>
  <si>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</si>
  <si>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</si>
  <si>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</si>
  <si>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</si>
  <si>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</si>
  <si>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</si>
  <si>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</si>
  <si>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</si>
  <si>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</si>
  <si>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</si>
  <si>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</si>
  <si>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</si>
  <si>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</si>
  <si>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</si>
  <si>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</si>
  <si>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</si>
  <si>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</si>
  <si>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</si>
  <si>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</si>
  <si>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</si>
  <si>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</si>
  <si>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</si>
  <si>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</si>
  <si>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</si>
  <si>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</si>
  <si>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</si>
  <si>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</si>
  <si>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</si>
  <si>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</si>
  <si>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</si>
  <si>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</si>
  <si>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</si>
  <si>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</si>
  <si>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</si>
  <si>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</si>
  <si>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</si>
  <si>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</si>
  <si>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</si>
  <si>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</si>
  <si>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</si>
  <si>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</si>
  <si>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</si>
  <si>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</si>
  <si>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</si>
  <si>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</si>
  <si>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</si>
  <si>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</si>
  <si>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</si>
  <si>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</si>
  <si>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</si>
  <si>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</si>
  <si>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</si>
  <si>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</si>
  <si>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</si>
  <si>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</si>
  <si>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</si>
  <si>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</si>
  <si>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</si>
  <si>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</si>
  <si>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</si>
  <si>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</si>
  <si>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</si>
  <si>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</si>
  <si>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</si>
  <si>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</si>
  <si>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</si>
  <si>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</si>
  <si>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</si>
  <si>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</si>
  <si>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</si>
  <si>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</si>
  <si>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</si>
  <si>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</si>
  <si>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</si>
  <si>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</si>
  <si>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</si>
  <si>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</si>
  <si>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</si>
  <si>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</si>
  <si>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</si>
  <si>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</si>
  <si>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</si>
  <si>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</si>
  <si>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</si>
  <si>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</si>
  <si>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</si>
  <si>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</si>
  <si>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</si>
  <si>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</si>
  <si>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</si>
  <si>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</si>
  <si>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</si>
  <si>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</si>
  <si>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</si>
  <si>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</si>
  <si>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</si>
  <si>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</si>
  <si>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</si>
  <si>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</si>
  <si>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</si>
  <si>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</si>
  <si>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</si>
  <si>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</si>
  <si>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</si>
  <si>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</si>
  <si>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</si>
  <si>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</si>
  <si>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</si>
  <si>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</si>
  <si>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</si>
  <si>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</si>
  <si>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</si>
  <si>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</si>
  <si>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</si>
  <si>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</si>
  <si>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</si>
  <si>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</si>
  <si>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</si>
  <si>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</si>
  <si>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</si>
  <si>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</si>
  <si>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</si>
  <si>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</si>
  <si>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</si>
  <si>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</si>
  <si>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</si>
  <si>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</si>
  <si>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</si>
  <si>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</si>
  <si>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</si>
  <si>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</si>
  <si>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</si>
  <si>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</si>
  <si>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</si>
  <si>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</si>
  <si>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</si>
  <si>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</si>
  <si>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</si>
  <si>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</si>
  <si>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</si>
  <si>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</si>
  <si>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</si>
  <si>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</si>
  <si>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</si>
  <si>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</si>
  <si>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</si>
  <si>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</si>
  <si>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</si>
  <si>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</si>
  <si>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</si>
  <si>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</si>
  <si>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</si>
  <si>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</si>
  <si>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</si>
  <si>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</si>
  <si>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</si>
  <si>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</si>
  <si>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</si>
  <si>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</si>
  <si>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</si>
  <si>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</si>
  <si>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</si>
  <si>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</si>
  <si>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</si>
  <si>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</si>
  <si>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</si>
  <si>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</si>
  <si>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</si>
  <si>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</si>
  <si>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</si>
  <si>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</si>
  <si>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</si>
  <si>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</si>
  <si>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</si>
  <si>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</si>
  <si>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</si>
  <si>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</si>
  <si>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</si>
  <si>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</si>
  <si>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</si>
  <si>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</si>
  <si>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</si>
  <si>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</si>
  <si>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</si>
  <si>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</si>
  <si>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</si>
  <si>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</si>
  <si>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</si>
  <si>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</si>
  <si>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</si>
  <si>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</si>
  <si>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</si>
  <si>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</si>
  <si>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</si>
  <si>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</si>
  <si>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</si>
  <si>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</si>
  <si>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</si>
  <si>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</si>
  <si>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</si>
  <si>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</si>
  <si>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</si>
  <si>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</si>
  <si>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</si>
  <si>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</si>
  <si>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</si>
  <si>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</si>
  <si>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</si>
  <si>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</si>
  <si>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</si>
  <si>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</si>
  <si>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</si>
  <si>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</si>
  <si>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</si>
  <si>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</si>
  <si>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</si>
  <si>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</si>
  <si>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</si>
  <si>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</si>
  <si>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</si>
  <si>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</si>
  <si>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</si>
  <si>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</si>
  <si>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</si>
  <si>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</si>
  <si>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</si>
  <si>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</si>
  <si>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</si>
  <si>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</si>
  <si>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</si>
  <si>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</si>
  <si>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</si>
  <si>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</si>
  <si>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</si>
  <si>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</si>
  <si>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</si>
  <si>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</si>
  <si>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</si>
  <si>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</si>
  <si>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</si>
  <si>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</si>
  <si>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</si>
  <si>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</si>
  <si>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</si>
  <si>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</si>
  <si>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</si>
  <si>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</si>
  <si>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</si>
  <si>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</si>
  <si>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</si>
  <si>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</si>
  <si>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</si>
  <si>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</si>
  <si>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</si>
  <si>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</si>
  <si>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</si>
  <si>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</si>
  <si>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</si>
  <si>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</si>
  <si>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</si>
  <si>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</si>
  <si>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</si>
  <si>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</si>
  <si>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</si>
  <si>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</si>
  <si>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</si>
  <si>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</si>
  <si>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</si>
  <si>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</si>
  <si>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</si>
  <si>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</si>
  <si>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</si>
  <si>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</si>
  <si>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</si>
  <si>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</si>
  <si>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</si>
  <si>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</si>
  <si>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</si>
  <si>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</si>
  <si>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</si>
  <si>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</si>
  <si>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</si>
  <si>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</si>
  <si>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</si>
  <si>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</si>
  <si>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</si>
  <si>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</si>
  <si>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</si>
  <si>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</si>
  <si>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</si>
  <si>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</si>
  <si>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</si>
  <si>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</si>
  <si>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</si>
  <si>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</si>
  <si>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</si>
  <si>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</si>
  <si>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</si>
  <si>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</si>
  <si>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</si>
  <si>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</si>
  <si>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</si>
  <si>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</si>
  <si>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</si>
  <si>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</si>
  <si>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</si>
  <si>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</si>
  <si>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</si>
  <si>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</si>
  <si>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</si>
  <si>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</si>
  <si>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</si>
  <si>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</si>
  <si>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</si>
  <si>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</si>
  <si>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</si>
  <si>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</si>
  <si>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</si>
  <si>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</si>
  <si>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</si>
  <si>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</si>
  <si>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</si>
  <si>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</si>
  <si>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</si>
  <si>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</si>
  <si>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</si>
  <si>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</si>
  <si>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</si>
  <si>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</si>
  <si>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</si>
  <si>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</si>
  <si>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</si>
  <si>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</si>
  <si>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</si>
  <si>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</si>
  <si>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</si>
  <si>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</si>
  <si>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</si>
  <si>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</si>
  <si>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</si>
  <si>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</si>
  <si>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</si>
  <si>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</si>
  <si>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</si>
  <si>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</si>
  <si>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</si>
  <si>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</si>
  <si>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</si>
  <si>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</si>
  <si>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</si>
  <si>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</si>
  <si>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</si>
  <si>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</si>
  <si>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</si>
  <si>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</si>
  <si>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</si>
  <si>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</si>
  <si>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</si>
  <si>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</si>
  <si>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</si>
  <si>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</si>
  <si>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</si>
  <si>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</si>
  <si>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</si>
  <si>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</si>
  <si>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</si>
  <si>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</si>
  <si>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</si>
  <si>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</si>
  <si>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</si>
  <si>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</si>
  <si>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</si>
  <si>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</si>
  <si>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</si>
  <si>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</si>
  <si>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</si>
  <si>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</si>
  <si>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</si>
  <si>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</si>
  <si>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</si>
  <si>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</si>
  <si>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</si>
  <si>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</si>
  <si>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</si>
  <si>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</si>
  <si>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</si>
  <si>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</si>
  <si>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</si>
  <si>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</si>
  <si>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</si>
  <si>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</si>
  <si>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</si>
  <si>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</si>
  <si>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</si>
  <si>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</si>
  <si>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</si>
  <si>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</si>
  <si>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</si>
  <si>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</si>
  <si>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</si>
  <si>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</si>
  <si>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</si>
  <si>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</si>
  <si>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</si>
  <si>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</si>
  <si>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</si>
  <si>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</si>
  <si>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</si>
  <si>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</si>
  <si>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</si>
  <si>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</si>
  <si>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</si>
  <si>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</si>
  <si>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</si>
  <si>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</si>
  <si>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</si>
  <si>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</si>
  <si>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</si>
  <si>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</si>
  <si>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</si>
  <si>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</si>
  <si>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</si>
  <si>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</si>
  <si>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</si>
  <si>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</si>
  <si>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</si>
  <si>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</si>
  <si>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</si>
  <si>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</si>
  <si>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</si>
  <si>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</si>
  <si>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</si>
  <si>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</si>
  <si>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</si>
  <si>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</si>
  <si>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</si>
  <si>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</si>
  <si>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</si>
  <si>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</si>
  <si>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</si>
  <si>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</si>
  <si>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</si>
  <si>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</si>
  <si>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</si>
  <si>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</si>
  <si>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</si>
  <si>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</si>
  <si>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</si>
  <si>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</si>
  <si>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</si>
  <si>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</si>
  <si>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</si>
  <si>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</si>
  <si>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</si>
  <si>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</si>
  <si>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</si>
  <si>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</si>
  <si>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</si>
  <si>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</si>
  <si>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</si>
  <si>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</si>
  <si>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</si>
  <si>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</si>
  <si>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</si>
  <si>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</si>
  <si>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</si>
  <si>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</si>
  <si>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</si>
  <si>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</si>
  <si>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</si>
  <si>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</si>
  <si>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</si>
  <si>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</si>
  <si>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</si>
  <si>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</si>
  <si>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</si>
  <si>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</si>
  <si>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</si>
  <si>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</si>
  <si>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</si>
  <si>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</si>
  <si>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</si>
  <si>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</si>
  <si>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</si>
  <si>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</si>
  <si>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</si>
  <si>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</si>
  <si>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</si>
  <si>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</si>
  <si>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</si>
  <si>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</si>
  <si>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</si>
  <si>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</si>
  <si>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</si>
  <si>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</si>
  <si>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</si>
  <si>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</si>
  <si>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</si>
  <si>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</si>
  <si>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</si>
  <si>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</si>
  <si>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</si>
  <si>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</si>
  <si>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</si>
  <si>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</si>
  <si>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</si>
  <si>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</si>
  <si>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</si>
  <si>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</si>
  <si>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</si>
  <si>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</si>
  <si>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</si>
  <si>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</si>
  <si>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</si>
  <si>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</si>
  <si>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</si>
  <si>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</si>
  <si>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</si>
  <si>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</si>
  <si>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</si>
  <si>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</si>
  <si>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</si>
  <si>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</si>
  <si>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</si>
  <si>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</si>
  <si>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</si>
  <si>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</si>
  <si>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</si>
  <si>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</si>
  <si>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</si>
  <si>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</si>
  <si>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</si>
  <si>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</si>
  <si>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</si>
  <si>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</si>
  <si>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</si>
  <si>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</si>
  <si>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</si>
  <si>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</si>
  <si>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</si>
  <si>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</si>
  <si>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</si>
  <si>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</si>
  <si>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</si>
  <si>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</si>
  <si>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</si>
  <si>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</si>
  <si>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</si>
  <si>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</si>
  <si>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</si>
  <si>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</si>
  <si>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</si>
  <si>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 xml:space="preserve">Goal </t>
  </si>
  <si>
    <t>Number Successful</t>
  </si>
  <si>
    <t>Number Failed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</si>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</sst>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1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432464239350666"/>
          <c:y val="0.12098152160510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E-4CF9-89D4-FB2616EF8A5F}"/>
            </c:ext>
          </c:extLst>
        </c:ser>
        <c:ser>
          <c:idx val="1"/>
          <c:order val="1"/>
          <c:tx>
            <c:strRef>
              <c:f>'Outcomes Based on Launch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E-4CF9-89D4-FB2616EF8A5F}"/>
            </c:ext>
          </c:extLst>
        </c:ser>
        <c:ser>
          <c:idx val="2"/>
          <c:order val="2"/>
          <c:tx>
            <c:strRef>
              <c:f>'Outcomes Based on Launch date 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E-4CF9-89D4-FB2616EF8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942288"/>
        <c:axId val="778497392"/>
      </c:lineChart>
      <c:catAx>
        <c:axId val="84594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97392"/>
        <c:crosses val="autoZero"/>
        <c:auto val="1"/>
        <c:lblAlgn val="ctr"/>
        <c:lblOffset val="100"/>
        <c:noMultiLvlLbl val="0"/>
      </c:catAx>
      <c:valAx>
        <c:axId val="77849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4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E9-4265-A670-3EB8FA6F3CA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0.45454545454545453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E-4672-97BE-21A4BB82D29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0.45454545454545453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E-4672-97BE-21A4BB82D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238336"/>
        <c:axId val="778474928"/>
      </c:lineChart>
      <c:catAx>
        <c:axId val="82823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74928"/>
        <c:crosses val="autoZero"/>
        <c:auto val="1"/>
        <c:lblAlgn val="ctr"/>
        <c:lblOffset val="100"/>
        <c:noMultiLvlLbl val="0"/>
      </c:catAx>
      <c:valAx>
        <c:axId val="7784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3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3</xdr:row>
      <xdr:rowOff>180974</xdr:rowOff>
    </xdr:from>
    <xdr:to>
      <xdr:col>11</xdr:col>
      <xdr:colOff>1000124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4F990-0A9F-42B1-827D-FEA61B3CB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445092</xdr:colOff>
      <xdr:row>16</xdr:row>
      <xdr:rowOff>50800</xdr:rowOff>
    </xdr:from>
    <xdr:to>
      <xdr:col>10</xdr:col>
      <xdr:colOff>266700</xdr:colOff>
      <xdr:row>37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38F062-D37D-4E5E-9C56-3BB06AAF4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102.630405902775" createdVersion="6" refreshedVersion="6" minRefreshableVersion="3" recordCount="4115" xr:uid="{476EA774-D814-4C38-A9A7-A1F29EF4F3A6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n/a" numFmtId="0">
      <sharedItems containsNonDate="0" containsString="0"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is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b v="0"/>
    <n v="182"/>
    <b v="1"/>
    <x v="0"/>
    <x v="0"/>
    <n v="137"/>
    <n v="63.92"/>
    <m/>
    <x v="0"/>
    <d v="2015-07-23T03:00:00"/>
    <x v="0"/>
  </r>
  <r>
    <n v="1"/>
    <x v="1"/>
    <s v="A Hannibal TV Show Fan Convention and Art Collective"/>
    <n v="10275"/>
    <n v="14653"/>
    <x v="0"/>
    <x v="0"/>
    <x v="0"/>
    <n v="1488464683"/>
    <x v="1"/>
    <b v="0"/>
    <n v="79"/>
    <b v="1"/>
    <x v="0"/>
    <x v="0"/>
    <n v="143"/>
    <n v="185.48"/>
    <m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x v="2"/>
    <b v="0"/>
    <n v="35"/>
    <b v="1"/>
    <x v="0"/>
    <x v="0"/>
    <n v="105"/>
    <n v="15"/>
    <m/>
    <x v="2"/>
    <d v="2016-02-15T16:51:23"/>
    <x v="2"/>
  </r>
  <r>
    <n v="3"/>
    <x v="3"/>
    <s v="We already produced the *very* beginning of this story. Help us to see it through?"/>
    <n v="10000"/>
    <n v="10390"/>
    <x v="0"/>
    <x v="0"/>
    <x v="0"/>
    <n v="1407414107"/>
    <x v="3"/>
    <b v="0"/>
    <n v="150"/>
    <b v="1"/>
    <x v="0"/>
    <x v="0"/>
    <n v="104"/>
    <n v="69.27"/>
    <m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b v="0"/>
    <n v="284"/>
    <b v="1"/>
    <x v="0"/>
    <x v="0"/>
    <n v="123"/>
    <n v="190.55"/>
    <m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x v="5"/>
    <b v="0"/>
    <n v="47"/>
    <b v="1"/>
    <x v="0"/>
    <x v="0"/>
    <n v="110"/>
    <n v="93.4"/>
    <m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b v="0"/>
    <n v="58"/>
    <b v="1"/>
    <x v="0"/>
    <x v="0"/>
    <n v="106"/>
    <n v="146.88"/>
    <m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x v="7"/>
    <b v="0"/>
    <n v="57"/>
    <b v="1"/>
    <x v="0"/>
    <x v="0"/>
    <n v="101"/>
    <n v="159.82"/>
    <m/>
    <x v="7"/>
    <d v="2016-07-05T01:07:47"/>
    <x v="2"/>
  </r>
  <r>
    <n v="8"/>
    <x v="8"/>
    <s v="Help us raise the funds to film our pilot episode!"/>
    <n v="3500"/>
    <n v="3501.52"/>
    <x v="0"/>
    <x v="0"/>
    <x v="0"/>
    <n v="1460754000"/>
    <x v="8"/>
    <b v="0"/>
    <n v="12"/>
    <b v="1"/>
    <x v="0"/>
    <x v="0"/>
    <n v="100"/>
    <n v="291.79000000000002"/>
    <m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b v="0"/>
    <n v="20"/>
    <b v="1"/>
    <x v="0"/>
    <x v="0"/>
    <n v="126"/>
    <n v="31.5"/>
    <m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x v="10"/>
    <b v="0"/>
    <n v="19"/>
    <b v="1"/>
    <x v="0"/>
    <x v="0"/>
    <n v="101"/>
    <n v="158.68"/>
    <m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x v="11"/>
    <b v="0"/>
    <n v="75"/>
    <b v="1"/>
    <x v="0"/>
    <x v="0"/>
    <n v="121"/>
    <n v="80.33"/>
    <m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x v="12"/>
    <b v="0"/>
    <n v="827"/>
    <b v="1"/>
    <x v="0"/>
    <x v="0"/>
    <n v="165"/>
    <n v="59.96"/>
    <m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x v="0"/>
    <x v="0"/>
    <n v="1466713620"/>
    <x v="13"/>
    <b v="0"/>
    <n v="51"/>
    <b v="1"/>
    <x v="0"/>
    <x v="0"/>
    <n v="160"/>
    <n v="109.78"/>
    <m/>
    <x v="13"/>
    <d v="2016-06-23T20:27:00"/>
    <x v="2"/>
  </r>
  <r>
    <n v="14"/>
    <x v="14"/>
    <s v="A highly charged post apocalyptic sci fi series that pulls no punches!"/>
    <n v="6000"/>
    <n v="6056"/>
    <x v="0"/>
    <x v="2"/>
    <x v="2"/>
    <n v="1405259940"/>
    <x v="14"/>
    <b v="0"/>
    <n v="41"/>
    <b v="1"/>
    <x v="0"/>
    <x v="0"/>
    <n v="101"/>
    <n v="147.71"/>
    <m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x v="15"/>
    <b v="0"/>
    <n v="98"/>
    <b v="1"/>
    <x v="0"/>
    <x v="0"/>
    <n v="107"/>
    <n v="21.76"/>
    <m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b v="0"/>
    <n v="70"/>
    <b v="1"/>
    <x v="0"/>
    <x v="0"/>
    <n v="100"/>
    <n v="171.84"/>
    <m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x v="17"/>
    <b v="0"/>
    <n v="36"/>
    <b v="1"/>
    <x v="0"/>
    <x v="0"/>
    <n v="101"/>
    <n v="41.94"/>
    <m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x v="18"/>
    <b v="0"/>
    <n v="342"/>
    <b v="1"/>
    <x v="0"/>
    <x v="0"/>
    <n v="106"/>
    <n v="93.26"/>
    <m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x v="19"/>
    <b v="0"/>
    <n v="22"/>
    <b v="1"/>
    <x v="0"/>
    <x v="0"/>
    <n v="145"/>
    <n v="56.14"/>
    <m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x v="20"/>
    <b v="0"/>
    <n v="25"/>
    <b v="1"/>
    <x v="0"/>
    <x v="0"/>
    <n v="100"/>
    <n v="80.16"/>
    <m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b v="0"/>
    <n v="101"/>
    <b v="1"/>
    <x v="0"/>
    <x v="0"/>
    <n v="109"/>
    <n v="199.9"/>
    <m/>
    <x v="21"/>
    <d v="2014-09-26T15:03:09"/>
    <x v="3"/>
  </r>
  <r>
    <n v="22"/>
    <x v="22"/>
    <s v="Meet Gary, and Troy: Two unlikely friends that investigate &quot;strange phenomenon&quot;."/>
    <n v="350"/>
    <n v="410"/>
    <x v="0"/>
    <x v="0"/>
    <x v="0"/>
    <n v="1420099140"/>
    <x v="22"/>
    <b v="0"/>
    <n v="8"/>
    <b v="1"/>
    <x v="0"/>
    <x v="0"/>
    <n v="117"/>
    <n v="51.25"/>
    <m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x v="23"/>
    <b v="0"/>
    <n v="23"/>
    <b v="1"/>
    <x v="0"/>
    <x v="0"/>
    <n v="119"/>
    <n v="103.04"/>
    <m/>
    <x v="23"/>
    <d v="2015-04-30T15:20:00"/>
    <x v="0"/>
  </r>
  <r>
    <n v="24"/>
    <x v="24"/>
    <s v="STL Up Late is a weekly late night comedy talk show for St. Louis television."/>
    <n v="35000"/>
    <n v="38082.69"/>
    <x v="0"/>
    <x v="0"/>
    <x v="0"/>
    <n v="1442345940"/>
    <x v="24"/>
    <b v="0"/>
    <n v="574"/>
    <b v="1"/>
    <x v="0"/>
    <x v="0"/>
    <n v="109"/>
    <n v="66.349999999999994"/>
    <m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x v="25"/>
    <b v="0"/>
    <n v="14"/>
    <b v="1"/>
    <x v="0"/>
    <x v="0"/>
    <n v="133"/>
    <n v="57.14"/>
    <m/>
    <x v="25"/>
    <d v="2016-01-09T00:36:01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x v="26"/>
    <b v="0"/>
    <n v="19"/>
    <b v="1"/>
    <x v="0"/>
    <x v="0"/>
    <n v="155"/>
    <n v="102.11"/>
    <m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x v="27"/>
    <b v="0"/>
    <n v="150"/>
    <b v="1"/>
    <x v="0"/>
    <x v="0"/>
    <n v="112"/>
    <n v="148.97"/>
    <m/>
    <x v="27"/>
    <d v="2014-11-16T04:57:13"/>
    <x v="3"/>
  </r>
  <r>
    <n v="28"/>
    <x v="28"/>
    <s v="John and Brian are on a quest to change people's lives and rehabilitate dogs."/>
    <n v="12000"/>
    <n v="12042"/>
    <x v="0"/>
    <x v="0"/>
    <x v="0"/>
    <n v="1450307284"/>
    <x v="28"/>
    <b v="0"/>
    <n v="71"/>
    <b v="1"/>
    <x v="0"/>
    <x v="0"/>
    <n v="100"/>
    <n v="169.61"/>
    <m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x v="29"/>
    <b v="0"/>
    <n v="117"/>
    <b v="1"/>
    <x v="0"/>
    <x v="0"/>
    <n v="123"/>
    <n v="31.62"/>
    <m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x v="30"/>
    <b v="0"/>
    <n v="53"/>
    <b v="1"/>
    <x v="0"/>
    <x v="0"/>
    <n v="101"/>
    <n v="76.45"/>
    <m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x v="31"/>
    <b v="0"/>
    <n v="1"/>
    <b v="1"/>
    <x v="0"/>
    <x v="0"/>
    <n v="100"/>
    <n v="13"/>
    <m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x v="32"/>
    <b v="0"/>
    <n v="89"/>
    <b v="1"/>
    <x v="0"/>
    <x v="0"/>
    <n v="100"/>
    <n v="320.45"/>
    <m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x v="33"/>
    <b v="0"/>
    <n v="64"/>
    <b v="1"/>
    <x v="0"/>
    <x v="0"/>
    <n v="102"/>
    <n v="83.75"/>
    <m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x v="34"/>
    <b v="0"/>
    <n v="68"/>
    <b v="1"/>
    <x v="0"/>
    <x v="0"/>
    <n v="130"/>
    <n v="49.88"/>
    <m/>
    <x v="34"/>
    <d v="2014-08-05T07:43:21"/>
    <x v="3"/>
  </r>
  <r>
    <n v="35"/>
    <x v="35"/>
    <s v="Why Adam? is an independent TV show that explores concepts of basic science in everyday life."/>
    <n v="1000"/>
    <n v="1665"/>
    <x v="0"/>
    <x v="0"/>
    <x v="0"/>
    <n v="1430179200"/>
    <x v="35"/>
    <b v="0"/>
    <n v="28"/>
    <b v="1"/>
    <x v="0"/>
    <x v="0"/>
    <n v="167"/>
    <n v="59.46"/>
    <m/>
    <x v="35"/>
    <d v="2015-04-28T00:00:00"/>
    <x v="0"/>
  </r>
  <r>
    <n v="36"/>
    <x v="36"/>
    <s v="A modern day priest makes an unusual discovery, setting off a chain of events."/>
    <n v="6000"/>
    <n v="8529"/>
    <x v="0"/>
    <x v="0"/>
    <x v="0"/>
    <n v="1428128525"/>
    <x v="36"/>
    <b v="0"/>
    <n v="44"/>
    <b v="1"/>
    <x v="0"/>
    <x v="0"/>
    <n v="142"/>
    <n v="193.84"/>
    <m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b v="0"/>
    <n v="253"/>
    <b v="1"/>
    <x v="0"/>
    <x v="0"/>
    <n v="183"/>
    <n v="159.51"/>
    <m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x v="38"/>
    <b v="0"/>
    <n v="66"/>
    <b v="1"/>
    <x v="0"/>
    <x v="0"/>
    <n v="110"/>
    <n v="41.68"/>
    <m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x v="39"/>
    <b v="0"/>
    <n v="217"/>
    <b v="1"/>
    <x v="0"/>
    <x v="0"/>
    <n v="131"/>
    <n v="150.9"/>
    <m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x v="40"/>
    <b v="0"/>
    <n v="16"/>
    <b v="1"/>
    <x v="0"/>
    <x v="0"/>
    <n v="101"/>
    <n v="126.69"/>
    <m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b v="0"/>
    <n v="19"/>
    <b v="1"/>
    <x v="0"/>
    <x v="0"/>
    <n v="100"/>
    <n v="105.26"/>
    <m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x v="42"/>
    <b v="0"/>
    <n v="169"/>
    <b v="1"/>
    <x v="0"/>
    <x v="0"/>
    <n v="142"/>
    <n v="117.51"/>
    <m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x v="43"/>
    <b v="0"/>
    <n v="263"/>
    <b v="1"/>
    <x v="0"/>
    <x v="0"/>
    <n v="309"/>
    <n v="117.36"/>
    <m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x v="44"/>
    <b v="0"/>
    <n v="15"/>
    <b v="1"/>
    <x v="0"/>
    <x v="0"/>
    <n v="100"/>
    <n v="133.33000000000001"/>
    <m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x v="45"/>
    <b v="0"/>
    <n v="61"/>
    <b v="1"/>
    <x v="0"/>
    <x v="0"/>
    <n v="120"/>
    <n v="98.36"/>
    <m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x v="46"/>
    <b v="0"/>
    <n v="45"/>
    <b v="1"/>
    <x v="0"/>
    <x v="0"/>
    <n v="104"/>
    <n v="194.44"/>
    <m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x v="47"/>
    <b v="0"/>
    <n v="70"/>
    <b v="1"/>
    <x v="0"/>
    <x v="0"/>
    <n v="108"/>
    <n v="76.87"/>
    <m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x v="48"/>
    <b v="0"/>
    <n v="38"/>
    <b v="1"/>
    <x v="0"/>
    <x v="0"/>
    <n v="108"/>
    <n v="56.82"/>
    <m/>
    <x v="48"/>
    <d v="2015-03-01T12:00:00"/>
    <x v="0"/>
  </r>
  <r>
    <n v="49"/>
    <x v="49"/>
    <s v="Driving Jersey is real people telling real stories."/>
    <n v="12000"/>
    <n v="12000"/>
    <x v="0"/>
    <x v="0"/>
    <x v="0"/>
    <n v="1445660045"/>
    <x v="49"/>
    <b v="0"/>
    <n v="87"/>
    <b v="1"/>
    <x v="0"/>
    <x v="0"/>
    <n v="100"/>
    <n v="137.93"/>
    <m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x v="50"/>
    <b v="0"/>
    <n v="22"/>
    <b v="1"/>
    <x v="0"/>
    <x v="0"/>
    <n v="100"/>
    <n v="27.27"/>
    <m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b v="0"/>
    <n v="119"/>
    <b v="1"/>
    <x v="0"/>
    <x v="0"/>
    <n v="128"/>
    <n v="118.34"/>
    <m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x v="52"/>
    <b v="0"/>
    <n v="52"/>
    <b v="1"/>
    <x v="0"/>
    <x v="0"/>
    <n v="116"/>
    <n v="223.48"/>
    <m/>
    <x v="52"/>
    <d v="2014-07-17T16:50:46"/>
    <x v="3"/>
  </r>
  <r>
    <n v="53"/>
    <x v="53"/>
    <s v="Delicious TV's Vegan Mashup launching season two on public television"/>
    <n v="3000"/>
    <n v="3289"/>
    <x v="0"/>
    <x v="0"/>
    <x v="0"/>
    <n v="1396648800"/>
    <x v="53"/>
    <b v="0"/>
    <n v="117"/>
    <b v="1"/>
    <x v="0"/>
    <x v="0"/>
    <n v="110"/>
    <n v="28.11"/>
    <m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b v="0"/>
    <n v="52"/>
    <b v="1"/>
    <x v="0"/>
    <x v="0"/>
    <n v="101"/>
    <n v="194.23"/>
    <m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b v="0"/>
    <n v="86"/>
    <b v="1"/>
    <x v="0"/>
    <x v="0"/>
    <n v="129"/>
    <n v="128.94999999999999"/>
    <m/>
    <x v="55"/>
    <d v="2016-05-27T23:15:16"/>
    <x v="2"/>
  </r>
  <r>
    <n v="56"/>
    <x v="56"/>
    <s v="We want to see more women's cycling on TV - and we need your help to make it happen!"/>
    <n v="8000"/>
    <n v="8581"/>
    <x v="0"/>
    <x v="1"/>
    <x v="1"/>
    <n v="1433779200"/>
    <x v="56"/>
    <b v="0"/>
    <n v="174"/>
    <b v="1"/>
    <x v="0"/>
    <x v="0"/>
    <n v="107"/>
    <n v="49.32"/>
    <m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x v="57"/>
    <b v="0"/>
    <n v="69"/>
    <b v="1"/>
    <x v="0"/>
    <x v="0"/>
    <n v="102"/>
    <n v="221.52"/>
    <m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x v="58"/>
    <b v="0"/>
    <n v="75"/>
    <b v="1"/>
    <x v="0"/>
    <x v="0"/>
    <n v="103"/>
    <n v="137.21"/>
    <m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b v="0"/>
    <n v="33"/>
    <b v="1"/>
    <x v="0"/>
    <x v="0"/>
    <n v="100"/>
    <n v="606.82000000000005"/>
    <m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x v="60"/>
    <b v="0"/>
    <n v="108"/>
    <b v="1"/>
    <x v="0"/>
    <x v="1"/>
    <n v="103"/>
    <n v="43.04"/>
    <m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x v="61"/>
    <b v="0"/>
    <n v="23"/>
    <b v="1"/>
    <x v="0"/>
    <x v="1"/>
    <n v="148"/>
    <n v="322.39"/>
    <m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x v="62"/>
    <b v="0"/>
    <n v="48"/>
    <b v="1"/>
    <x v="0"/>
    <x v="1"/>
    <n v="155"/>
    <n v="96.71"/>
    <m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x v="63"/>
    <b v="0"/>
    <n v="64"/>
    <b v="1"/>
    <x v="0"/>
    <x v="1"/>
    <n v="114"/>
    <n v="35.47"/>
    <m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x v="64"/>
    <b v="0"/>
    <n v="24"/>
    <b v="1"/>
    <x v="0"/>
    <x v="1"/>
    <n v="173"/>
    <n v="86.67"/>
    <m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x v="5"/>
    <x v="5"/>
    <n v="1407736740"/>
    <x v="65"/>
    <b v="0"/>
    <n v="57"/>
    <b v="1"/>
    <x v="0"/>
    <x v="1"/>
    <n v="108"/>
    <n v="132.05000000000001"/>
    <m/>
    <x v="65"/>
    <d v="2014-08-11T05:59:00"/>
    <x v="3"/>
  </r>
  <r>
    <n v="66"/>
    <x v="66"/>
    <s v="A dark comedy set in the '60s about clinical depression and one night stands."/>
    <n v="2000"/>
    <n v="2372"/>
    <x v="0"/>
    <x v="0"/>
    <x v="0"/>
    <n v="1468873420"/>
    <x v="66"/>
    <b v="0"/>
    <n v="26"/>
    <b v="1"/>
    <x v="0"/>
    <x v="1"/>
    <n v="119"/>
    <n v="91.23"/>
    <m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x v="67"/>
    <b v="0"/>
    <n v="20"/>
    <b v="1"/>
    <x v="0"/>
    <x v="1"/>
    <n v="116"/>
    <n v="116.25"/>
    <m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b v="0"/>
    <n v="36"/>
    <b v="1"/>
    <x v="0"/>
    <x v="1"/>
    <n v="127"/>
    <n v="21.19"/>
    <m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b v="0"/>
    <n v="178"/>
    <b v="1"/>
    <x v="0"/>
    <x v="1"/>
    <n v="111"/>
    <n v="62.33"/>
    <m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x v="70"/>
    <b v="0"/>
    <n v="17"/>
    <b v="1"/>
    <x v="0"/>
    <x v="1"/>
    <n v="127"/>
    <n v="37.409999999999997"/>
    <m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x v="71"/>
    <b v="0"/>
    <n v="32"/>
    <b v="1"/>
    <x v="0"/>
    <x v="1"/>
    <n v="124"/>
    <n v="69.72"/>
    <m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x v="72"/>
    <b v="0"/>
    <n v="41"/>
    <b v="1"/>
    <x v="0"/>
    <x v="1"/>
    <n v="108"/>
    <n v="58.17"/>
    <m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x v="73"/>
    <b v="0"/>
    <n v="18"/>
    <b v="1"/>
    <x v="0"/>
    <x v="1"/>
    <n v="100"/>
    <n v="50"/>
    <m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b v="0"/>
    <n v="29"/>
    <b v="1"/>
    <x v="0"/>
    <x v="1"/>
    <n v="113"/>
    <n v="19.47"/>
    <m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x v="0"/>
    <x v="0"/>
    <n v="1366693272"/>
    <x v="75"/>
    <b v="0"/>
    <n v="47"/>
    <b v="1"/>
    <x v="0"/>
    <x v="1"/>
    <n v="115"/>
    <n v="85.96"/>
    <m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x v="76"/>
    <b v="0"/>
    <n v="15"/>
    <b v="1"/>
    <x v="0"/>
    <x v="1"/>
    <n v="153"/>
    <n v="30.67"/>
    <m/>
    <x v="76"/>
    <d v="2011-12-27T17:35:58"/>
    <x v="6"/>
  </r>
  <r>
    <n v="77"/>
    <x v="77"/>
    <s v="A short film about a boy searching for companionship in a hermit crab he finds on the beach."/>
    <n v="400"/>
    <n v="1570"/>
    <x v="0"/>
    <x v="0"/>
    <x v="0"/>
    <n v="1337569140"/>
    <x v="77"/>
    <b v="0"/>
    <n v="26"/>
    <b v="1"/>
    <x v="0"/>
    <x v="1"/>
    <n v="393"/>
    <n v="60.38"/>
    <m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b v="0"/>
    <n v="35"/>
    <b v="1"/>
    <x v="0"/>
    <x v="1"/>
    <n v="2702"/>
    <n v="38.6"/>
    <m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x v="79"/>
    <b v="0"/>
    <n v="41"/>
    <b v="1"/>
    <x v="0"/>
    <x v="1"/>
    <n v="127"/>
    <n v="40.270000000000003"/>
    <m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x v="0"/>
    <x v="0"/>
    <n v="1386640856"/>
    <x v="80"/>
    <b v="0"/>
    <n v="47"/>
    <b v="1"/>
    <x v="0"/>
    <x v="1"/>
    <n v="107"/>
    <n v="273.83"/>
    <m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x v="81"/>
    <b v="0"/>
    <n v="28"/>
    <b v="1"/>
    <x v="0"/>
    <x v="1"/>
    <n v="198"/>
    <n v="53.04"/>
    <m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x v="82"/>
    <b v="0"/>
    <n v="100"/>
    <b v="1"/>
    <x v="0"/>
    <x v="1"/>
    <n v="100"/>
    <n v="40.01"/>
    <m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x v="83"/>
    <b v="0"/>
    <n v="13"/>
    <b v="1"/>
    <x v="0"/>
    <x v="1"/>
    <n v="103"/>
    <n v="15.77"/>
    <m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x v="84"/>
    <b v="0"/>
    <n v="7"/>
    <b v="1"/>
    <x v="0"/>
    <x v="1"/>
    <n v="100"/>
    <n v="71.430000000000007"/>
    <m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x v="85"/>
    <b v="0"/>
    <n v="21"/>
    <b v="1"/>
    <x v="0"/>
    <x v="1"/>
    <n v="126"/>
    <n v="71.709999999999994"/>
    <m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b v="0"/>
    <n v="17"/>
    <b v="1"/>
    <x v="0"/>
    <x v="1"/>
    <n v="106"/>
    <n v="375.76"/>
    <m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x v="87"/>
    <b v="0"/>
    <n v="25"/>
    <b v="1"/>
    <x v="0"/>
    <x v="1"/>
    <n v="105"/>
    <n v="104.6"/>
    <m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x v="88"/>
    <b v="0"/>
    <n v="60"/>
    <b v="1"/>
    <x v="0"/>
    <x v="1"/>
    <n v="103"/>
    <n v="60"/>
    <m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x v="89"/>
    <b v="0"/>
    <n v="56"/>
    <b v="1"/>
    <x v="0"/>
    <x v="1"/>
    <n v="115"/>
    <n v="123.29"/>
    <m/>
    <x v="89"/>
    <d v="2013-06-02T18:03:12"/>
    <x v="4"/>
  </r>
  <r>
    <n v="90"/>
    <x v="90"/>
    <s v="We're looking for funding to help submit a short film to film festivals."/>
    <n v="500"/>
    <n v="502"/>
    <x v="0"/>
    <x v="0"/>
    <x v="0"/>
    <n v="1310454499"/>
    <x v="90"/>
    <b v="0"/>
    <n v="16"/>
    <b v="1"/>
    <x v="0"/>
    <x v="1"/>
    <n v="100"/>
    <n v="31.38"/>
    <m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b v="0"/>
    <n v="46"/>
    <b v="1"/>
    <x v="0"/>
    <x v="1"/>
    <n v="120"/>
    <n v="78.260000000000005"/>
    <m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x v="92"/>
    <b v="0"/>
    <n v="43"/>
    <b v="1"/>
    <x v="0"/>
    <x v="1"/>
    <n v="105"/>
    <n v="122.33"/>
    <m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x v="93"/>
    <b v="0"/>
    <n v="15"/>
    <b v="1"/>
    <x v="0"/>
    <x v="1"/>
    <n v="111"/>
    <n v="73.73"/>
    <m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x v="94"/>
    <b v="0"/>
    <n v="12"/>
    <b v="1"/>
    <x v="0"/>
    <x v="1"/>
    <n v="104"/>
    <n v="21.67"/>
    <m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x v="95"/>
    <b v="0"/>
    <n v="21"/>
    <b v="1"/>
    <x v="0"/>
    <x v="1"/>
    <n v="131"/>
    <n v="21.9"/>
    <m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b v="0"/>
    <n v="34"/>
    <b v="1"/>
    <x v="0"/>
    <x v="1"/>
    <n v="115"/>
    <n v="50.59"/>
    <m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x v="97"/>
    <b v="0"/>
    <n v="8"/>
    <b v="1"/>
    <x v="0"/>
    <x v="1"/>
    <n v="106"/>
    <n v="53.13"/>
    <m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x v="98"/>
    <b v="0"/>
    <n v="60"/>
    <b v="1"/>
    <x v="0"/>
    <x v="1"/>
    <n v="106"/>
    <n v="56.67"/>
    <m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x v="99"/>
    <b v="0"/>
    <n v="39"/>
    <b v="1"/>
    <x v="0"/>
    <x v="1"/>
    <n v="106"/>
    <n v="40.78"/>
    <m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x v="100"/>
    <b v="0"/>
    <n v="26"/>
    <b v="1"/>
    <x v="0"/>
    <x v="1"/>
    <n v="100"/>
    <n v="192.31"/>
    <m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b v="0"/>
    <n v="35"/>
    <b v="1"/>
    <x v="0"/>
    <x v="1"/>
    <n v="100"/>
    <n v="100"/>
    <m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x v="102"/>
    <b v="0"/>
    <n v="65"/>
    <b v="1"/>
    <x v="0"/>
    <x v="1"/>
    <n v="128"/>
    <n v="117.92"/>
    <m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x v="1"/>
    <x v="1"/>
    <n v="1394220030"/>
    <x v="103"/>
    <b v="0"/>
    <n v="49"/>
    <b v="1"/>
    <x v="0"/>
    <x v="1"/>
    <n v="105"/>
    <n v="27.9"/>
    <m/>
    <x v="103"/>
    <d v="2014-03-07T19:20:30"/>
    <x v="3"/>
  </r>
  <r>
    <n v="104"/>
    <x v="104"/>
    <s v="UCF short film about an old man, his love for music, and his misplaced trumpet.  "/>
    <n v="500"/>
    <n v="600"/>
    <x v="0"/>
    <x v="0"/>
    <x v="0"/>
    <n v="1301792400"/>
    <x v="104"/>
    <b v="0"/>
    <n v="10"/>
    <b v="1"/>
    <x v="0"/>
    <x v="1"/>
    <n v="120"/>
    <n v="60"/>
    <m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x v="105"/>
    <b v="0"/>
    <n v="60"/>
    <b v="1"/>
    <x v="0"/>
    <x v="1"/>
    <n v="107"/>
    <n v="39.380000000000003"/>
    <m/>
    <x v="105"/>
    <d v="2016-05-14T00:00:00"/>
    <x v="2"/>
  </r>
  <r>
    <n v="106"/>
    <x v="106"/>
    <s v="A Boy. A Girl. A Car. A Serial Killer."/>
    <n v="5000"/>
    <n v="5025"/>
    <x v="0"/>
    <x v="0"/>
    <x v="0"/>
    <n v="1333391901"/>
    <x v="106"/>
    <b v="0"/>
    <n v="27"/>
    <b v="1"/>
    <x v="0"/>
    <x v="1"/>
    <n v="101"/>
    <n v="186.11"/>
    <m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x v="107"/>
    <b v="0"/>
    <n v="69"/>
    <b v="1"/>
    <x v="0"/>
    <x v="1"/>
    <n v="102"/>
    <n v="111.38"/>
    <m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x v="108"/>
    <b v="0"/>
    <n v="47"/>
    <b v="1"/>
    <x v="0"/>
    <x v="1"/>
    <n v="247"/>
    <n v="78.72"/>
    <m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x v="109"/>
    <b v="0"/>
    <n v="47"/>
    <b v="1"/>
    <x v="0"/>
    <x v="1"/>
    <n v="220"/>
    <n v="46.7"/>
    <m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x v="110"/>
    <b v="0"/>
    <n v="26"/>
    <b v="1"/>
    <x v="0"/>
    <x v="1"/>
    <n v="131"/>
    <n v="65.38"/>
    <m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x v="111"/>
    <b v="0"/>
    <n v="53"/>
    <b v="1"/>
    <x v="0"/>
    <x v="1"/>
    <n v="155"/>
    <n v="102.08"/>
    <m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b v="0"/>
    <n v="81"/>
    <b v="1"/>
    <x v="0"/>
    <x v="1"/>
    <n v="104"/>
    <n v="64.2"/>
    <m/>
    <x v="112"/>
    <d v="2014-04-13T02:00:00"/>
    <x v="3"/>
  </r>
  <r>
    <n v="113"/>
    <x v="113"/>
    <s v="A living memorial for all those dealing with trauma, grief and loss."/>
    <n v="5000"/>
    <n v="7050"/>
    <x v="0"/>
    <x v="0"/>
    <x v="0"/>
    <n v="1312642800"/>
    <x v="113"/>
    <b v="0"/>
    <n v="78"/>
    <b v="1"/>
    <x v="0"/>
    <x v="1"/>
    <n v="141"/>
    <n v="90.38"/>
    <m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x v="114"/>
    <b v="0"/>
    <n v="35"/>
    <b v="1"/>
    <x v="0"/>
    <x v="1"/>
    <n v="103"/>
    <n v="88.57"/>
    <m/>
    <x v="114"/>
    <d v="2012-01-13T06:34:48"/>
    <x v="6"/>
  </r>
  <r>
    <n v="115"/>
    <x v="115"/>
    <s v="Never judge a book (or a lover) by their cover."/>
    <n v="450"/>
    <n v="632"/>
    <x v="0"/>
    <x v="0"/>
    <x v="0"/>
    <n v="1328377444"/>
    <x v="115"/>
    <b v="0"/>
    <n v="22"/>
    <b v="1"/>
    <x v="0"/>
    <x v="1"/>
    <n v="140"/>
    <n v="28.73"/>
    <m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b v="0"/>
    <n v="57"/>
    <b v="1"/>
    <x v="0"/>
    <x v="1"/>
    <n v="114"/>
    <n v="69.790000000000006"/>
    <m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b v="0"/>
    <n v="27"/>
    <b v="1"/>
    <x v="0"/>
    <x v="1"/>
    <n v="100"/>
    <n v="167.49"/>
    <m/>
    <x v="117"/>
    <d v="2010-06-09T19:00:00"/>
    <x v="7"/>
  </r>
  <r>
    <n v="118"/>
    <x v="118"/>
    <s v="When a ruthless hit-man is 'denounced' from the mafia, his old enemies declare war."/>
    <n v="5000"/>
    <n v="5651.58"/>
    <x v="0"/>
    <x v="0"/>
    <x v="0"/>
    <n v="1311902236"/>
    <x v="118"/>
    <b v="0"/>
    <n v="39"/>
    <b v="1"/>
    <x v="0"/>
    <x v="1"/>
    <n v="113"/>
    <n v="144.91"/>
    <m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b v="0"/>
    <n v="37"/>
    <b v="1"/>
    <x v="0"/>
    <x v="1"/>
    <n v="105"/>
    <n v="91.84"/>
    <m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x v="120"/>
    <b v="0"/>
    <n v="1"/>
    <b v="0"/>
    <x v="0"/>
    <x v="2"/>
    <n v="0"/>
    <n v="10"/>
    <m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x v="121"/>
    <b v="0"/>
    <n v="1"/>
    <b v="0"/>
    <x v="0"/>
    <x v="2"/>
    <n v="0"/>
    <n v="1"/>
    <m/>
    <x v="121"/>
    <d v="2015-04-18T10:16:00"/>
    <x v="0"/>
  </r>
  <r>
    <n v="122"/>
    <x v="122"/>
    <s v="My ambition for this knows no bounds.  Seeing Sephoria in a live-action is a dream of mine."/>
    <n v="100000000"/>
    <n v="0"/>
    <x v="1"/>
    <x v="0"/>
    <x v="0"/>
    <n v="1476094907"/>
    <x v="122"/>
    <b v="0"/>
    <n v="0"/>
    <b v="0"/>
    <x v="0"/>
    <x v="2"/>
    <n v="0"/>
    <n v="0"/>
    <m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x v="123"/>
    <b v="0"/>
    <n v="6"/>
    <b v="0"/>
    <x v="0"/>
    <x v="2"/>
    <n v="0"/>
    <n v="25.17"/>
    <m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x v="124"/>
    <b v="0"/>
    <n v="0"/>
    <b v="0"/>
    <x v="0"/>
    <x v="2"/>
    <n v="0"/>
    <n v="0"/>
    <m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x v="125"/>
    <b v="0"/>
    <n v="6"/>
    <b v="0"/>
    <x v="0"/>
    <x v="2"/>
    <n v="14"/>
    <n v="11.67"/>
    <m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b v="0"/>
    <n v="13"/>
    <b v="0"/>
    <x v="0"/>
    <x v="2"/>
    <n v="6"/>
    <n v="106.69"/>
    <m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b v="0"/>
    <n v="4"/>
    <b v="0"/>
    <x v="0"/>
    <x v="2"/>
    <n v="2"/>
    <n v="47.5"/>
    <m/>
    <x v="127"/>
    <d v="2015-04-03T13:59:01"/>
    <x v="0"/>
  </r>
  <r>
    <n v="128"/>
    <x v="128"/>
    <s v="A Science Fiction film filled with entertainment and Excitement"/>
    <n v="100000"/>
    <n v="1867"/>
    <x v="1"/>
    <x v="0"/>
    <x v="0"/>
    <n v="1476941293"/>
    <x v="128"/>
    <b v="0"/>
    <n v="6"/>
    <b v="0"/>
    <x v="0"/>
    <x v="2"/>
    <n v="2"/>
    <n v="311.17"/>
    <m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x v="129"/>
    <b v="0"/>
    <n v="0"/>
    <b v="0"/>
    <x v="0"/>
    <x v="2"/>
    <n v="0"/>
    <n v="0"/>
    <m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x v="130"/>
    <b v="0"/>
    <n v="0"/>
    <b v="0"/>
    <x v="0"/>
    <x v="2"/>
    <n v="0"/>
    <n v="0"/>
    <m/>
    <x v="130"/>
    <d v="2014-06-16T20:16:00"/>
    <x v="3"/>
  </r>
  <r>
    <n v="131"/>
    <x v="131"/>
    <s v="I"/>
    <n v="1200"/>
    <n v="0"/>
    <x v="1"/>
    <x v="0"/>
    <x v="0"/>
    <n v="1467763200"/>
    <x v="131"/>
    <b v="0"/>
    <n v="0"/>
    <b v="0"/>
    <x v="0"/>
    <x v="2"/>
    <n v="0"/>
    <n v="0"/>
    <m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x v="132"/>
    <b v="0"/>
    <n v="81"/>
    <b v="0"/>
    <x v="0"/>
    <x v="2"/>
    <n v="10"/>
    <n v="94.51"/>
    <m/>
    <x v="132"/>
    <d v="2014-11-07T20:30:07"/>
    <x v="3"/>
  </r>
  <r>
    <n v="133"/>
    <x v="133"/>
    <s v="Invasion from outer space sights, to weird to imagine destruction too monstrous to escape"/>
    <n v="71764"/>
    <n v="0"/>
    <x v="1"/>
    <x v="0"/>
    <x v="0"/>
    <n v="1464715860"/>
    <x v="133"/>
    <b v="0"/>
    <n v="0"/>
    <b v="0"/>
    <x v="0"/>
    <x v="2"/>
    <n v="0"/>
    <n v="0"/>
    <m/>
    <x v="133"/>
    <d v="2016-05-31T17:31:00"/>
    <x v="2"/>
  </r>
  <r>
    <n v="134"/>
    <x v="134"/>
    <s v="steampunk  remake of &quot;a Christmas carol&quot;"/>
    <n v="5000"/>
    <n v="0"/>
    <x v="1"/>
    <x v="0"/>
    <x v="0"/>
    <n v="1441386000"/>
    <x v="134"/>
    <b v="0"/>
    <n v="0"/>
    <b v="0"/>
    <x v="0"/>
    <x v="2"/>
    <n v="0"/>
    <n v="0"/>
    <m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x v="135"/>
    <b v="0"/>
    <n v="5"/>
    <b v="0"/>
    <x v="0"/>
    <x v="2"/>
    <n v="13"/>
    <n v="80.599999999999994"/>
    <m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x v="136"/>
    <b v="0"/>
    <n v="0"/>
    <b v="0"/>
    <x v="0"/>
    <x v="2"/>
    <n v="0"/>
    <n v="0"/>
    <m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x v="137"/>
    <b v="0"/>
    <n v="0"/>
    <b v="0"/>
    <x v="0"/>
    <x v="2"/>
    <n v="0"/>
    <n v="0"/>
    <m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b v="0"/>
    <n v="58"/>
    <b v="0"/>
    <x v="0"/>
    <x v="2"/>
    <n v="3"/>
    <n v="81.239999999999995"/>
    <m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x v="0"/>
    <x v="0"/>
    <n v="1436738772"/>
    <x v="139"/>
    <b v="0"/>
    <n v="1"/>
    <b v="0"/>
    <x v="0"/>
    <x v="2"/>
    <n v="100"/>
    <n v="500"/>
    <m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x v="140"/>
    <b v="0"/>
    <n v="0"/>
    <b v="0"/>
    <x v="0"/>
    <x v="2"/>
    <n v="0"/>
    <n v="0"/>
    <m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x v="141"/>
    <b v="0"/>
    <n v="28"/>
    <b v="0"/>
    <x v="0"/>
    <x v="2"/>
    <n v="11"/>
    <n v="46.18"/>
    <m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x v="142"/>
    <b v="0"/>
    <n v="1"/>
    <b v="0"/>
    <x v="0"/>
    <x v="2"/>
    <n v="0"/>
    <n v="10"/>
    <m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x v="143"/>
    <b v="0"/>
    <n v="0"/>
    <b v="0"/>
    <x v="0"/>
    <x v="2"/>
    <n v="0"/>
    <n v="0"/>
    <m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x v="144"/>
    <b v="0"/>
    <n v="37"/>
    <b v="0"/>
    <x v="0"/>
    <x v="2"/>
    <n v="28"/>
    <n v="55.95"/>
    <m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b v="0"/>
    <n v="9"/>
    <b v="0"/>
    <x v="0"/>
    <x v="2"/>
    <n v="8"/>
    <n v="37.56"/>
    <m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x v="146"/>
    <b v="0"/>
    <n v="3"/>
    <b v="0"/>
    <x v="0"/>
    <x v="2"/>
    <n v="1"/>
    <n v="38.33"/>
    <m/>
    <x v="146"/>
    <d v="2017-01-18T00:23:18"/>
    <x v="2"/>
  </r>
  <r>
    <n v="147"/>
    <x v="147"/>
    <s v="Film makers catch live footage beyond their wildest dreams."/>
    <n v="7000"/>
    <n v="0"/>
    <x v="1"/>
    <x v="1"/>
    <x v="1"/>
    <n v="1420741080"/>
    <x v="147"/>
    <b v="0"/>
    <n v="0"/>
    <b v="0"/>
    <x v="0"/>
    <x v="2"/>
    <n v="0"/>
    <n v="0"/>
    <m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x v="148"/>
    <b v="0"/>
    <n v="2"/>
    <b v="0"/>
    <x v="0"/>
    <x v="2"/>
    <n v="0"/>
    <n v="20"/>
    <m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x v="149"/>
    <b v="0"/>
    <n v="6"/>
    <b v="0"/>
    <x v="0"/>
    <x v="2"/>
    <n v="1"/>
    <n v="15.33"/>
    <m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x v="150"/>
    <b v="0"/>
    <n v="67"/>
    <b v="0"/>
    <x v="0"/>
    <x v="2"/>
    <n v="23"/>
    <n v="449.43"/>
    <m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b v="0"/>
    <n v="5"/>
    <b v="0"/>
    <x v="0"/>
    <x v="2"/>
    <n v="0"/>
    <n v="28"/>
    <m/>
    <x v="151"/>
    <d v="2015-06-18T13:13:11"/>
    <x v="0"/>
  </r>
  <r>
    <n v="152"/>
    <x v="152"/>
    <s v="The Great Dark is a journey through the unimaginable...and un foreseeable..."/>
    <n v="380000"/>
    <n v="30"/>
    <x v="1"/>
    <x v="0"/>
    <x v="0"/>
    <n v="1411437100"/>
    <x v="152"/>
    <b v="0"/>
    <n v="2"/>
    <b v="0"/>
    <x v="0"/>
    <x v="2"/>
    <n v="0"/>
    <n v="15"/>
    <m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x v="153"/>
    <b v="0"/>
    <n v="10"/>
    <b v="0"/>
    <x v="0"/>
    <x v="2"/>
    <n v="1"/>
    <n v="35.9"/>
    <m/>
    <x v="153"/>
    <d v="2014-12-02T15:04:04"/>
    <x v="3"/>
  </r>
  <r>
    <n v="154"/>
    <x v="154"/>
    <s v="Fiction Becomes Reality in this non-profit science fiction, stop motion, and fantasy fan film."/>
    <n v="1500"/>
    <n v="40"/>
    <x v="1"/>
    <x v="0"/>
    <x v="0"/>
    <n v="1433336895"/>
    <x v="154"/>
    <b v="0"/>
    <n v="3"/>
    <b v="0"/>
    <x v="0"/>
    <x v="2"/>
    <n v="3"/>
    <n v="13.33"/>
    <m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b v="0"/>
    <n v="4"/>
    <b v="0"/>
    <x v="0"/>
    <x v="2"/>
    <n v="0"/>
    <n v="20.25"/>
    <m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b v="0"/>
    <n v="15"/>
    <b v="0"/>
    <x v="0"/>
    <x v="2"/>
    <n v="5"/>
    <n v="119"/>
    <m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x v="157"/>
    <b v="0"/>
    <n v="2"/>
    <b v="0"/>
    <x v="0"/>
    <x v="2"/>
    <n v="0"/>
    <n v="4"/>
    <m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b v="0"/>
    <n v="0"/>
    <b v="0"/>
    <x v="0"/>
    <x v="2"/>
    <n v="0"/>
    <n v="0"/>
    <m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x v="159"/>
    <b v="0"/>
    <n v="1"/>
    <b v="0"/>
    <x v="0"/>
    <x v="2"/>
    <n v="0"/>
    <n v="10"/>
    <m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x v="160"/>
    <b v="0"/>
    <n v="0"/>
    <b v="0"/>
    <x v="0"/>
    <x v="3"/>
    <n v="0"/>
    <n v="0"/>
    <m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x v="161"/>
    <b v="0"/>
    <n v="1"/>
    <b v="0"/>
    <x v="0"/>
    <x v="3"/>
    <n v="0"/>
    <n v="5"/>
    <m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x v="162"/>
    <b v="0"/>
    <n v="10"/>
    <b v="0"/>
    <x v="0"/>
    <x v="3"/>
    <n v="16"/>
    <n v="43.5"/>
    <m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b v="0"/>
    <n v="0"/>
    <b v="0"/>
    <x v="0"/>
    <x v="3"/>
    <n v="0"/>
    <n v="0"/>
    <m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b v="0"/>
    <n v="7"/>
    <b v="0"/>
    <x v="0"/>
    <x v="3"/>
    <n v="1"/>
    <n v="91.43"/>
    <m/>
    <x v="164"/>
    <d v="2014-09-19T18:18:21"/>
    <x v="3"/>
  </r>
  <r>
    <n v="165"/>
    <x v="165"/>
    <s v="A teacher. A boy. The beach and a heatwave that drove them all insane."/>
    <n v="17000"/>
    <n v="0"/>
    <x v="2"/>
    <x v="1"/>
    <x v="1"/>
    <n v="1452613724"/>
    <x v="165"/>
    <b v="0"/>
    <n v="0"/>
    <b v="0"/>
    <x v="0"/>
    <x v="3"/>
    <n v="0"/>
    <n v="0"/>
    <m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x v="166"/>
    <b v="0"/>
    <n v="1"/>
    <b v="0"/>
    <x v="0"/>
    <x v="3"/>
    <n v="60"/>
    <n v="3000"/>
    <m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x v="167"/>
    <b v="0"/>
    <n v="2"/>
    <b v="0"/>
    <x v="0"/>
    <x v="3"/>
    <n v="0"/>
    <n v="5.5"/>
    <m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x v="168"/>
    <b v="0"/>
    <n v="3"/>
    <b v="0"/>
    <x v="0"/>
    <x v="3"/>
    <n v="4"/>
    <n v="108.33"/>
    <m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x v="169"/>
    <b v="0"/>
    <n v="10"/>
    <b v="0"/>
    <x v="0"/>
    <x v="3"/>
    <n v="22"/>
    <n v="56"/>
    <m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b v="0"/>
    <n v="10"/>
    <b v="0"/>
    <x v="0"/>
    <x v="3"/>
    <n v="3"/>
    <n v="32.5"/>
    <m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x v="171"/>
    <b v="0"/>
    <n v="1"/>
    <b v="0"/>
    <x v="0"/>
    <x v="3"/>
    <n v="0"/>
    <n v="1"/>
    <m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x v="0"/>
    <x v="0"/>
    <n v="1426753723"/>
    <x v="172"/>
    <b v="0"/>
    <n v="0"/>
    <b v="0"/>
    <x v="0"/>
    <x v="3"/>
    <n v="0"/>
    <n v="0"/>
    <m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x v="173"/>
    <b v="0"/>
    <n v="0"/>
    <b v="0"/>
    <x v="0"/>
    <x v="3"/>
    <n v="0"/>
    <n v="0"/>
    <m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x v="174"/>
    <b v="0"/>
    <n v="0"/>
    <b v="0"/>
    <x v="0"/>
    <x v="3"/>
    <n v="0"/>
    <n v="0"/>
    <m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x v="175"/>
    <b v="0"/>
    <n v="26"/>
    <b v="0"/>
    <x v="0"/>
    <x v="3"/>
    <n v="6"/>
    <n v="49.88"/>
    <m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x v="176"/>
    <b v="0"/>
    <n v="0"/>
    <b v="0"/>
    <x v="0"/>
    <x v="3"/>
    <n v="0"/>
    <n v="0"/>
    <m/>
    <x v="176"/>
    <d v="2015-08-05T19:46:39"/>
    <x v="0"/>
  </r>
  <r>
    <n v="177"/>
    <x v="177"/>
    <s v="I'm making a modern day version of the bible story &quot; The Good Samaritan&quot;"/>
    <n v="450"/>
    <n v="180"/>
    <x v="2"/>
    <x v="0"/>
    <x v="0"/>
    <n v="1427155726"/>
    <x v="177"/>
    <b v="0"/>
    <n v="7"/>
    <b v="0"/>
    <x v="0"/>
    <x v="3"/>
    <n v="40"/>
    <n v="25.71"/>
    <m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x v="3"/>
    <x v="3"/>
    <n v="1448582145"/>
    <x v="178"/>
    <b v="0"/>
    <n v="0"/>
    <b v="0"/>
    <x v="0"/>
    <x v="3"/>
    <n v="0"/>
    <n v="0"/>
    <m/>
    <x v="178"/>
    <d v="2015-11-26T23:55:45"/>
    <x v="0"/>
  </r>
  <r>
    <n v="179"/>
    <x v="179"/>
    <s v="A feature-length film about how three people survive in a diseased world."/>
    <n v="1000"/>
    <n v="200"/>
    <x v="2"/>
    <x v="0"/>
    <x v="0"/>
    <n v="1457056555"/>
    <x v="179"/>
    <b v="0"/>
    <n v="2"/>
    <b v="0"/>
    <x v="0"/>
    <x v="3"/>
    <n v="20"/>
    <n v="100"/>
    <m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x v="180"/>
    <b v="0"/>
    <n v="13"/>
    <b v="0"/>
    <x v="0"/>
    <x v="3"/>
    <n v="33"/>
    <n v="30.85"/>
    <m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x v="181"/>
    <b v="0"/>
    <n v="4"/>
    <b v="0"/>
    <x v="0"/>
    <x v="3"/>
    <n v="21"/>
    <n v="180.5"/>
    <m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x v="182"/>
    <b v="0"/>
    <n v="0"/>
    <b v="0"/>
    <x v="0"/>
    <x v="3"/>
    <n v="0"/>
    <n v="0"/>
    <m/>
    <x v="182"/>
    <d v="2017-01-07T00:17:12"/>
    <x v="2"/>
  </r>
  <r>
    <n v="183"/>
    <x v="183"/>
    <s v="Don't kill me until I meet my Dad"/>
    <n v="12500"/>
    <n v="4482"/>
    <x v="2"/>
    <x v="1"/>
    <x v="1"/>
    <n v="1417033610"/>
    <x v="183"/>
    <b v="0"/>
    <n v="12"/>
    <b v="0"/>
    <x v="0"/>
    <x v="3"/>
    <n v="36"/>
    <n v="373.5"/>
    <m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b v="0"/>
    <n v="2"/>
    <b v="0"/>
    <x v="0"/>
    <x v="3"/>
    <n v="3"/>
    <n v="25.5"/>
    <m/>
    <x v="184"/>
    <d v="2014-09-01T03:59:00"/>
    <x v="3"/>
  </r>
  <r>
    <n v="185"/>
    <x v="185"/>
    <s v="Love has no boundaries!"/>
    <n v="40000"/>
    <n v="2200"/>
    <x v="2"/>
    <x v="10"/>
    <x v="8"/>
    <n v="1471557139"/>
    <x v="185"/>
    <b v="0"/>
    <n v="10"/>
    <b v="0"/>
    <x v="0"/>
    <x v="3"/>
    <n v="6"/>
    <n v="220"/>
    <m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x v="186"/>
    <b v="0"/>
    <n v="0"/>
    <b v="0"/>
    <x v="0"/>
    <x v="3"/>
    <n v="0"/>
    <n v="0"/>
    <m/>
    <x v="186"/>
    <d v="2017-03-03T20:00:00"/>
    <x v="1"/>
  </r>
  <r>
    <n v="187"/>
    <x v="187"/>
    <s v="A young man suffering from a severe case of OCD embarks on a road trip to find peace of mind."/>
    <n v="5000"/>
    <n v="800"/>
    <x v="2"/>
    <x v="0"/>
    <x v="0"/>
    <n v="1437461940"/>
    <x v="187"/>
    <b v="0"/>
    <n v="5"/>
    <b v="0"/>
    <x v="0"/>
    <x v="3"/>
    <n v="16"/>
    <n v="160"/>
    <m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x v="188"/>
    <b v="0"/>
    <n v="0"/>
    <b v="0"/>
    <x v="0"/>
    <x v="3"/>
    <n v="0"/>
    <n v="0"/>
    <m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b v="0"/>
    <n v="5"/>
    <b v="0"/>
    <x v="0"/>
    <x v="3"/>
    <n v="0"/>
    <n v="69"/>
    <m/>
    <x v="189"/>
    <d v="2016-09-03T16:34:37"/>
    <x v="2"/>
  </r>
  <r>
    <n v="190"/>
    <x v="190"/>
    <s v="Because hope can be a 4 letter word"/>
    <n v="12000"/>
    <n v="50"/>
    <x v="2"/>
    <x v="0"/>
    <x v="0"/>
    <n v="1466091446"/>
    <x v="190"/>
    <b v="0"/>
    <n v="1"/>
    <b v="0"/>
    <x v="0"/>
    <x v="3"/>
    <n v="0"/>
    <n v="50"/>
    <m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x v="191"/>
    <b v="0"/>
    <n v="3"/>
    <b v="0"/>
    <x v="0"/>
    <x v="3"/>
    <n v="5"/>
    <n v="83.33"/>
    <m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b v="0"/>
    <n v="3"/>
    <b v="0"/>
    <x v="0"/>
    <x v="3"/>
    <n v="0"/>
    <n v="5.67"/>
    <m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x v="193"/>
    <b v="0"/>
    <n v="0"/>
    <b v="0"/>
    <x v="0"/>
    <x v="3"/>
    <n v="0"/>
    <n v="0"/>
    <m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x v="194"/>
    <b v="0"/>
    <n v="3"/>
    <b v="0"/>
    <x v="0"/>
    <x v="3"/>
    <n v="0"/>
    <n v="1"/>
    <m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x v="195"/>
    <b v="0"/>
    <n v="0"/>
    <b v="0"/>
    <x v="0"/>
    <x v="3"/>
    <n v="0"/>
    <n v="0"/>
    <m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x v="196"/>
    <b v="0"/>
    <n v="19"/>
    <b v="0"/>
    <x v="0"/>
    <x v="3"/>
    <n v="42"/>
    <n v="77.11"/>
    <m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b v="0"/>
    <n v="8"/>
    <b v="0"/>
    <x v="0"/>
    <x v="3"/>
    <n v="10"/>
    <n v="32.75"/>
    <m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x v="198"/>
    <b v="0"/>
    <n v="6"/>
    <b v="0"/>
    <x v="0"/>
    <x v="3"/>
    <n v="1"/>
    <n v="46.5"/>
    <m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x v="199"/>
    <b v="0"/>
    <n v="0"/>
    <b v="0"/>
    <x v="0"/>
    <x v="3"/>
    <n v="0"/>
    <n v="0"/>
    <m/>
    <x v="199"/>
    <d v="2016-09-01T02:58:22"/>
    <x v="2"/>
  </r>
  <r>
    <n v="200"/>
    <x v="200"/>
    <s v="A film dedicated to an AAF Pilot's struggle to survive behind enemy lines during WWII."/>
    <n v="6000"/>
    <n v="1571.55"/>
    <x v="2"/>
    <x v="0"/>
    <x v="0"/>
    <n v="1410746403"/>
    <x v="200"/>
    <b v="0"/>
    <n v="18"/>
    <b v="0"/>
    <x v="0"/>
    <x v="3"/>
    <n v="26"/>
    <n v="87.31"/>
    <m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x v="201"/>
    <b v="0"/>
    <n v="7"/>
    <b v="0"/>
    <x v="0"/>
    <x v="3"/>
    <n v="58"/>
    <n v="54.29"/>
    <m/>
    <x v="201"/>
    <d v="2015-02-08T19:38:49"/>
    <x v="0"/>
  </r>
  <r>
    <n v="202"/>
    <x v="202"/>
    <s v="new web series created by jonney terry"/>
    <n v="6000"/>
    <n v="0"/>
    <x v="2"/>
    <x v="0"/>
    <x v="0"/>
    <n v="1444337940"/>
    <x v="202"/>
    <b v="0"/>
    <n v="0"/>
    <b v="0"/>
    <x v="0"/>
    <x v="3"/>
    <n v="0"/>
    <n v="0"/>
    <m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x v="203"/>
    <b v="0"/>
    <n v="8"/>
    <b v="0"/>
    <x v="0"/>
    <x v="3"/>
    <n v="30"/>
    <n v="93.25"/>
    <m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x v="204"/>
    <b v="0"/>
    <n v="1293"/>
    <b v="0"/>
    <x v="0"/>
    <x v="3"/>
    <n v="51"/>
    <n v="117.68"/>
    <m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x v="205"/>
    <b v="0"/>
    <n v="17"/>
    <b v="0"/>
    <x v="0"/>
    <x v="3"/>
    <n v="16"/>
    <n v="76.47"/>
    <m/>
    <x v="205"/>
    <d v="2015-10-06T15:10:22"/>
    <x v="0"/>
  </r>
  <r>
    <n v="206"/>
    <x v="206"/>
    <s v="A love story featuring adoption,struggle,dysfunction,grace, healing, and restoration."/>
    <n v="12700"/>
    <n v="0"/>
    <x v="2"/>
    <x v="0"/>
    <x v="0"/>
    <n v="1470441983"/>
    <x v="206"/>
    <b v="0"/>
    <n v="0"/>
    <b v="0"/>
    <x v="0"/>
    <x v="3"/>
    <n v="0"/>
    <n v="0"/>
    <m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x v="207"/>
    <b v="0"/>
    <n v="13"/>
    <b v="0"/>
    <x v="0"/>
    <x v="3"/>
    <n v="15"/>
    <n v="163.85"/>
    <m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x v="208"/>
    <b v="0"/>
    <n v="0"/>
    <b v="0"/>
    <x v="0"/>
    <x v="3"/>
    <n v="0"/>
    <n v="0"/>
    <m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b v="0"/>
    <n v="0"/>
    <b v="0"/>
    <x v="0"/>
    <x v="3"/>
    <n v="0"/>
    <n v="0"/>
    <m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x v="210"/>
    <b v="0"/>
    <n v="33"/>
    <b v="0"/>
    <x v="0"/>
    <x v="3"/>
    <n v="25"/>
    <n v="91.82"/>
    <m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x v="211"/>
    <b v="0"/>
    <n v="12"/>
    <b v="0"/>
    <x v="0"/>
    <x v="3"/>
    <n v="45"/>
    <n v="185.83"/>
    <m/>
    <x v="211"/>
    <d v="2015-09-19T03:50:17"/>
    <x v="0"/>
  </r>
  <r>
    <n v="212"/>
    <x v="212"/>
    <s v="This film is a fictional crime drama following the events of a heist that ended in bloodshed."/>
    <n v="6300"/>
    <n v="1"/>
    <x v="2"/>
    <x v="0"/>
    <x v="0"/>
    <n v="1460837320"/>
    <x v="212"/>
    <b v="0"/>
    <n v="1"/>
    <b v="0"/>
    <x v="0"/>
    <x v="3"/>
    <n v="0"/>
    <n v="1"/>
    <m/>
    <x v="212"/>
    <d v="2016-04-16T20:08:40"/>
    <x v="2"/>
  </r>
  <r>
    <n v="213"/>
    <x v="213"/>
    <s v="A family dramedy about a grandfather  and grandson who are both on their path to redemption."/>
    <n v="50000"/>
    <n v="20"/>
    <x v="2"/>
    <x v="0"/>
    <x v="0"/>
    <n v="1439734001"/>
    <x v="213"/>
    <b v="0"/>
    <n v="1"/>
    <b v="0"/>
    <x v="0"/>
    <x v="3"/>
    <n v="0"/>
    <n v="20"/>
    <m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x v="214"/>
    <b v="0"/>
    <n v="1"/>
    <b v="0"/>
    <x v="0"/>
    <x v="3"/>
    <n v="0"/>
    <n v="1"/>
    <m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x v="215"/>
    <b v="0"/>
    <n v="1"/>
    <b v="0"/>
    <x v="0"/>
    <x v="3"/>
    <n v="0"/>
    <n v="10"/>
    <m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b v="0"/>
    <n v="84"/>
    <b v="0"/>
    <x v="0"/>
    <x v="3"/>
    <n v="56"/>
    <n v="331.54"/>
    <m/>
    <x v="216"/>
    <d v="2015-04-22T22:00:37"/>
    <x v="0"/>
  </r>
  <r>
    <n v="217"/>
    <x v="217"/>
    <s v="A roadmovie by paw"/>
    <n v="100000"/>
    <n v="11943"/>
    <x v="2"/>
    <x v="11"/>
    <x v="9"/>
    <n v="1419780149"/>
    <x v="217"/>
    <b v="0"/>
    <n v="38"/>
    <b v="0"/>
    <x v="0"/>
    <x v="3"/>
    <n v="12"/>
    <n v="314.29000000000002"/>
    <m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x v="218"/>
    <b v="0"/>
    <n v="1"/>
    <b v="0"/>
    <x v="0"/>
    <x v="3"/>
    <n v="2"/>
    <n v="100"/>
    <m/>
    <x v="218"/>
    <d v="2015-05-15T15:04:49"/>
    <x v="0"/>
  </r>
  <r>
    <n v="219"/>
    <x v="219"/>
    <s v="An hour-long pilot about a group of suburban LGBT teens coming of age in the early 90's."/>
    <n v="50000"/>
    <n v="8815"/>
    <x v="2"/>
    <x v="0"/>
    <x v="0"/>
    <n v="1459493940"/>
    <x v="219"/>
    <b v="0"/>
    <n v="76"/>
    <b v="0"/>
    <x v="0"/>
    <x v="3"/>
    <n v="18"/>
    <n v="115.99"/>
    <m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x v="220"/>
    <b v="0"/>
    <n v="3"/>
    <b v="0"/>
    <x v="0"/>
    <x v="3"/>
    <n v="1"/>
    <n v="120"/>
    <m/>
    <x v="220"/>
    <d v="2015-08-20T20:06:00"/>
    <x v="0"/>
  </r>
  <r>
    <n v="221"/>
    <x v="221"/>
    <s v="Film about Schizophrenia with Surreal Twists!"/>
    <n v="50000"/>
    <n v="0"/>
    <x v="2"/>
    <x v="0"/>
    <x v="0"/>
    <n v="1427569564"/>
    <x v="221"/>
    <b v="0"/>
    <n v="0"/>
    <b v="0"/>
    <x v="0"/>
    <x v="3"/>
    <n v="0"/>
    <n v="0"/>
    <m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x v="222"/>
    <b v="0"/>
    <n v="2"/>
    <b v="0"/>
    <x v="0"/>
    <x v="3"/>
    <n v="13"/>
    <n v="65"/>
    <m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x v="223"/>
    <b v="0"/>
    <n v="0"/>
    <b v="0"/>
    <x v="0"/>
    <x v="3"/>
    <n v="0"/>
    <n v="0"/>
    <m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b v="0"/>
    <n v="0"/>
    <b v="0"/>
    <x v="0"/>
    <x v="3"/>
    <n v="0"/>
    <n v="0"/>
    <m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x v="225"/>
    <b v="0"/>
    <n v="0"/>
    <b v="0"/>
    <x v="0"/>
    <x v="3"/>
    <n v="0"/>
    <n v="0"/>
    <m/>
    <x v="225"/>
    <d v="2016-04-08T22:04:14"/>
    <x v="2"/>
  </r>
  <r>
    <n v="226"/>
    <x v="226"/>
    <s v="A TRUE STORY OF DOMESTIC VILOLENCE THAT SEEKS TO OFFER THE VIEWER OUTLEST OF SUPPORT."/>
    <n v="29000"/>
    <n v="250"/>
    <x v="2"/>
    <x v="1"/>
    <x v="1"/>
    <n v="1433064540"/>
    <x v="226"/>
    <b v="0"/>
    <n v="2"/>
    <b v="0"/>
    <x v="0"/>
    <x v="3"/>
    <n v="1"/>
    <n v="125"/>
    <m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x v="227"/>
    <b v="0"/>
    <n v="0"/>
    <b v="0"/>
    <x v="0"/>
    <x v="3"/>
    <n v="0"/>
    <n v="0"/>
    <m/>
    <x v="227"/>
    <d v="2015-07-09T21:27:21"/>
    <x v="0"/>
  </r>
  <r>
    <n v="228"/>
    <x v="228"/>
    <s v="I am making a film from one one of my books called facets of a Geek life."/>
    <n v="8000"/>
    <n v="0"/>
    <x v="2"/>
    <x v="1"/>
    <x v="1"/>
    <n v="1433176105"/>
    <x v="228"/>
    <b v="0"/>
    <n v="0"/>
    <b v="0"/>
    <x v="0"/>
    <x v="3"/>
    <n v="0"/>
    <n v="0"/>
    <m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x v="229"/>
    <b v="0"/>
    <n v="0"/>
    <b v="0"/>
    <x v="0"/>
    <x v="3"/>
    <n v="0"/>
    <n v="0"/>
    <m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x v="230"/>
    <b v="0"/>
    <n v="2"/>
    <b v="0"/>
    <x v="0"/>
    <x v="3"/>
    <n v="0"/>
    <n v="30"/>
    <m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x v="231"/>
    <b v="0"/>
    <n v="0"/>
    <b v="0"/>
    <x v="0"/>
    <x v="3"/>
    <n v="0"/>
    <n v="0"/>
    <m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x v="232"/>
    <b v="0"/>
    <n v="7"/>
    <b v="0"/>
    <x v="0"/>
    <x v="3"/>
    <n v="3"/>
    <n v="15.71"/>
    <m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x v="233"/>
    <b v="0"/>
    <n v="0"/>
    <b v="0"/>
    <x v="0"/>
    <x v="3"/>
    <n v="0"/>
    <n v="0"/>
    <m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x v="234"/>
    <b v="0"/>
    <n v="5"/>
    <b v="0"/>
    <x v="0"/>
    <x v="3"/>
    <n v="40"/>
    <n v="80.2"/>
    <m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x v="0"/>
    <x v="0"/>
    <n v="1436478497"/>
    <x v="235"/>
    <b v="0"/>
    <n v="0"/>
    <b v="0"/>
    <x v="0"/>
    <x v="3"/>
    <n v="0"/>
    <n v="0"/>
    <m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x v="236"/>
    <b v="0"/>
    <n v="0"/>
    <b v="0"/>
    <x v="0"/>
    <x v="3"/>
    <n v="0"/>
    <n v="0"/>
    <m/>
    <x v="236"/>
    <d v="2016-01-05T00:00:00"/>
    <x v="0"/>
  </r>
  <r>
    <n v="237"/>
    <x v="237"/>
    <s v="Making The Choice is a christian short film series."/>
    <n v="15000"/>
    <n v="50"/>
    <x v="2"/>
    <x v="0"/>
    <x v="0"/>
    <n v="1457445069"/>
    <x v="237"/>
    <b v="0"/>
    <n v="1"/>
    <b v="0"/>
    <x v="0"/>
    <x v="3"/>
    <n v="0"/>
    <n v="50"/>
    <m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x v="238"/>
    <b v="0"/>
    <n v="0"/>
    <b v="0"/>
    <x v="0"/>
    <x v="3"/>
    <n v="0"/>
    <n v="0"/>
    <m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x v="239"/>
    <b v="0"/>
    <n v="5"/>
    <b v="0"/>
    <x v="0"/>
    <x v="3"/>
    <n v="25"/>
    <n v="50"/>
    <m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b v="1"/>
    <n v="137"/>
    <b v="1"/>
    <x v="0"/>
    <x v="4"/>
    <n v="108"/>
    <n v="117.85"/>
    <m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b v="1"/>
    <n v="376"/>
    <b v="1"/>
    <x v="0"/>
    <x v="4"/>
    <n v="113"/>
    <n v="109.04"/>
    <m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x v="242"/>
    <b v="1"/>
    <n v="202"/>
    <b v="1"/>
    <x v="0"/>
    <x v="4"/>
    <n v="113"/>
    <n v="73.02"/>
    <m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x v="243"/>
    <b v="1"/>
    <n v="328"/>
    <b v="1"/>
    <x v="0"/>
    <x v="4"/>
    <n v="103"/>
    <n v="78.2"/>
    <m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b v="1"/>
    <n v="84"/>
    <b v="1"/>
    <x v="0"/>
    <x v="4"/>
    <n v="114"/>
    <n v="47.4"/>
    <m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b v="1"/>
    <n v="96"/>
    <b v="1"/>
    <x v="0"/>
    <x v="4"/>
    <n v="104"/>
    <n v="54.02"/>
    <m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x v="246"/>
    <b v="1"/>
    <n v="223"/>
    <b v="1"/>
    <x v="0"/>
    <x v="4"/>
    <n v="305"/>
    <n v="68.489999999999995"/>
    <m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x v="247"/>
    <b v="1"/>
    <n v="62"/>
    <b v="1"/>
    <x v="0"/>
    <x v="4"/>
    <n v="134"/>
    <n v="108.15"/>
    <m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b v="1"/>
    <n v="146"/>
    <b v="1"/>
    <x v="0"/>
    <x v="4"/>
    <n v="101"/>
    <n v="589.95000000000005"/>
    <m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b v="1"/>
    <n v="235"/>
    <b v="1"/>
    <x v="0"/>
    <x v="4"/>
    <n v="113"/>
    <n v="48.05"/>
    <m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x v="250"/>
    <b v="1"/>
    <n v="437"/>
    <b v="1"/>
    <x v="0"/>
    <x v="4"/>
    <n v="106"/>
    <n v="72.48"/>
    <m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x v="251"/>
    <b v="1"/>
    <n v="77"/>
    <b v="1"/>
    <x v="0"/>
    <x v="4"/>
    <n v="126"/>
    <n v="57.08"/>
    <m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x v="252"/>
    <b v="1"/>
    <n v="108"/>
    <b v="1"/>
    <x v="0"/>
    <x v="4"/>
    <n v="185"/>
    <n v="85.44"/>
    <m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b v="1"/>
    <n v="7"/>
    <b v="1"/>
    <x v="0"/>
    <x v="4"/>
    <n v="101"/>
    <n v="215.86"/>
    <m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x v="254"/>
    <b v="1"/>
    <n v="314"/>
    <b v="1"/>
    <x v="0"/>
    <x v="4"/>
    <n v="117"/>
    <n v="89.39"/>
    <m/>
    <x v="254"/>
    <d v="2015-10-17T02:00:00"/>
    <x v="0"/>
  </r>
  <r>
    <n v="255"/>
    <x v="255"/>
    <s v="xoxosms is a documentary about first love, long distance and Skype."/>
    <n v="8000"/>
    <n v="8538.66"/>
    <x v="0"/>
    <x v="0"/>
    <x v="0"/>
    <n v="1300275482"/>
    <x v="255"/>
    <b v="1"/>
    <n v="188"/>
    <b v="1"/>
    <x v="0"/>
    <x v="4"/>
    <n v="107"/>
    <n v="45.42"/>
    <m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x v="256"/>
    <b v="1"/>
    <n v="275"/>
    <b v="1"/>
    <x v="0"/>
    <x v="4"/>
    <n v="139"/>
    <n v="65.760000000000005"/>
    <m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b v="1"/>
    <n v="560"/>
    <b v="1"/>
    <x v="0"/>
    <x v="4"/>
    <n v="107"/>
    <n v="66.7"/>
    <m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b v="1"/>
    <n v="688"/>
    <b v="1"/>
    <x v="0"/>
    <x v="4"/>
    <n v="191"/>
    <n v="83.35"/>
    <m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b v="1"/>
    <n v="942"/>
    <b v="1"/>
    <x v="0"/>
    <x v="4"/>
    <n v="132"/>
    <n v="105.05"/>
    <m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x v="260"/>
    <b v="1"/>
    <n v="88"/>
    <b v="1"/>
    <x v="0"/>
    <x v="4"/>
    <n v="106"/>
    <n v="120.91"/>
    <m/>
    <x v="260"/>
    <d v="2010-07-17T09:59:00"/>
    <x v="7"/>
  </r>
  <r>
    <n v="261"/>
    <x v="261"/>
    <s v="Empires explores the impact of networks on histories and philosophies of political thought."/>
    <n v="20000"/>
    <n v="21480"/>
    <x v="0"/>
    <x v="0"/>
    <x v="0"/>
    <n v="1339080900"/>
    <x v="261"/>
    <b v="1"/>
    <n v="220"/>
    <b v="1"/>
    <x v="0"/>
    <x v="4"/>
    <n v="107"/>
    <n v="97.64"/>
    <m/>
    <x v="261"/>
    <d v="2012-06-07T14:55:00"/>
    <x v="5"/>
  </r>
  <r>
    <n v="262"/>
    <x v="262"/>
    <s v="He can never die. He will live forever. He is the last cosmonaut, and this is his story."/>
    <n v="2500"/>
    <n v="6000"/>
    <x v="0"/>
    <x v="0"/>
    <x v="0"/>
    <n v="1298699828"/>
    <x v="262"/>
    <b v="1"/>
    <n v="145"/>
    <b v="1"/>
    <x v="0"/>
    <x v="4"/>
    <n v="240"/>
    <n v="41.38"/>
    <m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b v="1"/>
    <n v="963"/>
    <b v="1"/>
    <x v="0"/>
    <x v="4"/>
    <n v="118"/>
    <n v="30.65"/>
    <m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b v="1"/>
    <n v="91"/>
    <b v="1"/>
    <x v="0"/>
    <x v="4"/>
    <n v="118"/>
    <n v="64.95"/>
    <m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b v="1"/>
    <n v="58"/>
    <b v="1"/>
    <x v="0"/>
    <x v="4"/>
    <n v="111"/>
    <n v="95.78"/>
    <m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b v="1"/>
    <n v="36"/>
    <b v="1"/>
    <x v="0"/>
    <x v="4"/>
    <n v="146"/>
    <n v="40.42"/>
    <m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x v="267"/>
    <b v="1"/>
    <n v="165"/>
    <b v="1"/>
    <x v="0"/>
    <x v="4"/>
    <n v="132"/>
    <n v="78.58"/>
    <m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x v="268"/>
    <b v="1"/>
    <n v="111"/>
    <b v="1"/>
    <x v="0"/>
    <x v="4"/>
    <n v="111"/>
    <n v="50.18"/>
    <m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b v="1"/>
    <n v="1596"/>
    <b v="1"/>
    <x v="0"/>
    <x v="4"/>
    <n v="147"/>
    <n v="92.25"/>
    <m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x v="270"/>
    <b v="1"/>
    <n v="61"/>
    <b v="1"/>
    <x v="0"/>
    <x v="4"/>
    <n v="153"/>
    <n v="57.54"/>
    <m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x v="271"/>
    <b v="1"/>
    <n v="287"/>
    <b v="1"/>
    <x v="0"/>
    <x v="4"/>
    <n v="105"/>
    <n v="109.42"/>
    <m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b v="1"/>
    <n v="65"/>
    <b v="1"/>
    <x v="0"/>
    <x v="4"/>
    <n v="177"/>
    <n v="81.89"/>
    <m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b v="1"/>
    <n v="118"/>
    <b v="1"/>
    <x v="0"/>
    <x v="4"/>
    <n v="108"/>
    <n v="45.67"/>
    <m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x v="274"/>
    <b v="1"/>
    <n v="113"/>
    <b v="1"/>
    <x v="0"/>
    <x v="4"/>
    <n v="156"/>
    <n v="55.22"/>
    <m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x v="275"/>
    <b v="1"/>
    <n v="332"/>
    <b v="1"/>
    <x v="0"/>
    <x v="4"/>
    <n v="108"/>
    <n v="65.3"/>
    <m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x v="276"/>
    <b v="1"/>
    <n v="62"/>
    <b v="1"/>
    <x v="0"/>
    <x v="4"/>
    <n v="148"/>
    <n v="95.23"/>
    <m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x v="277"/>
    <b v="1"/>
    <n v="951"/>
    <b v="1"/>
    <x v="0"/>
    <x v="4"/>
    <n v="110"/>
    <n v="75.44"/>
    <m/>
    <x v="277"/>
    <d v="2015-05-23T21:23:39"/>
    <x v="0"/>
  </r>
  <r>
    <n v="278"/>
    <x v="278"/>
    <s v="An unlikely story of spirit, defiance and beauty from the most contaminated place on Earth"/>
    <n v="27000"/>
    <n v="40594"/>
    <x v="0"/>
    <x v="0"/>
    <x v="0"/>
    <n v="1350003539"/>
    <x v="278"/>
    <b v="1"/>
    <n v="415"/>
    <b v="1"/>
    <x v="0"/>
    <x v="4"/>
    <n v="150"/>
    <n v="97.82"/>
    <m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b v="1"/>
    <n v="305"/>
    <b v="1"/>
    <x v="0"/>
    <x v="4"/>
    <n v="157"/>
    <n v="87.69"/>
    <m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x v="280"/>
    <b v="1"/>
    <n v="2139"/>
    <b v="1"/>
    <x v="0"/>
    <x v="4"/>
    <n v="156"/>
    <n v="54.75"/>
    <m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b v="1"/>
    <n v="79"/>
    <b v="1"/>
    <x v="0"/>
    <x v="4"/>
    <n v="121"/>
    <n v="83.95"/>
    <m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x v="282"/>
    <b v="1"/>
    <n v="179"/>
    <b v="1"/>
    <x v="0"/>
    <x v="4"/>
    <n v="101"/>
    <n v="254.39"/>
    <m/>
    <x v="282"/>
    <d v="2010-02-22T22:00:00"/>
    <x v="7"/>
  </r>
  <r>
    <n v="283"/>
    <x v="283"/>
    <s v="What is the impact of survivorship on the human condition?"/>
    <n v="18000"/>
    <n v="20569.05"/>
    <x v="0"/>
    <x v="0"/>
    <x v="0"/>
    <n v="1306904340"/>
    <x v="283"/>
    <b v="1"/>
    <n v="202"/>
    <b v="1"/>
    <x v="0"/>
    <x v="4"/>
    <n v="114"/>
    <n v="101.83"/>
    <m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x v="284"/>
    <b v="1"/>
    <n v="760"/>
    <b v="1"/>
    <x v="0"/>
    <x v="4"/>
    <n v="105"/>
    <n v="55.07"/>
    <m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x v="285"/>
    <b v="1"/>
    <n v="563"/>
    <b v="1"/>
    <x v="0"/>
    <x v="4"/>
    <n v="229"/>
    <n v="56.9"/>
    <m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x v="286"/>
    <b v="1"/>
    <n v="135"/>
    <b v="1"/>
    <x v="0"/>
    <x v="4"/>
    <n v="109"/>
    <n v="121.28"/>
    <m/>
    <x v="286"/>
    <d v="2013-03-25T18:35:24"/>
    <x v="4"/>
  </r>
  <r>
    <n v="287"/>
    <x v="287"/>
    <s v="War is hell. Why would anyone want to spend their weekends there?"/>
    <n v="15000"/>
    <n v="26445"/>
    <x v="0"/>
    <x v="0"/>
    <x v="0"/>
    <n v="1351828800"/>
    <x v="287"/>
    <b v="1"/>
    <n v="290"/>
    <b v="1"/>
    <x v="0"/>
    <x v="4"/>
    <n v="176"/>
    <n v="91.19"/>
    <m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b v="1"/>
    <n v="447"/>
    <b v="1"/>
    <x v="0"/>
    <x v="4"/>
    <n v="103"/>
    <n v="115.45"/>
    <m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x v="289"/>
    <b v="1"/>
    <n v="232"/>
    <b v="1"/>
    <x v="0"/>
    <x v="4"/>
    <n v="105"/>
    <n v="67.77"/>
    <m/>
    <x v="289"/>
    <d v="2013-11-02T10:57:14"/>
    <x v="4"/>
  </r>
  <r>
    <n v="290"/>
    <x v="290"/>
    <s v="Help INTOTHEWOODS.TV purchase audio and video gear, lighting and BACK UP HARD DRIVES"/>
    <n v="4500"/>
    <n v="4800.8"/>
    <x v="0"/>
    <x v="0"/>
    <x v="0"/>
    <n v="1296633540"/>
    <x v="290"/>
    <b v="1"/>
    <n v="168"/>
    <b v="1"/>
    <x v="0"/>
    <x v="4"/>
    <n v="107"/>
    <n v="28.58"/>
    <m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x v="291"/>
    <b v="1"/>
    <n v="128"/>
    <b v="1"/>
    <x v="0"/>
    <x v="4"/>
    <n v="120"/>
    <n v="46.88"/>
    <m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x v="292"/>
    <b v="1"/>
    <n v="493"/>
    <b v="1"/>
    <x v="0"/>
    <x v="4"/>
    <n v="102"/>
    <n v="154.41999999999999"/>
    <m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x v="293"/>
    <b v="1"/>
    <n v="131"/>
    <b v="1"/>
    <x v="0"/>
    <x v="4"/>
    <n v="101"/>
    <n v="201.22"/>
    <m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b v="1"/>
    <n v="50"/>
    <b v="1"/>
    <x v="0"/>
    <x v="4"/>
    <n v="100"/>
    <n v="100"/>
    <m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b v="1"/>
    <n v="665"/>
    <b v="1"/>
    <x v="0"/>
    <x v="4"/>
    <n v="133"/>
    <n v="100.08"/>
    <m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x v="296"/>
    <b v="1"/>
    <n v="129"/>
    <b v="1"/>
    <x v="0"/>
    <x v="4"/>
    <n v="119"/>
    <n v="230.09"/>
    <m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x v="297"/>
    <b v="1"/>
    <n v="142"/>
    <b v="1"/>
    <x v="0"/>
    <x v="4"/>
    <n v="101"/>
    <n v="141.75"/>
    <m/>
    <x v="297"/>
    <d v="2015-05-01T03:59:00"/>
    <x v="0"/>
  </r>
  <r>
    <n v="298"/>
    <x v="298"/>
    <s v="The truth is, we all lie - and by &quot;we,&quot; we mean everyone!"/>
    <n v="126000"/>
    <n v="137254.84"/>
    <x v="0"/>
    <x v="0"/>
    <x v="0"/>
    <n v="1399669200"/>
    <x v="298"/>
    <b v="1"/>
    <n v="2436"/>
    <b v="1"/>
    <x v="0"/>
    <x v="4"/>
    <n v="109"/>
    <n v="56.34"/>
    <m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b v="1"/>
    <n v="244"/>
    <b v="1"/>
    <x v="0"/>
    <x v="4"/>
    <n v="179"/>
    <n v="73.34"/>
    <m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b v="1"/>
    <n v="298"/>
    <b v="1"/>
    <x v="0"/>
    <x v="4"/>
    <n v="102"/>
    <n v="85.34"/>
    <m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x v="301"/>
    <b v="1"/>
    <n v="251"/>
    <b v="1"/>
    <x v="0"/>
    <x v="4"/>
    <n v="119"/>
    <n v="61.5"/>
    <m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b v="1"/>
    <n v="108"/>
    <b v="1"/>
    <x v="0"/>
    <x v="4"/>
    <n v="100"/>
    <n v="93.02"/>
    <m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x v="303"/>
    <b v="1"/>
    <n v="82"/>
    <b v="1"/>
    <x v="0"/>
    <x v="4"/>
    <n v="137"/>
    <n v="50.29"/>
    <m/>
    <x v="303"/>
    <d v="2012-06-02T01:42:26"/>
    <x v="5"/>
  </r>
  <r>
    <n v="304"/>
    <x v="304"/>
    <s v="A portrait of a life fully realized and a look at what it takes to make great photography."/>
    <n v="3400"/>
    <n v="7876"/>
    <x v="0"/>
    <x v="0"/>
    <x v="0"/>
    <n v="1346464800"/>
    <x v="304"/>
    <b v="1"/>
    <n v="74"/>
    <b v="1"/>
    <x v="0"/>
    <x v="4"/>
    <n v="232"/>
    <n v="106.43"/>
    <m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x v="0"/>
    <x v="0"/>
    <n v="1331392049"/>
    <x v="305"/>
    <b v="1"/>
    <n v="189"/>
    <b v="1"/>
    <x v="0"/>
    <x v="4"/>
    <n v="130"/>
    <n v="51.72"/>
    <m/>
    <x v="305"/>
    <d v="2012-03-10T15:07:29"/>
    <x v="5"/>
  </r>
  <r>
    <n v="306"/>
    <x v="306"/>
    <s v="A feature-length documentary on the life of Boston escape artist Jason Escape."/>
    <n v="1000"/>
    <n v="2929"/>
    <x v="0"/>
    <x v="0"/>
    <x v="0"/>
    <n v="1363806333"/>
    <x v="306"/>
    <b v="1"/>
    <n v="80"/>
    <b v="1"/>
    <x v="0"/>
    <x v="4"/>
    <n v="293"/>
    <n v="36.61"/>
    <m/>
    <x v="306"/>
    <d v="2013-03-20T19:05:33"/>
    <x v="4"/>
  </r>
  <r>
    <n v="307"/>
    <x v="307"/>
    <s v="Why is grammar important?"/>
    <n v="22000"/>
    <n v="24490"/>
    <x v="0"/>
    <x v="0"/>
    <x v="0"/>
    <n v="1360276801"/>
    <x v="307"/>
    <b v="1"/>
    <n v="576"/>
    <b v="1"/>
    <x v="0"/>
    <x v="4"/>
    <n v="111"/>
    <n v="42.52"/>
    <m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x v="308"/>
    <b v="1"/>
    <n v="202"/>
    <b v="1"/>
    <x v="0"/>
    <x v="4"/>
    <n v="106"/>
    <n v="62.71"/>
    <m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x v="309"/>
    <b v="1"/>
    <n v="238"/>
    <b v="1"/>
    <x v="0"/>
    <x v="4"/>
    <n v="119"/>
    <n v="89.96"/>
    <m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x v="310"/>
    <b v="1"/>
    <n v="36"/>
    <b v="1"/>
    <x v="0"/>
    <x v="4"/>
    <n v="104"/>
    <n v="28.92"/>
    <m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x v="311"/>
    <b v="1"/>
    <n v="150"/>
    <b v="1"/>
    <x v="0"/>
    <x v="4"/>
    <n v="104"/>
    <n v="138.80000000000001"/>
    <m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b v="1"/>
    <n v="146"/>
    <b v="1"/>
    <x v="0"/>
    <x v="4"/>
    <n v="112"/>
    <n v="61.3"/>
    <m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b v="1"/>
    <n v="222"/>
    <b v="1"/>
    <x v="0"/>
    <x v="4"/>
    <n v="105"/>
    <n v="80.2"/>
    <m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b v="1"/>
    <n v="120"/>
    <b v="1"/>
    <x v="0"/>
    <x v="4"/>
    <n v="385"/>
    <n v="32.1"/>
    <m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x v="315"/>
    <b v="1"/>
    <n v="126"/>
    <b v="1"/>
    <x v="0"/>
    <x v="4"/>
    <n v="101"/>
    <n v="200.89"/>
    <m/>
    <x v="315"/>
    <d v="2012-08-22T18:32:14"/>
    <x v="5"/>
  </r>
  <r>
    <n v="316"/>
    <x v="316"/>
    <s v="Award winning documentary The Secret Trial 5 needs your help for a Cross-Canada Tour!"/>
    <n v="15000"/>
    <n v="17066"/>
    <x v="0"/>
    <x v="5"/>
    <x v="5"/>
    <n v="1418273940"/>
    <x v="316"/>
    <b v="1"/>
    <n v="158"/>
    <b v="1"/>
    <x v="0"/>
    <x v="4"/>
    <n v="114"/>
    <n v="108.01"/>
    <m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x v="0"/>
    <x v="0"/>
    <n v="1386778483"/>
    <x v="317"/>
    <b v="1"/>
    <n v="316"/>
    <b v="1"/>
    <x v="0"/>
    <x v="4"/>
    <n v="101"/>
    <n v="95.7"/>
    <m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x v="318"/>
    <b v="1"/>
    <n v="284"/>
    <b v="1"/>
    <x v="0"/>
    <x v="4"/>
    <n v="283"/>
    <n v="49.88"/>
    <m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b v="1"/>
    <n v="51"/>
    <b v="1"/>
    <x v="0"/>
    <x v="4"/>
    <n v="113"/>
    <n v="110.47"/>
    <m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b v="1"/>
    <n v="158"/>
    <b v="1"/>
    <x v="0"/>
    <x v="4"/>
    <n v="107"/>
    <n v="134.91"/>
    <m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x v="321"/>
    <b v="1"/>
    <n v="337"/>
    <b v="1"/>
    <x v="0"/>
    <x v="4"/>
    <n v="103"/>
    <n v="106.62"/>
    <m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x v="322"/>
    <b v="1"/>
    <n v="186"/>
    <b v="1"/>
    <x v="0"/>
    <x v="4"/>
    <n v="108"/>
    <n v="145.04"/>
    <m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x v="323"/>
    <b v="1"/>
    <n v="58"/>
    <b v="1"/>
    <x v="0"/>
    <x v="4"/>
    <n v="123"/>
    <n v="114.59"/>
    <m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x v="324"/>
    <b v="1"/>
    <n v="82"/>
    <b v="1"/>
    <x v="0"/>
    <x v="4"/>
    <n v="102"/>
    <n v="105.32"/>
    <m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x v="325"/>
    <b v="1"/>
    <n v="736"/>
    <b v="1"/>
    <x v="0"/>
    <x v="4"/>
    <n v="104"/>
    <n v="70.92"/>
    <m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x v="326"/>
    <b v="1"/>
    <n v="1151"/>
    <b v="1"/>
    <x v="0"/>
    <x v="4"/>
    <n v="113"/>
    <n v="147.16999999999999"/>
    <m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x v="327"/>
    <b v="1"/>
    <n v="34"/>
    <b v="1"/>
    <x v="0"/>
    <x v="4"/>
    <n v="136"/>
    <n v="160.47"/>
    <m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x v="328"/>
    <b v="1"/>
    <n v="498"/>
    <b v="1"/>
    <x v="0"/>
    <x v="4"/>
    <n v="104"/>
    <n v="156.05000000000001"/>
    <m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x v="329"/>
    <b v="1"/>
    <n v="167"/>
    <b v="1"/>
    <x v="0"/>
    <x v="4"/>
    <n v="106"/>
    <n v="63.17"/>
    <m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x v="330"/>
    <b v="1"/>
    <n v="340"/>
    <b v="1"/>
    <x v="0"/>
    <x v="4"/>
    <n v="102"/>
    <n v="104.82"/>
    <m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x v="331"/>
    <b v="1"/>
    <n v="438"/>
    <b v="1"/>
    <x v="0"/>
    <x v="4"/>
    <n v="107"/>
    <n v="97.36"/>
    <m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x v="332"/>
    <b v="1"/>
    <n v="555"/>
    <b v="1"/>
    <x v="0"/>
    <x v="4"/>
    <n v="113"/>
    <n v="203.63"/>
    <m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x v="333"/>
    <b v="1"/>
    <n v="266"/>
    <b v="1"/>
    <x v="0"/>
    <x v="4"/>
    <n v="125"/>
    <n v="188.31"/>
    <m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b v="1"/>
    <n v="69"/>
    <b v="1"/>
    <x v="0"/>
    <x v="4"/>
    <n v="101"/>
    <n v="146.65"/>
    <m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x v="335"/>
    <b v="1"/>
    <n v="80"/>
    <b v="1"/>
    <x v="0"/>
    <x v="4"/>
    <n v="103"/>
    <n v="109.19"/>
    <m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x v="336"/>
    <b v="1"/>
    <n v="493"/>
    <b v="1"/>
    <x v="0"/>
    <x v="4"/>
    <n v="117"/>
    <n v="59.25"/>
    <m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b v="1"/>
    <n v="31"/>
    <b v="1"/>
    <x v="0"/>
    <x v="4"/>
    <n v="101"/>
    <n v="97.9"/>
    <m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b v="1"/>
    <n v="236"/>
    <b v="1"/>
    <x v="0"/>
    <x v="4"/>
    <n v="110"/>
    <n v="70"/>
    <m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x v="339"/>
    <b v="1"/>
    <n v="89"/>
    <b v="1"/>
    <x v="0"/>
    <x v="4"/>
    <n v="108"/>
    <n v="72.87"/>
    <m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x v="0"/>
    <x v="0"/>
    <n v="1489006800"/>
    <x v="340"/>
    <b v="1"/>
    <n v="299"/>
    <b v="1"/>
    <x v="0"/>
    <x v="4"/>
    <n v="125"/>
    <n v="146.35"/>
    <m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x v="341"/>
    <b v="1"/>
    <n v="55"/>
    <b v="1"/>
    <x v="0"/>
    <x v="4"/>
    <n v="107"/>
    <n v="67.91"/>
    <m/>
    <x v="341"/>
    <d v="2014-10-01T03:59:00"/>
    <x v="3"/>
  </r>
  <r>
    <n v="342"/>
    <x v="342"/>
    <s v="BREAKING A MONSTER needs your help to play in THEATERS!"/>
    <n v="55000"/>
    <n v="55201.52"/>
    <x v="0"/>
    <x v="0"/>
    <x v="0"/>
    <n v="1461955465"/>
    <x v="342"/>
    <b v="1"/>
    <n v="325"/>
    <b v="1"/>
    <x v="0"/>
    <x v="4"/>
    <n v="100"/>
    <n v="169.85"/>
    <m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b v="1"/>
    <n v="524"/>
    <b v="1"/>
    <x v="0"/>
    <x v="4"/>
    <n v="102"/>
    <n v="58.41"/>
    <m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b v="1"/>
    <n v="285"/>
    <b v="1"/>
    <x v="0"/>
    <x v="4"/>
    <n v="102"/>
    <n v="119.99"/>
    <m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x v="345"/>
    <b v="1"/>
    <n v="179"/>
    <b v="1"/>
    <x v="0"/>
    <x v="4"/>
    <n v="123"/>
    <n v="99.86"/>
    <m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x v="346"/>
    <b v="1"/>
    <n v="188"/>
    <b v="1"/>
    <x v="0"/>
    <x v="4"/>
    <n v="170"/>
    <n v="90.58"/>
    <m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b v="1"/>
    <n v="379"/>
    <b v="1"/>
    <x v="0"/>
    <x v="4"/>
    <n v="112"/>
    <n v="117.77"/>
    <m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b v="1"/>
    <n v="119"/>
    <b v="1"/>
    <x v="0"/>
    <x v="4"/>
    <n v="103"/>
    <n v="86.55"/>
    <m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x v="349"/>
    <b v="1"/>
    <n v="167"/>
    <b v="1"/>
    <x v="0"/>
    <x v="4"/>
    <n v="107"/>
    <n v="71.900000000000006"/>
    <m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x v="350"/>
    <b v="1"/>
    <n v="221"/>
    <b v="1"/>
    <x v="0"/>
    <x v="4"/>
    <n v="115"/>
    <n v="129.82"/>
    <m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x v="351"/>
    <b v="1"/>
    <n v="964"/>
    <b v="1"/>
    <x v="0"/>
    <x v="4"/>
    <n v="127"/>
    <n v="44.91"/>
    <m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x v="352"/>
    <b v="1"/>
    <n v="286"/>
    <b v="1"/>
    <x v="0"/>
    <x v="4"/>
    <n v="117"/>
    <n v="40.76"/>
    <m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b v="1"/>
    <n v="613"/>
    <b v="1"/>
    <x v="0"/>
    <x v="4"/>
    <n v="109"/>
    <n v="103.52"/>
    <m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b v="1"/>
    <n v="29"/>
    <b v="1"/>
    <x v="0"/>
    <x v="4"/>
    <n v="104"/>
    <n v="125.45"/>
    <m/>
    <x v="354"/>
    <d v="2016-04-08T18:52:01"/>
    <x v="2"/>
  </r>
  <r>
    <n v="355"/>
    <x v="355"/>
    <s v="A documentary film about the late REZA ABDOH and his performance company DAR A LUZ."/>
    <n v="35000"/>
    <n v="40690"/>
    <x v="0"/>
    <x v="0"/>
    <x v="0"/>
    <n v="1417420994"/>
    <x v="355"/>
    <b v="1"/>
    <n v="165"/>
    <b v="1"/>
    <x v="0"/>
    <x v="4"/>
    <n v="116"/>
    <n v="246.61"/>
    <m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x v="0"/>
    <x v="0"/>
    <n v="1458152193"/>
    <x v="356"/>
    <b v="1"/>
    <n v="97"/>
    <b v="1"/>
    <x v="0"/>
    <x v="4"/>
    <n v="103"/>
    <n v="79.400000000000006"/>
    <m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b v="1"/>
    <n v="303"/>
    <b v="1"/>
    <x v="0"/>
    <x v="4"/>
    <n v="174"/>
    <n v="86.14"/>
    <m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x v="358"/>
    <b v="1"/>
    <n v="267"/>
    <b v="1"/>
    <x v="0"/>
    <x v="4"/>
    <n v="103"/>
    <n v="193.05"/>
    <m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x v="359"/>
    <b v="1"/>
    <n v="302"/>
    <b v="1"/>
    <x v="0"/>
    <x v="4"/>
    <n v="105"/>
    <n v="84.02"/>
    <m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x v="360"/>
    <b v="0"/>
    <n v="87"/>
    <b v="1"/>
    <x v="0"/>
    <x v="4"/>
    <n v="101"/>
    <n v="139.83000000000001"/>
    <m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b v="0"/>
    <n v="354"/>
    <b v="1"/>
    <x v="0"/>
    <x v="4"/>
    <n v="111"/>
    <n v="109.82"/>
    <m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x v="362"/>
    <b v="0"/>
    <n v="86"/>
    <b v="1"/>
    <x v="0"/>
    <x v="4"/>
    <n v="124"/>
    <n v="139.53"/>
    <m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b v="0"/>
    <n v="26"/>
    <b v="1"/>
    <x v="0"/>
    <x v="4"/>
    <n v="101"/>
    <n v="347.85"/>
    <m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x v="364"/>
    <b v="0"/>
    <n v="113"/>
    <b v="1"/>
    <x v="0"/>
    <x v="4"/>
    <n v="110"/>
    <n v="68.239999999999995"/>
    <m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x v="365"/>
    <b v="0"/>
    <n v="65"/>
    <b v="1"/>
    <x v="0"/>
    <x v="4"/>
    <n v="104"/>
    <n v="239.94"/>
    <m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x v="366"/>
    <b v="0"/>
    <n v="134"/>
    <b v="1"/>
    <x v="0"/>
    <x v="4"/>
    <n v="101"/>
    <n v="287.31"/>
    <m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b v="0"/>
    <n v="119"/>
    <b v="1"/>
    <x v="0"/>
    <x v="4"/>
    <n v="103"/>
    <n v="86.85"/>
    <m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b v="0"/>
    <n v="159"/>
    <b v="1"/>
    <x v="0"/>
    <x v="4"/>
    <n v="104"/>
    <n v="81.849999999999994"/>
    <m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x v="369"/>
    <b v="0"/>
    <n v="167"/>
    <b v="1"/>
    <x v="0"/>
    <x v="4"/>
    <n v="110"/>
    <n v="42.87"/>
    <m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b v="0"/>
    <n v="43"/>
    <b v="1"/>
    <x v="0"/>
    <x v="4"/>
    <n v="122"/>
    <n v="709.42"/>
    <m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x v="371"/>
    <b v="0"/>
    <n v="1062"/>
    <b v="1"/>
    <x v="0"/>
    <x v="4"/>
    <n v="114"/>
    <n v="161.26"/>
    <m/>
    <x v="371"/>
    <d v="2013-02-01T18:25:39"/>
    <x v="5"/>
  </r>
  <r>
    <n v="372"/>
    <x v="372"/>
    <s v="A short documentary exploring the uses of 'Natural Horsemanship' across Europe"/>
    <n v="300"/>
    <n v="376"/>
    <x v="0"/>
    <x v="1"/>
    <x v="1"/>
    <n v="1459872000"/>
    <x v="372"/>
    <b v="0"/>
    <n v="9"/>
    <b v="1"/>
    <x v="0"/>
    <x v="4"/>
    <n v="125"/>
    <n v="41.78"/>
    <m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x v="373"/>
    <b v="0"/>
    <n v="89"/>
    <b v="1"/>
    <x v="0"/>
    <x v="4"/>
    <n v="107"/>
    <n v="89.89"/>
    <m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x v="374"/>
    <b v="0"/>
    <n v="174"/>
    <b v="1"/>
    <x v="0"/>
    <x v="4"/>
    <n v="131"/>
    <n v="45.05"/>
    <m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b v="0"/>
    <n v="14"/>
    <b v="1"/>
    <x v="0"/>
    <x v="4"/>
    <n v="120"/>
    <n v="42.86"/>
    <m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x v="376"/>
    <b v="0"/>
    <n v="48"/>
    <b v="1"/>
    <x v="0"/>
    <x v="4"/>
    <n v="106"/>
    <n v="54.08"/>
    <m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x v="377"/>
    <b v="0"/>
    <n v="133"/>
    <b v="1"/>
    <x v="0"/>
    <x v="4"/>
    <n v="114"/>
    <n v="103.22"/>
    <m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b v="0"/>
    <n v="83"/>
    <b v="1"/>
    <x v="0"/>
    <x v="4"/>
    <n v="112"/>
    <n v="40.4"/>
    <m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x v="379"/>
    <b v="0"/>
    <n v="149"/>
    <b v="1"/>
    <x v="0"/>
    <x v="4"/>
    <n v="116"/>
    <n v="116.86"/>
    <m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b v="0"/>
    <n v="49"/>
    <b v="1"/>
    <x v="0"/>
    <x v="4"/>
    <n v="142"/>
    <n v="115.51"/>
    <m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x v="381"/>
    <b v="0"/>
    <n v="251"/>
    <b v="1"/>
    <x v="0"/>
    <x v="4"/>
    <n v="105"/>
    <n v="104.31"/>
    <m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x v="382"/>
    <b v="0"/>
    <n v="22"/>
    <b v="1"/>
    <x v="0"/>
    <x v="4"/>
    <n v="256"/>
    <n v="69.77"/>
    <m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x v="383"/>
    <b v="0"/>
    <n v="48"/>
    <b v="1"/>
    <x v="0"/>
    <x v="4"/>
    <n v="207"/>
    <n v="43.02"/>
    <m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x v="384"/>
    <b v="0"/>
    <n v="383"/>
    <b v="1"/>
    <x v="0"/>
    <x v="4"/>
    <n v="112"/>
    <n v="58.54"/>
    <m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b v="0"/>
    <n v="237"/>
    <b v="1"/>
    <x v="0"/>
    <x v="4"/>
    <n v="106"/>
    <n v="111.8"/>
    <m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x v="386"/>
    <b v="0"/>
    <n v="13"/>
    <b v="1"/>
    <x v="0"/>
    <x v="4"/>
    <n v="100"/>
    <n v="46.23"/>
    <m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b v="0"/>
    <n v="562"/>
    <b v="1"/>
    <x v="0"/>
    <x v="4"/>
    <n v="214"/>
    <n v="144.69"/>
    <m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x v="388"/>
    <b v="0"/>
    <n v="71"/>
    <b v="1"/>
    <x v="0"/>
    <x v="4"/>
    <n v="126"/>
    <n v="88.85"/>
    <m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b v="0"/>
    <n v="1510"/>
    <b v="1"/>
    <x v="0"/>
    <x v="4"/>
    <n v="182"/>
    <n v="81.75"/>
    <m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x v="390"/>
    <b v="0"/>
    <n v="14"/>
    <b v="1"/>
    <x v="0"/>
    <x v="4"/>
    <n v="100"/>
    <n v="71.430000000000007"/>
    <m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x v="391"/>
    <b v="0"/>
    <n v="193"/>
    <b v="1"/>
    <x v="0"/>
    <x v="4"/>
    <n v="101"/>
    <n v="104.26"/>
    <m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x v="392"/>
    <b v="0"/>
    <n v="206"/>
    <b v="1"/>
    <x v="0"/>
    <x v="4"/>
    <n v="101"/>
    <n v="90.62"/>
    <m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x v="393"/>
    <b v="0"/>
    <n v="351"/>
    <b v="1"/>
    <x v="0"/>
    <x v="4"/>
    <n v="110"/>
    <n v="157.33000000000001"/>
    <m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x v="394"/>
    <b v="0"/>
    <n v="50"/>
    <b v="1"/>
    <x v="0"/>
    <x v="4"/>
    <n v="112"/>
    <n v="105.18"/>
    <m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x v="395"/>
    <b v="0"/>
    <n v="184"/>
    <b v="1"/>
    <x v="0"/>
    <x v="4"/>
    <n v="108"/>
    <n v="58.72"/>
    <m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x v="396"/>
    <b v="0"/>
    <n v="196"/>
    <b v="1"/>
    <x v="0"/>
    <x v="4"/>
    <n v="107"/>
    <n v="81.63"/>
    <m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b v="0"/>
    <n v="229"/>
    <b v="1"/>
    <x v="0"/>
    <x v="4"/>
    <n v="104"/>
    <n v="56.46"/>
    <m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x v="398"/>
    <b v="0"/>
    <n v="67"/>
    <b v="1"/>
    <x v="0"/>
    <x v="4"/>
    <n v="125"/>
    <n v="140.1"/>
    <m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x v="399"/>
    <b v="0"/>
    <n v="95"/>
    <b v="1"/>
    <x v="0"/>
    <x v="4"/>
    <n v="107"/>
    <n v="224.85"/>
    <m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x v="400"/>
    <b v="0"/>
    <n v="62"/>
    <b v="1"/>
    <x v="0"/>
    <x v="4"/>
    <n v="112"/>
    <n v="181.13"/>
    <m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b v="0"/>
    <n v="73"/>
    <b v="1"/>
    <x v="0"/>
    <x v="4"/>
    <n v="104"/>
    <n v="711.04"/>
    <m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b v="0"/>
    <n v="43"/>
    <b v="1"/>
    <x v="0"/>
    <x v="4"/>
    <n v="142"/>
    <n v="65.88"/>
    <m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x v="403"/>
    <b v="0"/>
    <n v="70"/>
    <b v="1"/>
    <x v="0"/>
    <x v="4"/>
    <n v="105"/>
    <n v="75.19"/>
    <m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x v="0"/>
    <x v="0"/>
    <n v="1391641440"/>
    <x v="404"/>
    <b v="0"/>
    <n v="271"/>
    <b v="1"/>
    <x v="0"/>
    <x v="4"/>
    <n v="103"/>
    <n v="133.13999999999999"/>
    <m/>
    <x v="404"/>
    <d v="2014-02-05T23:04:00"/>
    <x v="3"/>
  </r>
  <r>
    <n v="405"/>
    <x v="405"/>
    <s v="Come, join our movie movement.  A new documentary about the healing power of food."/>
    <n v="2820"/>
    <n v="3036"/>
    <x v="0"/>
    <x v="0"/>
    <x v="0"/>
    <n v="1394071339"/>
    <x v="405"/>
    <b v="0"/>
    <n v="55"/>
    <b v="1"/>
    <x v="0"/>
    <x v="4"/>
    <n v="108"/>
    <n v="55.2"/>
    <m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x v="406"/>
    <b v="0"/>
    <n v="35"/>
    <b v="1"/>
    <x v="0"/>
    <x v="4"/>
    <n v="108"/>
    <n v="86.16"/>
    <m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x v="407"/>
    <b v="0"/>
    <n v="22"/>
    <b v="1"/>
    <x v="0"/>
    <x v="4"/>
    <n v="102"/>
    <n v="92.32"/>
    <m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x v="408"/>
    <b v="0"/>
    <n v="38"/>
    <b v="1"/>
    <x v="0"/>
    <x v="4"/>
    <n v="101"/>
    <n v="160.16"/>
    <m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x v="409"/>
    <b v="0"/>
    <n v="15"/>
    <b v="1"/>
    <x v="0"/>
    <x v="4"/>
    <n v="137"/>
    <n v="45.6"/>
    <m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x v="410"/>
    <b v="0"/>
    <n v="7"/>
    <b v="1"/>
    <x v="0"/>
    <x v="4"/>
    <n v="128"/>
    <n v="183.29"/>
    <m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x v="411"/>
    <b v="0"/>
    <n v="241"/>
    <b v="1"/>
    <x v="0"/>
    <x v="4"/>
    <n v="101"/>
    <n v="125.79"/>
    <m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x v="412"/>
    <b v="0"/>
    <n v="55"/>
    <b v="1"/>
    <x v="0"/>
    <x v="4"/>
    <n v="127"/>
    <n v="57.65"/>
    <m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x v="413"/>
    <b v="0"/>
    <n v="171"/>
    <b v="1"/>
    <x v="0"/>
    <x v="4"/>
    <n v="105"/>
    <n v="78.66"/>
    <m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b v="0"/>
    <n v="208"/>
    <b v="1"/>
    <x v="0"/>
    <x v="4"/>
    <n v="103"/>
    <n v="91.48"/>
    <m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b v="0"/>
    <n v="21"/>
    <b v="1"/>
    <x v="0"/>
    <x v="4"/>
    <n v="102"/>
    <n v="68.099999999999994"/>
    <m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x v="416"/>
    <b v="0"/>
    <n v="25"/>
    <b v="1"/>
    <x v="0"/>
    <x v="4"/>
    <n v="120"/>
    <n v="48.09"/>
    <m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b v="0"/>
    <n v="52"/>
    <b v="1"/>
    <x v="0"/>
    <x v="4"/>
    <n v="100"/>
    <n v="202.42"/>
    <m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b v="0"/>
    <n v="104"/>
    <b v="1"/>
    <x v="0"/>
    <x v="4"/>
    <n v="101"/>
    <n v="216.75"/>
    <m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x v="419"/>
    <b v="0"/>
    <n v="73"/>
    <b v="1"/>
    <x v="0"/>
    <x v="4"/>
    <n v="100"/>
    <n v="110.07"/>
    <m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b v="0"/>
    <n v="3"/>
    <b v="0"/>
    <x v="0"/>
    <x v="5"/>
    <n v="0"/>
    <n v="4.83"/>
    <m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x v="421"/>
    <b v="0"/>
    <n v="6"/>
    <b v="0"/>
    <x v="0"/>
    <x v="5"/>
    <n v="2"/>
    <n v="50.17"/>
    <m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x v="422"/>
    <b v="0"/>
    <n v="12"/>
    <b v="0"/>
    <x v="0"/>
    <x v="5"/>
    <n v="1"/>
    <n v="35.83"/>
    <m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x v="423"/>
    <b v="0"/>
    <n v="13"/>
    <b v="0"/>
    <x v="0"/>
    <x v="5"/>
    <n v="1"/>
    <n v="11.77"/>
    <m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x v="424"/>
    <b v="0"/>
    <n v="5"/>
    <b v="0"/>
    <x v="0"/>
    <x v="5"/>
    <n v="7"/>
    <n v="40.78"/>
    <m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x v="425"/>
    <b v="0"/>
    <n v="2"/>
    <b v="0"/>
    <x v="0"/>
    <x v="5"/>
    <n v="0"/>
    <n v="3"/>
    <m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x v="426"/>
    <b v="0"/>
    <n v="8"/>
    <b v="0"/>
    <x v="0"/>
    <x v="5"/>
    <n v="1"/>
    <n v="16.63"/>
    <m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b v="0"/>
    <n v="0"/>
    <b v="0"/>
    <x v="0"/>
    <x v="5"/>
    <n v="0"/>
    <n v="0"/>
    <m/>
    <x v="427"/>
    <d v="2015-10-22T18:59:00"/>
    <x v="0"/>
  </r>
  <r>
    <n v="428"/>
    <x v="428"/>
    <s v="Fresh, fun, entertaining Bible stories on YouTube, stop-motion style."/>
    <n v="12000"/>
    <n v="676"/>
    <x v="2"/>
    <x v="0"/>
    <x v="0"/>
    <n v="1402956000"/>
    <x v="428"/>
    <b v="0"/>
    <n v="13"/>
    <b v="0"/>
    <x v="0"/>
    <x v="5"/>
    <n v="6"/>
    <n v="52"/>
    <m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b v="0"/>
    <n v="0"/>
    <b v="0"/>
    <x v="0"/>
    <x v="5"/>
    <n v="0"/>
    <n v="0"/>
    <m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x v="430"/>
    <b v="0"/>
    <n v="5"/>
    <b v="0"/>
    <x v="0"/>
    <x v="5"/>
    <n v="2"/>
    <n v="4.8"/>
    <m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x v="431"/>
    <b v="0"/>
    <n v="8"/>
    <b v="0"/>
    <x v="0"/>
    <x v="5"/>
    <n v="14"/>
    <n v="51.88"/>
    <m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x v="432"/>
    <b v="0"/>
    <n v="8"/>
    <b v="0"/>
    <x v="0"/>
    <x v="5"/>
    <n v="10"/>
    <n v="71.25"/>
    <m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b v="0"/>
    <n v="0"/>
    <b v="0"/>
    <x v="0"/>
    <x v="5"/>
    <n v="0"/>
    <n v="0"/>
    <m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x v="434"/>
    <b v="0"/>
    <n v="2"/>
    <b v="0"/>
    <x v="0"/>
    <x v="5"/>
    <n v="5"/>
    <n v="62.5"/>
    <m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x v="435"/>
    <b v="0"/>
    <n v="3"/>
    <b v="0"/>
    <x v="0"/>
    <x v="5"/>
    <n v="0"/>
    <n v="1"/>
    <m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x v="436"/>
    <b v="0"/>
    <n v="0"/>
    <b v="0"/>
    <x v="0"/>
    <x v="5"/>
    <n v="0"/>
    <n v="0"/>
    <m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x v="437"/>
    <b v="0"/>
    <n v="0"/>
    <b v="0"/>
    <x v="0"/>
    <x v="5"/>
    <n v="0"/>
    <n v="0"/>
    <m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x v="438"/>
    <b v="0"/>
    <n v="11"/>
    <b v="0"/>
    <x v="0"/>
    <x v="5"/>
    <n v="9"/>
    <n v="170.55"/>
    <m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x v="439"/>
    <b v="0"/>
    <n v="0"/>
    <b v="0"/>
    <x v="0"/>
    <x v="5"/>
    <n v="0"/>
    <n v="0"/>
    <m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x v="0"/>
    <x v="0"/>
    <n v="1458859153"/>
    <x v="440"/>
    <b v="0"/>
    <n v="1"/>
    <b v="0"/>
    <x v="0"/>
    <x v="5"/>
    <n v="0"/>
    <n v="5"/>
    <m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x v="441"/>
    <b v="0"/>
    <n v="0"/>
    <b v="0"/>
    <x v="0"/>
    <x v="5"/>
    <n v="0"/>
    <n v="0"/>
    <m/>
    <x v="441"/>
    <d v="2013-11-02T19:03:16"/>
    <x v="4"/>
  </r>
  <r>
    <n v="442"/>
    <x v="442"/>
    <s v="Doomsday is here"/>
    <n v="17000"/>
    <n v="6691"/>
    <x v="2"/>
    <x v="0"/>
    <x v="0"/>
    <n v="1424380783"/>
    <x v="442"/>
    <b v="0"/>
    <n v="17"/>
    <b v="0"/>
    <x v="0"/>
    <x v="5"/>
    <n v="39"/>
    <n v="393.59"/>
    <m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x v="443"/>
    <b v="0"/>
    <n v="2"/>
    <b v="0"/>
    <x v="0"/>
    <x v="5"/>
    <n v="0"/>
    <n v="5"/>
    <m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x v="0"/>
    <x v="0"/>
    <n v="1329342361"/>
    <x v="444"/>
    <b v="0"/>
    <n v="1"/>
    <b v="0"/>
    <x v="0"/>
    <x v="5"/>
    <n v="5"/>
    <n v="50"/>
    <m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x v="445"/>
    <b v="0"/>
    <n v="2"/>
    <b v="0"/>
    <x v="0"/>
    <x v="5"/>
    <n v="0"/>
    <n v="1"/>
    <m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x v="446"/>
    <b v="0"/>
    <n v="16"/>
    <b v="0"/>
    <x v="0"/>
    <x v="5"/>
    <n v="7"/>
    <n v="47.88"/>
    <m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x v="447"/>
    <b v="0"/>
    <n v="1"/>
    <b v="0"/>
    <x v="0"/>
    <x v="5"/>
    <n v="0"/>
    <n v="5"/>
    <m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x v="448"/>
    <b v="0"/>
    <n v="4"/>
    <b v="0"/>
    <x v="0"/>
    <x v="5"/>
    <n v="3"/>
    <n v="20.5"/>
    <m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b v="0"/>
    <n v="5"/>
    <b v="0"/>
    <x v="0"/>
    <x v="5"/>
    <n v="2"/>
    <n v="9"/>
    <m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b v="0"/>
    <n v="7"/>
    <b v="0"/>
    <x v="0"/>
    <x v="5"/>
    <n v="1"/>
    <n v="56.57"/>
    <m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x v="451"/>
    <b v="0"/>
    <n v="0"/>
    <b v="0"/>
    <x v="0"/>
    <x v="5"/>
    <n v="0"/>
    <n v="0"/>
    <m/>
    <x v="451"/>
    <d v="2014-01-25T17:09:51"/>
    <x v="4"/>
  </r>
  <r>
    <n v="452"/>
    <x v="452"/>
    <s v="A man must find his way out of the depths of the shadows by using the aid of a little girl."/>
    <n v="750"/>
    <n v="480"/>
    <x v="2"/>
    <x v="0"/>
    <x v="0"/>
    <n v="1431536015"/>
    <x v="452"/>
    <b v="0"/>
    <n v="12"/>
    <b v="0"/>
    <x v="0"/>
    <x v="5"/>
    <n v="64"/>
    <n v="40"/>
    <m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x v="453"/>
    <b v="0"/>
    <n v="2"/>
    <b v="0"/>
    <x v="0"/>
    <x v="5"/>
    <n v="0"/>
    <n v="13"/>
    <m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x v="454"/>
    <b v="0"/>
    <n v="5"/>
    <b v="0"/>
    <x v="0"/>
    <x v="5"/>
    <n v="1"/>
    <n v="16.399999999999999"/>
    <m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x v="455"/>
    <b v="0"/>
    <n v="2"/>
    <b v="0"/>
    <x v="0"/>
    <x v="5"/>
    <n v="0"/>
    <n v="22.5"/>
    <m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b v="0"/>
    <n v="3"/>
    <b v="0"/>
    <x v="0"/>
    <x v="5"/>
    <n v="1"/>
    <n v="20.329999999999998"/>
    <m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x v="457"/>
    <b v="0"/>
    <n v="0"/>
    <b v="0"/>
    <x v="0"/>
    <x v="5"/>
    <n v="0"/>
    <n v="0"/>
    <m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x v="458"/>
    <b v="0"/>
    <n v="49"/>
    <b v="0"/>
    <x v="0"/>
    <x v="5"/>
    <n v="8"/>
    <n v="16.760000000000002"/>
    <m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x v="459"/>
    <b v="0"/>
    <n v="1"/>
    <b v="0"/>
    <x v="0"/>
    <x v="5"/>
    <n v="0"/>
    <n v="25"/>
    <m/>
    <x v="459"/>
    <d v="2011-11-13T16:22:07"/>
    <x v="6"/>
  </r>
  <r>
    <n v="460"/>
    <x v="460"/>
    <s v="An animated web series about biological evolution gone haywire."/>
    <n v="8500"/>
    <n v="25"/>
    <x v="2"/>
    <x v="0"/>
    <x v="0"/>
    <n v="1401595200"/>
    <x v="460"/>
    <b v="0"/>
    <n v="2"/>
    <b v="0"/>
    <x v="0"/>
    <x v="5"/>
    <n v="0"/>
    <n v="12.5"/>
    <m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x v="461"/>
    <b v="0"/>
    <n v="0"/>
    <b v="0"/>
    <x v="0"/>
    <x v="5"/>
    <n v="0"/>
    <n v="0"/>
    <m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x v="462"/>
    <b v="0"/>
    <n v="0"/>
    <b v="0"/>
    <x v="0"/>
    <x v="5"/>
    <n v="0"/>
    <n v="0"/>
    <m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x v="463"/>
    <b v="0"/>
    <n v="11"/>
    <b v="0"/>
    <x v="0"/>
    <x v="5"/>
    <n v="2"/>
    <n v="113.64"/>
    <m/>
    <x v="463"/>
    <d v="2011-09-24T17:02:33"/>
    <x v="6"/>
  </r>
  <r>
    <n v="464"/>
    <x v="464"/>
    <s v="We are three students that want to make a short PokÃ©mon movie as a school project!"/>
    <n v="1010"/>
    <n v="1"/>
    <x v="2"/>
    <x v="12"/>
    <x v="3"/>
    <n v="1463602935"/>
    <x v="464"/>
    <b v="0"/>
    <n v="1"/>
    <b v="0"/>
    <x v="0"/>
    <x v="5"/>
    <n v="0"/>
    <n v="1"/>
    <m/>
    <x v="464"/>
    <d v="2016-05-18T20:22:15"/>
    <x v="2"/>
  </r>
  <r>
    <n v="465"/>
    <x v="465"/>
    <s v="&quot;Amp&quot; is a short film about a robot with needs."/>
    <n v="512"/>
    <n v="138"/>
    <x v="2"/>
    <x v="0"/>
    <x v="0"/>
    <n v="1403837574"/>
    <x v="465"/>
    <b v="0"/>
    <n v="8"/>
    <b v="0"/>
    <x v="0"/>
    <x v="5"/>
    <n v="27"/>
    <n v="17.25"/>
    <m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x v="466"/>
    <b v="0"/>
    <n v="5"/>
    <b v="0"/>
    <x v="0"/>
    <x v="5"/>
    <n v="1"/>
    <n v="15.2"/>
    <m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b v="0"/>
    <n v="39"/>
    <b v="0"/>
    <x v="0"/>
    <x v="5"/>
    <n v="22"/>
    <n v="110.64"/>
    <m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x v="468"/>
    <b v="0"/>
    <n v="0"/>
    <b v="0"/>
    <x v="0"/>
    <x v="5"/>
    <n v="0"/>
    <n v="0"/>
    <m/>
    <x v="468"/>
    <d v="2012-07-11T03:51:05"/>
    <x v="5"/>
  </r>
  <r>
    <n v="469"/>
    <x v="469"/>
    <s v="Create a personalised animation film using your child's name and photo."/>
    <n v="6000"/>
    <n v="0"/>
    <x v="2"/>
    <x v="1"/>
    <x v="1"/>
    <n v="1409960724"/>
    <x v="469"/>
    <b v="0"/>
    <n v="0"/>
    <b v="0"/>
    <x v="0"/>
    <x v="5"/>
    <n v="0"/>
    <n v="0"/>
    <m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x v="470"/>
    <b v="0"/>
    <n v="2"/>
    <b v="0"/>
    <x v="0"/>
    <x v="5"/>
    <n v="1"/>
    <n v="25.5"/>
    <m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b v="0"/>
    <n v="170"/>
    <b v="0"/>
    <x v="0"/>
    <x v="5"/>
    <n v="12"/>
    <n v="38.479999999999997"/>
    <m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b v="0"/>
    <n v="5"/>
    <b v="0"/>
    <x v="0"/>
    <x v="5"/>
    <n v="18"/>
    <n v="28.2"/>
    <m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x v="473"/>
    <b v="0"/>
    <n v="14"/>
    <b v="0"/>
    <x v="0"/>
    <x v="5"/>
    <n v="3"/>
    <n v="61.5"/>
    <m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x v="474"/>
    <b v="0"/>
    <n v="1"/>
    <b v="0"/>
    <x v="0"/>
    <x v="5"/>
    <n v="0"/>
    <n v="1"/>
    <m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x v="475"/>
    <b v="0"/>
    <n v="0"/>
    <b v="0"/>
    <x v="0"/>
    <x v="5"/>
    <n v="0"/>
    <n v="0"/>
    <m/>
    <x v="475"/>
    <d v="2015-05-06T02:04:03"/>
    <x v="0"/>
  </r>
  <r>
    <n v="476"/>
    <x v="476"/>
    <s v="Animated Music Videos that teach kids how to read."/>
    <n v="220000"/>
    <n v="4906.59"/>
    <x v="2"/>
    <x v="0"/>
    <x v="0"/>
    <n v="1401767940"/>
    <x v="476"/>
    <b v="0"/>
    <n v="124"/>
    <b v="0"/>
    <x v="0"/>
    <x v="5"/>
    <n v="2"/>
    <n v="39.57"/>
    <m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x v="477"/>
    <b v="0"/>
    <n v="0"/>
    <b v="0"/>
    <x v="0"/>
    <x v="5"/>
    <n v="0"/>
    <n v="0"/>
    <m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x v="478"/>
    <b v="0"/>
    <n v="0"/>
    <b v="0"/>
    <x v="0"/>
    <x v="5"/>
    <n v="0"/>
    <n v="0"/>
    <m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x v="0"/>
    <x v="0"/>
    <n v="1416566835"/>
    <x v="479"/>
    <b v="0"/>
    <n v="55"/>
    <b v="0"/>
    <x v="0"/>
    <x v="5"/>
    <n v="33"/>
    <n v="88.8"/>
    <m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x v="480"/>
    <b v="0"/>
    <n v="140"/>
    <b v="0"/>
    <x v="0"/>
    <x v="5"/>
    <n v="19"/>
    <n v="55.46"/>
    <m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x v="481"/>
    <b v="0"/>
    <n v="21"/>
    <b v="0"/>
    <x v="0"/>
    <x v="5"/>
    <n v="6"/>
    <n v="87.14"/>
    <m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x v="482"/>
    <b v="0"/>
    <n v="1"/>
    <b v="0"/>
    <x v="0"/>
    <x v="5"/>
    <n v="0"/>
    <n v="10"/>
    <m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b v="0"/>
    <n v="147"/>
    <b v="0"/>
    <x v="0"/>
    <x v="5"/>
    <n v="50"/>
    <n v="51.22"/>
    <m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b v="0"/>
    <n v="11"/>
    <b v="0"/>
    <x v="0"/>
    <x v="5"/>
    <n v="0"/>
    <n v="13.55"/>
    <m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x v="1"/>
    <x v="1"/>
    <n v="1368792499"/>
    <x v="485"/>
    <b v="0"/>
    <n v="125"/>
    <b v="0"/>
    <x v="0"/>
    <x v="5"/>
    <n v="22"/>
    <n v="66.52"/>
    <m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b v="0"/>
    <n v="1"/>
    <b v="0"/>
    <x v="0"/>
    <x v="5"/>
    <n v="0"/>
    <n v="50"/>
    <m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x v="487"/>
    <b v="0"/>
    <n v="0"/>
    <b v="0"/>
    <x v="0"/>
    <x v="5"/>
    <n v="0"/>
    <n v="0"/>
    <m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x v="0"/>
    <x v="0"/>
    <n v="1483924700"/>
    <x v="488"/>
    <b v="0"/>
    <n v="0"/>
    <b v="0"/>
    <x v="0"/>
    <x v="5"/>
    <n v="0"/>
    <n v="0"/>
    <m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x v="489"/>
    <b v="0"/>
    <n v="3"/>
    <b v="0"/>
    <x v="0"/>
    <x v="5"/>
    <n v="0"/>
    <n v="71.67"/>
    <m/>
    <x v="489"/>
    <d v="2012-01-05T11:33:00"/>
    <x v="6"/>
  </r>
  <r>
    <n v="490"/>
    <x v="490"/>
    <s v="Cancelled"/>
    <n v="1000"/>
    <n v="0"/>
    <x v="2"/>
    <x v="0"/>
    <x v="0"/>
    <n v="1345677285"/>
    <x v="490"/>
    <b v="0"/>
    <n v="0"/>
    <b v="0"/>
    <x v="0"/>
    <x v="5"/>
    <n v="0"/>
    <n v="0"/>
    <m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x v="491"/>
    <b v="0"/>
    <n v="0"/>
    <b v="0"/>
    <x v="0"/>
    <x v="5"/>
    <n v="0"/>
    <n v="0"/>
    <m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b v="0"/>
    <n v="0"/>
    <b v="0"/>
    <x v="0"/>
    <x v="5"/>
    <n v="0"/>
    <n v="0"/>
    <m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x v="493"/>
    <b v="0"/>
    <n v="0"/>
    <b v="0"/>
    <x v="0"/>
    <x v="5"/>
    <n v="0"/>
    <n v="0"/>
    <m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b v="0"/>
    <n v="3"/>
    <b v="0"/>
    <x v="0"/>
    <x v="5"/>
    <n v="0"/>
    <n v="10.33"/>
    <m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x v="495"/>
    <b v="0"/>
    <n v="0"/>
    <b v="0"/>
    <x v="0"/>
    <x v="5"/>
    <n v="0"/>
    <n v="0"/>
    <m/>
    <x v="495"/>
    <d v="2015-07-16T19:51:45"/>
    <x v="0"/>
  </r>
  <r>
    <n v="496"/>
    <x v="496"/>
    <s v="The movie is about the adventures of Ethan, Danna, The mysterious inventor and more."/>
    <n v="60000"/>
    <n v="1"/>
    <x v="2"/>
    <x v="0"/>
    <x v="0"/>
    <n v="1392070874"/>
    <x v="496"/>
    <b v="0"/>
    <n v="1"/>
    <b v="0"/>
    <x v="0"/>
    <x v="5"/>
    <n v="0"/>
    <n v="1"/>
    <m/>
    <x v="496"/>
    <d v="2014-02-10T22:21:14"/>
    <x v="4"/>
  </r>
  <r>
    <n v="497"/>
    <x v="497"/>
    <s v="live-action/animated series pilot."/>
    <n v="4480"/>
    <n v="30"/>
    <x v="2"/>
    <x v="0"/>
    <x v="0"/>
    <n v="1419483600"/>
    <x v="497"/>
    <b v="0"/>
    <n v="3"/>
    <b v="0"/>
    <x v="0"/>
    <x v="5"/>
    <n v="1"/>
    <n v="10"/>
    <m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x v="498"/>
    <b v="0"/>
    <n v="22"/>
    <b v="0"/>
    <x v="0"/>
    <x v="5"/>
    <n v="5"/>
    <n v="136.09"/>
    <m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b v="0"/>
    <n v="26"/>
    <b v="0"/>
    <x v="0"/>
    <x v="5"/>
    <n v="10"/>
    <n v="73.459999999999994"/>
    <m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b v="0"/>
    <n v="4"/>
    <b v="0"/>
    <x v="0"/>
    <x v="5"/>
    <n v="3"/>
    <n v="53.75"/>
    <m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x v="501"/>
    <b v="0"/>
    <n v="0"/>
    <b v="0"/>
    <x v="0"/>
    <x v="5"/>
    <n v="0"/>
    <n v="0"/>
    <m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b v="0"/>
    <n v="4"/>
    <b v="0"/>
    <x v="0"/>
    <x v="5"/>
    <n v="1"/>
    <n v="57.5"/>
    <m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x v="503"/>
    <b v="0"/>
    <n v="9"/>
    <b v="0"/>
    <x v="0"/>
    <x v="5"/>
    <n v="2"/>
    <n v="12.67"/>
    <m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x v="504"/>
    <b v="0"/>
    <n v="5"/>
    <b v="0"/>
    <x v="0"/>
    <x v="5"/>
    <n v="1"/>
    <n v="67"/>
    <m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x v="505"/>
    <b v="0"/>
    <n v="14"/>
    <b v="0"/>
    <x v="0"/>
    <x v="5"/>
    <n v="0"/>
    <n v="3.71"/>
    <m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x v="506"/>
    <b v="0"/>
    <n v="1"/>
    <b v="0"/>
    <x v="0"/>
    <x v="5"/>
    <n v="0"/>
    <n v="250"/>
    <m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b v="0"/>
    <n v="10"/>
    <b v="0"/>
    <x v="0"/>
    <x v="5"/>
    <n v="3"/>
    <n v="64"/>
    <m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x v="508"/>
    <b v="0"/>
    <n v="3"/>
    <b v="0"/>
    <x v="0"/>
    <x v="5"/>
    <n v="1"/>
    <n v="133.33000000000001"/>
    <m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x v="509"/>
    <b v="0"/>
    <n v="1"/>
    <b v="0"/>
    <x v="0"/>
    <x v="5"/>
    <n v="0"/>
    <n v="10"/>
    <m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x v="510"/>
    <b v="0"/>
    <n v="0"/>
    <b v="0"/>
    <x v="0"/>
    <x v="5"/>
    <n v="0"/>
    <n v="0"/>
    <m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x v="511"/>
    <b v="0"/>
    <n v="5"/>
    <b v="0"/>
    <x v="0"/>
    <x v="5"/>
    <n v="3"/>
    <n v="30"/>
    <m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x v="512"/>
    <b v="0"/>
    <n v="2"/>
    <b v="0"/>
    <x v="0"/>
    <x v="5"/>
    <n v="0"/>
    <n v="5.5"/>
    <m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x v="0"/>
    <x v="0"/>
    <n v="1471244400"/>
    <x v="513"/>
    <b v="0"/>
    <n v="68"/>
    <b v="0"/>
    <x v="0"/>
    <x v="5"/>
    <n v="14"/>
    <n v="102.38"/>
    <m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x v="514"/>
    <b v="0"/>
    <n v="3"/>
    <b v="0"/>
    <x v="0"/>
    <x v="5"/>
    <n v="3"/>
    <n v="16.670000000000002"/>
    <m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x v="0"/>
    <x v="0"/>
    <n v="1451389601"/>
    <x v="515"/>
    <b v="0"/>
    <n v="34"/>
    <b v="0"/>
    <x v="0"/>
    <x v="5"/>
    <n v="25"/>
    <n v="725.03"/>
    <m/>
    <x v="515"/>
    <d v="2015-12-29T11:46:41"/>
    <x v="0"/>
  </r>
  <r>
    <n v="516"/>
    <x v="516"/>
    <s v="A big brother style comedy animation series starring famous seafarers"/>
    <n v="5000"/>
    <n v="0"/>
    <x v="2"/>
    <x v="1"/>
    <x v="1"/>
    <n v="1432752080"/>
    <x v="516"/>
    <b v="0"/>
    <n v="0"/>
    <b v="0"/>
    <x v="0"/>
    <x v="5"/>
    <n v="0"/>
    <n v="0"/>
    <m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x v="517"/>
    <b v="0"/>
    <n v="3"/>
    <b v="0"/>
    <x v="0"/>
    <x v="5"/>
    <n v="1"/>
    <n v="68.33"/>
    <m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b v="0"/>
    <n v="0"/>
    <b v="0"/>
    <x v="0"/>
    <x v="5"/>
    <n v="0"/>
    <n v="0"/>
    <m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b v="0"/>
    <n v="70"/>
    <b v="0"/>
    <x v="0"/>
    <x v="5"/>
    <n v="23"/>
    <n v="39.229999999999997"/>
    <m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x v="520"/>
    <b v="0"/>
    <n v="34"/>
    <b v="1"/>
    <x v="1"/>
    <x v="6"/>
    <n v="102"/>
    <n v="150.15"/>
    <m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b v="0"/>
    <n v="56"/>
    <b v="1"/>
    <x v="1"/>
    <x v="6"/>
    <n v="105"/>
    <n v="93.43"/>
    <m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x v="522"/>
    <b v="0"/>
    <n v="31"/>
    <b v="1"/>
    <x v="1"/>
    <x v="6"/>
    <n v="115"/>
    <n v="110.97"/>
    <m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x v="523"/>
    <b v="0"/>
    <n v="84"/>
    <b v="1"/>
    <x v="1"/>
    <x v="6"/>
    <n v="121"/>
    <n v="71.790000000000006"/>
    <m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b v="0"/>
    <n v="130"/>
    <b v="1"/>
    <x v="1"/>
    <x v="6"/>
    <n v="109"/>
    <n v="29.26"/>
    <m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b v="0"/>
    <n v="12"/>
    <b v="1"/>
    <x v="1"/>
    <x v="6"/>
    <n v="100"/>
    <n v="1000"/>
    <m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x v="526"/>
    <b v="0"/>
    <n v="23"/>
    <b v="1"/>
    <x v="1"/>
    <x v="6"/>
    <n v="114"/>
    <n v="74.349999999999994"/>
    <m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b v="0"/>
    <n v="158"/>
    <b v="1"/>
    <x v="1"/>
    <x v="6"/>
    <n v="101"/>
    <n v="63.83"/>
    <m/>
    <x v="527"/>
    <d v="2017-02-17T16:05:00"/>
    <x v="1"/>
  </r>
  <r>
    <n v="528"/>
    <x v="528"/>
    <s v="A Festival Backed Production of a Full-Length Play."/>
    <n v="1150"/>
    <n v="1330"/>
    <x v="0"/>
    <x v="0"/>
    <x v="0"/>
    <n v="1434921600"/>
    <x v="528"/>
    <b v="0"/>
    <n v="30"/>
    <b v="1"/>
    <x v="1"/>
    <x v="6"/>
    <n v="116"/>
    <n v="44.33"/>
    <m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b v="0"/>
    <n v="18"/>
    <b v="1"/>
    <x v="1"/>
    <x v="6"/>
    <n v="130"/>
    <n v="86.94"/>
    <m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x v="530"/>
    <b v="0"/>
    <n v="29"/>
    <b v="1"/>
    <x v="1"/>
    <x v="6"/>
    <n v="108"/>
    <n v="126.55"/>
    <m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b v="0"/>
    <n v="31"/>
    <b v="1"/>
    <x v="1"/>
    <x v="6"/>
    <n v="100"/>
    <n v="129.03"/>
    <m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x v="532"/>
    <b v="0"/>
    <n v="173"/>
    <b v="1"/>
    <x v="1"/>
    <x v="6"/>
    <n v="123"/>
    <n v="71.239999999999995"/>
    <m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b v="0"/>
    <n v="17"/>
    <b v="1"/>
    <x v="1"/>
    <x v="6"/>
    <n v="100"/>
    <n v="117.88"/>
    <m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x v="534"/>
    <b v="0"/>
    <n v="48"/>
    <b v="1"/>
    <x v="1"/>
    <x v="6"/>
    <n v="105"/>
    <n v="327.08"/>
    <m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x v="1"/>
    <x v="1"/>
    <n v="1483707905"/>
    <x v="535"/>
    <b v="0"/>
    <n v="59"/>
    <b v="1"/>
    <x v="1"/>
    <x v="6"/>
    <n v="103"/>
    <n v="34.75"/>
    <m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x v="536"/>
    <b v="0"/>
    <n v="39"/>
    <b v="1"/>
    <x v="1"/>
    <x v="6"/>
    <n v="118"/>
    <n v="100.06"/>
    <m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x v="537"/>
    <b v="0"/>
    <n v="59"/>
    <b v="1"/>
    <x v="1"/>
    <x v="6"/>
    <n v="121"/>
    <n v="40.85"/>
    <m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x v="538"/>
    <b v="0"/>
    <n v="60"/>
    <b v="1"/>
    <x v="1"/>
    <x v="6"/>
    <n v="302"/>
    <n v="252.02"/>
    <m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x v="539"/>
    <b v="0"/>
    <n v="20"/>
    <b v="1"/>
    <x v="1"/>
    <x v="6"/>
    <n v="101"/>
    <n v="25.16"/>
    <m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x v="540"/>
    <b v="0"/>
    <n v="1"/>
    <b v="0"/>
    <x v="2"/>
    <x v="7"/>
    <n v="0"/>
    <n v="1"/>
    <m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x v="541"/>
    <b v="0"/>
    <n v="1"/>
    <b v="0"/>
    <x v="2"/>
    <x v="7"/>
    <n v="1"/>
    <n v="25"/>
    <m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x v="542"/>
    <b v="0"/>
    <n v="1"/>
    <b v="0"/>
    <x v="2"/>
    <x v="7"/>
    <n v="0"/>
    <n v="1"/>
    <m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x v="543"/>
    <b v="0"/>
    <n v="2"/>
    <b v="0"/>
    <x v="2"/>
    <x v="7"/>
    <n v="0"/>
    <n v="35"/>
    <m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x v="544"/>
    <b v="0"/>
    <n v="2"/>
    <b v="0"/>
    <x v="2"/>
    <x v="7"/>
    <n v="1"/>
    <n v="3"/>
    <m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x v="545"/>
    <b v="0"/>
    <n v="34"/>
    <b v="0"/>
    <x v="2"/>
    <x v="7"/>
    <n v="27"/>
    <n v="402.71"/>
    <m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x v="546"/>
    <b v="0"/>
    <n v="2"/>
    <b v="0"/>
    <x v="2"/>
    <x v="7"/>
    <n v="0"/>
    <n v="26"/>
    <m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x v="547"/>
    <b v="0"/>
    <n v="0"/>
    <b v="0"/>
    <x v="2"/>
    <x v="7"/>
    <n v="0"/>
    <n v="0"/>
    <m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x v="548"/>
    <b v="0"/>
    <n v="1"/>
    <b v="0"/>
    <x v="2"/>
    <x v="7"/>
    <n v="0"/>
    <n v="9"/>
    <m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x v="549"/>
    <b v="0"/>
    <n v="8"/>
    <b v="0"/>
    <x v="2"/>
    <x v="7"/>
    <n v="3"/>
    <n v="8.5"/>
    <m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x v="550"/>
    <b v="0"/>
    <n v="4"/>
    <b v="0"/>
    <x v="2"/>
    <x v="7"/>
    <n v="1"/>
    <n v="8.75"/>
    <m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x v="551"/>
    <b v="0"/>
    <n v="28"/>
    <b v="0"/>
    <x v="2"/>
    <x v="7"/>
    <n v="5"/>
    <n v="135.04"/>
    <m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x v="552"/>
    <b v="0"/>
    <n v="0"/>
    <b v="0"/>
    <x v="2"/>
    <x v="7"/>
    <n v="0"/>
    <n v="0"/>
    <m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x v="553"/>
    <b v="0"/>
    <n v="6"/>
    <b v="0"/>
    <x v="2"/>
    <x v="7"/>
    <n v="0"/>
    <n v="20.5"/>
    <m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x v="554"/>
    <b v="0"/>
    <n v="22"/>
    <b v="0"/>
    <x v="2"/>
    <x v="7"/>
    <n v="37"/>
    <n v="64.36"/>
    <m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x v="555"/>
    <b v="0"/>
    <n v="0"/>
    <b v="0"/>
    <x v="2"/>
    <x v="7"/>
    <n v="0"/>
    <n v="0"/>
    <m/>
    <x v="555"/>
    <d v="2016-06-12T08:29:03"/>
    <x v="2"/>
  </r>
  <r>
    <n v="556"/>
    <x v="556"/>
    <s v="An educational platform for learning Unified English Braille Code"/>
    <n v="8000"/>
    <n v="200"/>
    <x v="2"/>
    <x v="0"/>
    <x v="0"/>
    <n v="1452112717"/>
    <x v="556"/>
    <b v="0"/>
    <n v="1"/>
    <b v="0"/>
    <x v="2"/>
    <x v="7"/>
    <n v="3"/>
    <n v="200"/>
    <m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x v="557"/>
    <b v="0"/>
    <n v="20"/>
    <b v="0"/>
    <x v="2"/>
    <x v="7"/>
    <n v="1"/>
    <n v="68.3"/>
    <m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x v="558"/>
    <b v="0"/>
    <n v="0"/>
    <b v="0"/>
    <x v="2"/>
    <x v="7"/>
    <n v="0"/>
    <n v="0"/>
    <m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b v="0"/>
    <n v="1"/>
    <b v="0"/>
    <x v="2"/>
    <x v="7"/>
    <n v="0"/>
    <n v="50"/>
    <m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b v="0"/>
    <n v="3"/>
    <b v="0"/>
    <x v="2"/>
    <x v="7"/>
    <n v="0"/>
    <n v="4"/>
    <m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x v="561"/>
    <b v="0"/>
    <n v="2"/>
    <b v="0"/>
    <x v="2"/>
    <x v="7"/>
    <n v="0"/>
    <n v="27.5"/>
    <m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x v="562"/>
    <b v="0"/>
    <n v="0"/>
    <b v="0"/>
    <x v="2"/>
    <x v="7"/>
    <n v="0"/>
    <n v="0"/>
    <m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x v="563"/>
    <b v="0"/>
    <n v="2"/>
    <b v="0"/>
    <x v="2"/>
    <x v="7"/>
    <n v="0"/>
    <n v="34"/>
    <m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b v="0"/>
    <n v="1"/>
    <b v="0"/>
    <x v="2"/>
    <x v="7"/>
    <n v="0"/>
    <n v="1"/>
    <m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x v="565"/>
    <b v="0"/>
    <n v="0"/>
    <b v="0"/>
    <x v="2"/>
    <x v="7"/>
    <n v="0"/>
    <n v="0"/>
    <m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x v="566"/>
    <b v="0"/>
    <n v="1"/>
    <b v="0"/>
    <x v="2"/>
    <x v="7"/>
    <n v="0"/>
    <n v="1"/>
    <m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x v="567"/>
    <b v="0"/>
    <n v="0"/>
    <b v="0"/>
    <x v="2"/>
    <x v="7"/>
    <n v="0"/>
    <n v="0"/>
    <m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b v="0"/>
    <n v="5"/>
    <b v="0"/>
    <x v="2"/>
    <x v="7"/>
    <n v="1"/>
    <n v="49"/>
    <m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x v="569"/>
    <b v="0"/>
    <n v="1"/>
    <b v="0"/>
    <x v="2"/>
    <x v="7"/>
    <n v="1"/>
    <n v="20"/>
    <m/>
    <x v="569"/>
    <d v="2016-01-01T20:20:12"/>
    <x v="0"/>
  </r>
  <r>
    <n v="570"/>
    <x v="570"/>
    <s v="Humans have AM/FM/Satellite radio, kids have radio Disney, pets have DogCatRadio."/>
    <n v="85000"/>
    <n v="142"/>
    <x v="2"/>
    <x v="0"/>
    <x v="0"/>
    <n v="1455822569"/>
    <x v="570"/>
    <b v="0"/>
    <n v="1"/>
    <b v="0"/>
    <x v="2"/>
    <x v="7"/>
    <n v="0"/>
    <n v="142"/>
    <m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x v="571"/>
    <b v="0"/>
    <n v="2"/>
    <b v="0"/>
    <x v="2"/>
    <x v="7"/>
    <n v="0"/>
    <n v="53"/>
    <m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x v="572"/>
    <b v="0"/>
    <n v="0"/>
    <b v="0"/>
    <x v="2"/>
    <x v="7"/>
    <n v="0"/>
    <n v="0"/>
    <m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x v="573"/>
    <b v="0"/>
    <n v="9"/>
    <b v="0"/>
    <x v="2"/>
    <x v="7"/>
    <n v="0"/>
    <n v="38.44"/>
    <m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x v="574"/>
    <b v="0"/>
    <n v="4"/>
    <b v="0"/>
    <x v="2"/>
    <x v="7"/>
    <n v="1"/>
    <n v="20"/>
    <m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b v="0"/>
    <n v="4"/>
    <b v="0"/>
    <x v="2"/>
    <x v="7"/>
    <n v="0"/>
    <n v="64.75"/>
    <m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x v="576"/>
    <b v="0"/>
    <n v="1"/>
    <b v="0"/>
    <x v="2"/>
    <x v="7"/>
    <n v="0"/>
    <n v="1"/>
    <m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x v="577"/>
    <b v="0"/>
    <n v="1"/>
    <b v="0"/>
    <x v="2"/>
    <x v="7"/>
    <n v="0"/>
    <n v="10"/>
    <m/>
    <x v="577"/>
    <d v="2016-05-20T14:08:22"/>
    <x v="2"/>
  </r>
  <r>
    <n v="578"/>
    <x v="578"/>
    <s v="weBuy trade built on technology and Crowd Sourced Power"/>
    <n v="125000"/>
    <n v="14"/>
    <x v="2"/>
    <x v="1"/>
    <x v="1"/>
    <n v="1441633993"/>
    <x v="578"/>
    <b v="0"/>
    <n v="7"/>
    <b v="0"/>
    <x v="2"/>
    <x v="7"/>
    <n v="0"/>
    <n v="2"/>
    <m/>
    <x v="578"/>
    <d v="2015-09-07T13:53:13"/>
    <x v="0"/>
  </r>
  <r>
    <n v="579"/>
    <x v="579"/>
    <s v="Learn classic and public key cryptography with a full proof-of-concept system in JavaScript."/>
    <n v="12000"/>
    <n v="175"/>
    <x v="2"/>
    <x v="0"/>
    <x v="0"/>
    <n v="1419539223"/>
    <x v="579"/>
    <b v="0"/>
    <n v="5"/>
    <b v="0"/>
    <x v="2"/>
    <x v="7"/>
    <n v="1"/>
    <n v="35"/>
    <m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x v="580"/>
    <b v="0"/>
    <n v="1"/>
    <b v="0"/>
    <x v="2"/>
    <x v="7"/>
    <n v="0"/>
    <n v="1"/>
    <m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b v="0"/>
    <n v="0"/>
    <b v="0"/>
    <x v="2"/>
    <x v="7"/>
    <n v="0"/>
    <n v="0"/>
    <m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x v="582"/>
    <b v="0"/>
    <n v="0"/>
    <b v="0"/>
    <x v="2"/>
    <x v="7"/>
    <n v="0"/>
    <n v="0"/>
    <m/>
    <x v="582"/>
    <d v="2015-03-15T18:00:00"/>
    <x v="0"/>
  </r>
  <r>
    <n v="583"/>
    <x v="583"/>
    <s v="HackersArchive.com will help rid the web of viruses and scams found everywhere else you look!"/>
    <n v="9000"/>
    <n v="1"/>
    <x v="2"/>
    <x v="0"/>
    <x v="0"/>
    <n v="1426800687"/>
    <x v="583"/>
    <b v="0"/>
    <n v="1"/>
    <b v="0"/>
    <x v="2"/>
    <x v="7"/>
    <n v="0"/>
    <n v="1"/>
    <m/>
    <x v="583"/>
    <d v="2015-03-19T21:31:27"/>
    <x v="0"/>
  </r>
  <r>
    <n v="584"/>
    <x v="584"/>
    <s v="Script Call takes your presentation from the wall to your audience; from your device to theirs."/>
    <n v="1000"/>
    <n v="10"/>
    <x v="2"/>
    <x v="0"/>
    <x v="0"/>
    <n v="1426522316"/>
    <x v="584"/>
    <b v="0"/>
    <n v="2"/>
    <b v="0"/>
    <x v="2"/>
    <x v="7"/>
    <n v="1"/>
    <n v="5"/>
    <m/>
    <x v="584"/>
    <d v="2015-03-16T16:11:56"/>
    <x v="0"/>
  </r>
  <r>
    <n v="585"/>
    <x v="585"/>
    <s v="SAVE UP TO 40% WHEN YOU SPEND!_x000a__x000a_PRE-ORDER YOUR LINK CARD TODAY"/>
    <n v="9000"/>
    <n v="0"/>
    <x v="2"/>
    <x v="1"/>
    <x v="1"/>
    <n v="1448928000"/>
    <x v="585"/>
    <b v="0"/>
    <n v="0"/>
    <b v="0"/>
    <x v="2"/>
    <x v="7"/>
    <n v="0"/>
    <n v="0"/>
    <m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x v="0"/>
    <x v="0"/>
    <n v="1424032207"/>
    <x v="586"/>
    <b v="0"/>
    <n v="4"/>
    <b v="0"/>
    <x v="2"/>
    <x v="7"/>
    <n v="1"/>
    <n v="14"/>
    <m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b v="0"/>
    <n v="7"/>
    <b v="0"/>
    <x v="2"/>
    <x v="7"/>
    <n v="9"/>
    <n v="389.29"/>
    <m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b v="0"/>
    <n v="2"/>
    <b v="0"/>
    <x v="2"/>
    <x v="7"/>
    <n v="3"/>
    <n v="150.5"/>
    <m/>
    <x v="588"/>
    <d v="2016-11-17T19:28:06"/>
    <x v="2"/>
  </r>
  <r>
    <n v="589"/>
    <x v="589"/>
    <s v="Services closer than you think..."/>
    <n v="7500"/>
    <n v="1"/>
    <x v="2"/>
    <x v="0"/>
    <x v="0"/>
    <n v="1436366699"/>
    <x v="589"/>
    <b v="0"/>
    <n v="1"/>
    <b v="0"/>
    <x v="2"/>
    <x v="7"/>
    <n v="0"/>
    <n v="1"/>
    <m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x v="590"/>
    <b v="0"/>
    <n v="9"/>
    <b v="0"/>
    <x v="2"/>
    <x v="7"/>
    <n v="4"/>
    <n v="24.78"/>
    <m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x v="591"/>
    <b v="0"/>
    <n v="2"/>
    <b v="0"/>
    <x v="2"/>
    <x v="7"/>
    <n v="0"/>
    <n v="30.5"/>
    <m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x v="592"/>
    <b v="0"/>
    <n v="1"/>
    <b v="0"/>
    <x v="2"/>
    <x v="7"/>
    <n v="3"/>
    <n v="250"/>
    <m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x v="593"/>
    <b v="0"/>
    <n v="7"/>
    <b v="0"/>
    <x v="2"/>
    <x v="7"/>
    <n v="23"/>
    <n v="16.43"/>
    <m/>
    <x v="593"/>
    <d v="2015-04-06T15:15:45"/>
    <x v="0"/>
  </r>
  <r>
    <n v="594"/>
    <x v="594"/>
    <s v="Creating a fitness site that will change the fitness game forever!"/>
    <n v="25000"/>
    <n v="26"/>
    <x v="2"/>
    <x v="0"/>
    <x v="0"/>
    <n v="1460832206"/>
    <x v="594"/>
    <b v="0"/>
    <n v="2"/>
    <b v="0"/>
    <x v="2"/>
    <x v="7"/>
    <n v="0"/>
    <n v="13"/>
    <m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x v="595"/>
    <b v="0"/>
    <n v="8"/>
    <b v="0"/>
    <x v="2"/>
    <x v="7"/>
    <n v="0"/>
    <n v="53.25"/>
    <m/>
    <x v="595"/>
    <d v="2015-05-04T01:40:38"/>
    <x v="0"/>
  </r>
  <r>
    <n v="596"/>
    <x v="596"/>
    <s v="We present digitaibook,com site which can become a free electronic library with your help,"/>
    <n v="20000"/>
    <n v="6"/>
    <x v="2"/>
    <x v="0"/>
    <x v="0"/>
    <n v="1478122292"/>
    <x v="596"/>
    <b v="0"/>
    <n v="2"/>
    <b v="0"/>
    <x v="2"/>
    <x v="7"/>
    <n v="0"/>
    <n v="3"/>
    <m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x v="597"/>
    <b v="0"/>
    <n v="2"/>
    <b v="0"/>
    <x v="2"/>
    <x v="7"/>
    <n v="0"/>
    <n v="10"/>
    <m/>
    <x v="597"/>
    <d v="2016-07-31T16:00:00"/>
    <x v="2"/>
  </r>
  <r>
    <n v="598"/>
    <x v="598"/>
    <s v="This is a project to create a crowd-funding site for Urantia Book readers worldwide."/>
    <n v="2500"/>
    <n v="850"/>
    <x v="2"/>
    <x v="0"/>
    <x v="0"/>
    <n v="1417737781"/>
    <x v="598"/>
    <b v="0"/>
    <n v="7"/>
    <b v="0"/>
    <x v="2"/>
    <x v="7"/>
    <n v="34"/>
    <n v="121.43"/>
    <m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x v="599"/>
    <b v="0"/>
    <n v="2"/>
    <b v="0"/>
    <x v="2"/>
    <x v="7"/>
    <n v="0"/>
    <n v="15.5"/>
    <m/>
    <x v="599"/>
    <d v="2015-03-08T15:16:00"/>
    <x v="0"/>
  </r>
  <r>
    <n v="600"/>
    <x v="600"/>
    <s v="Science Technology Engineering and Math + youth = a brighter tomorrow."/>
    <n v="5000"/>
    <n v="100"/>
    <x v="1"/>
    <x v="0"/>
    <x v="0"/>
    <n v="1431198562"/>
    <x v="600"/>
    <b v="0"/>
    <n v="1"/>
    <b v="0"/>
    <x v="2"/>
    <x v="7"/>
    <n v="2"/>
    <n v="100"/>
    <m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x v="601"/>
    <b v="0"/>
    <n v="6"/>
    <b v="0"/>
    <x v="2"/>
    <x v="7"/>
    <n v="1"/>
    <n v="23.33"/>
    <m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x v="602"/>
    <b v="0"/>
    <n v="0"/>
    <b v="0"/>
    <x v="2"/>
    <x v="7"/>
    <n v="0"/>
    <n v="0"/>
    <m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x v="603"/>
    <b v="0"/>
    <n v="13"/>
    <b v="0"/>
    <x v="2"/>
    <x v="7"/>
    <n v="4"/>
    <n v="45.39"/>
    <m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x v="604"/>
    <b v="0"/>
    <n v="0"/>
    <b v="0"/>
    <x v="2"/>
    <x v="7"/>
    <n v="0"/>
    <n v="0"/>
    <m/>
    <x v="604"/>
    <d v="2014-08-28T00:50:56"/>
    <x v="3"/>
  </r>
  <r>
    <n v="605"/>
    <x v="605"/>
    <s v="An iPad support care package for your parents / seniors."/>
    <n v="5000"/>
    <n v="131"/>
    <x v="1"/>
    <x v="0"/>
    <x v="0"/>
    <n v="1440318908"/>
    <x v="605"/>
    <b v="0"/>
    <n v="8"/>
    <b v="0"/>
    <x v="2"/>
    <x v="7"/>
    <n v="3"/>
    <n v="16.38"/>
    <m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x v="606"/>
    <b v="0"/>
    <n v="1"/>
    <b v="0"/>
    <x v="2"/>
    <x v="7"/>
    <n v="0"/>
    <n v="10"/>
    <m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x v="607"/>
    <b v="0"/>
    <n v="0"/>
    <b v="0"/>
    <x v="2"/>
    <x v="7"/>
    <n v="0"/>
    <n v="0"/>
    <m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x v="608"/>
    <b v="0"/>
    <n v="5"/>
    <b v="0"/>
    <x v="2"/>
    <x v="7"/>
    <n v="1"/>
    <n v="292.2"/>
    <m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x v="609"/>
    <b v="0"/>
    <n v="1"/>
    <b v="0"/>
    <x v="2"/>
    <x v="7"/>
    <n v="1"/>
    <n v="5"/>
    <m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x v="0"/>
    <x v="0"/>
    <n v="1429732586"/>
    <x v="610"/>
    <b v="0"/>
    <n v="0"/>
    <b v="0"/>
    <x v="2"/>
    <x v="7"/>
    <n v="0"/>
    <n v="0"/>
    <m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b v="0"/>
    <n v="0"/>
    <b v="0"/>
    <x v="2"/>
    <x v="7"/>
    <n v="0"/>
    <n v="0"/>
    <m/>
    <x v="611"/>
    <d v="2016-01-19T13:27:17"/>
    <x v="0"/>
  </r>
  <r>
    <n v="612"/>
    <x v="612"/>
    <s v="A Fast and Reliable new Web platform to stream videos from Internet"/>
    <n v="10000"/>
    <n v="0"/>
    <x v="1"/>
    <x v="13"/>
    <x v="3"/>
    <n v="1472777146"/>
    <x v="612"/>
    <b v="0"/>
    <n v="0"/>
    <b v="0"/>
    <x v="2"/>
    <x v="7"/>
    <n v="0"/>
    <n v="0"/>
    <m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b v="0"/>
    <n v="121"/>
    <b v="0"/>
    <x v="2"/>
    <x v="7"/>
    <n v="21"/>
    <n v="105.93"/>
    <m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x v="614"/>
    <b v="0"/>
    <n v="0"/>
    <b v="0"/>
    <x v="2"/>
    <x v="7"/>
    <n v="0"/>
    <n v="0"/>
    <m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x v="615"/>
    <b v="0"/>
    <n v="0"/>
    <b v="0"/>
    <x v="2"/>
    <x v="7"/>
    <n v="0"/>
    <n v="0"/>
    <m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b v="0"/>
    <n v="0"/>
    <b v="0"/>
    <x v="2"/>
    <x v="7"/>
    <n v="0"/>
    <n v="0"/>
    <m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x v="617"/>
    <b v="0"/>
    <n v="3"/>
    <b v="0"/>
    <x v="2"/>
    <x v="7"/>
    <n v="3"/>
    <n v="20"/>
    <m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x v="618"/>
    <b v="0"/>
    <n v="0"/>
    <b v="0"/>
    <x v="2"/>
    <x v="7"/>
    <n v="0"/>
    <n v="0"/>
    <m/>
    <x v="618"/>
    <d v="2015-12-09T19:26:43"/>
    <x v="0"/>
  </r>
  <r>
    <n v="619"/>
    <x v="619"/>
    <s v="Big Data Sets for researchers interested in improving the quality of life."/>
    <n v="2500000"/>
    <n v="1"/>
    <x v="1"/>
    <x v="0"/>
    <x v="0"/>
    <n v="1416933390"/>
    <x v="619"/>
    <b v="0"/>
    <n v="1"/>
    <b v="0"/>
    <x v="2"/>
    <x v="7"/>
    <n v="0"/>
    <n v="1"/>
    <m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x v="620"/>
    <b v="0"/>
    <n v="1"/>
    <b v="0"/>
    <x v="2"/>
    <x v="7"/>
    <n v="1"/>
    <n v="300"/>
    <m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x v="621"/>
    <b v="0"/>
    <n v="3"/>
    <b v="0"/>
    <x v="2"/>
    <x v="7"/>
    <n v="1"/>
    <n v="87"/>
    <m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x v="622"/>
    <b v="0"/>
    <n v="9"/>
    <b v="0"/>
    <x v="2"/>
    <x v="7"/>
    <n v="6"/>
    <n v="37.89"/>
    <m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x v="623"/>
    <b v="0"/>
    <n v="0"/>
    <b v="0"/>
    <x v="2"/>
    <x v="7"/>
    <n v="0"/>
    <n v="0"/>
    <m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x v="624"/>
    <b v="0"/>
    <n v="0"/>
    <b v="0"/>
    <x v="2"/>
    <x v="7"/>
    <n v="0"/>
    <n v="0"/>
    <m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x v="625"/>
    <b v="0"/>
    <n v="0"/>
    <b v="0"/>
    <x v="2"/>
    <x v="7"/>
    <n v="0"/>
    <n v="0"/>
    <m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x v="626"/>
    <b v="0"/>
    <n v="39"/>
    <b v="0"/>
    <x v="2"/>
    <x v="7"/>
    <n v="17"/>
    <n v="111.41"/>
    <m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b v="0"/>
    <n v="1"/>
    <b v="0"/>
    <x v="2"/>
    <x v="7"/>
    <n v="0"/>
    <n v="90"/>
    <m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x v="628"/>
    <b v="0"/>
    <n v="0"/>
    <b v="0"/>
    <x v="2"/>
    <x v="7"/>
    <n v="0"/>
    <n v="0"/>
    <m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b v="0"/>
    <n v="3"/>
    <b v="0"/>
    <x v="2"/>
    <x v="7"/>
    <n v="0"/>
    <n v="116.67"/>
    <m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x v="630"/>
    <b v="0"/>
    <n v="1"/>
    <b v="0"/>
    <x v="2"/>
    <x v="7"/>
    <n v="0"/>
    <n v="10"/>
    <m/>
    <x v="630"/>
    <d v="2015-09-06T05:10:00"/>
    <x v="0"/>
  </r>
  <r>
    <n v="631"/>
    <x v="631"/>
    <s v="A Powerful Multimedia-Rich Software that aims at making online publishing very simple."/>
    <n v="50000"/>
    <n v="690"/>
    <x v="1"/>
    <x v="5"/>
    <x v="5"/>
    <n v="1464460329"/>
    <x v="631"/>
    <b v="0"/>
    <n v="9"/>
    <b v="0"/>
    <x v="2"/>
    <x v="7"/>
    <n v="1"/>
    <n v="76.67"/>
    <m/>
    <x v="631"/>
    <d v="2016-05-28T18:32:09"/>
    <x v="2"/>
  </r>
  <r>
    <n v="632"/>
    <x v="632"/>
    <s v="Our goal is to create a system, students can find universities that best match their interests."/>
    <n v="20000"/>
    <n v="0"/>
    <x v="1"/>
    <x v="9"/>
    <x v="3"/>
    <n v="1448470165"/>
    <x v="632"/>
    <b v="0"/>
    <n v="0"/>
    <b v="0"/>
    <x v="2"/>
    <x v="7"/>
    <n v="0"/>
    <n v="0"/>
    <m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x v="633"/>
    <b v="0"/>
    <n v="25"/>
    <b v="0"/>
    <x v="2"/>
    <x v="7"/>
    <n v="12"/>
    <n v="49.8"/>
    <m/>
    <x v="633"/>
    <d v="2016-06-17T23:00:00"/>
    <x v="2"/>
  </r>
  <r>
    <n v="634"/>
    <x v="634"/>
    <s v="We help companies to explain what they do in simple, grandma-would-understand terms."/>
    <n v="5000"/>
    <n v="1"/>
    <x v="1"/>
    <x v="0"/>
    <x v="0"/>
    <n v="1424989029"/>
    <x v="634"/>
    <b v="0"/>
    <n v="1"/>
    <b v="0"/>
    <x v="2"/>
    <x v="7"/>
    <n v="0"/>
    <n v="1"/>
    <m/>
    <x v="634"/>
    <d v="2015-02-26T22:17:09"/>
    <x v="0"/>
  </r>
  <r>
    <n v="635"/>
    <x v="635"/>
    <s v="Network used for building technology development teams."/>
    <n v="25000"/>
    <n v="2"/>
    <x v="1"/>
    <x v="0"/>
    <x v="0"/>
    <n v="1428804762"/>
    <x v="635"/>
    <b v="0"/>
    <n v="1"/>
    <b v="0"/>
    <x v="2"/>
    <x v="7"/>
    <n v="0"/>
    <n v="2"/>
    <m/>
    <x v="635"/>
    <d v="2015-04-12T02:12:42"/>
    <x v="0"/>
  </r>
  <r>
    <n v="636"/>
    <x v="636"/>
    <s v="With no central location for keto knowledge, keto advice will be a community run knowledge base."/>
    <n v="2000"/>
    <n v="4"/>
    <x v="1"/>
    <x v="1"/>
    <x v="1"/>
    <n v="1433587620"/>
    <x v="636"/>
    <b v="0"/>
    <n v="1"/>
    <b v="0"/>
    <x v="2"/>
    <x v="7"/>
    <n v="0"/>
    <n v="4"/>
    <m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x v="637"/>
    <b v="0"/>
    <n v="0"/>
    <b v="0"/>
    <x v="2"/>
    <x v="7"/>
    <n v="0"/>
    <n v="0"/>
    <m/>
    <x v="637"/>
    <d v="2017-02-25T23:04:00"/>
    <x v="1"/>
  </r>
  <r>
    <n v="638"/>
    <x v="638"/>
    <s v="O0"/>
    <n v="200000"/>
    <n v="18"/>
    <x v="1"/>
    <x v="12"/>
    <x v="3"/>
    <n v="1490447662"/>
    <x v="638"/>
    <b v="0"/>
    <n v="6"/>
    <b v="0"/>
    <x v="2"/>
    <x v="7"/>
    <n v="0"/>
    <n v="3"/>
    <m/>
    <x v="638"/>
    <d v="2017-03-25T13:14:22"/>
    <x v="1"/>
  </r>
  <r>
    <n v="639"/>
    <x v="639"/>
    <s v="Development of a Safe and Educational Social Media site for kids."/>
    <n v="1000000"/>
    <n v="1"/>
    <x v="1"/>
    <x v="0"/>
    <x v="0"/>
    <n v="1413208795"/>
    <x v="639"/>
    <b v="0"/>
    <n v="1"/>
    <b v="0"/>
    <x v="2"/>
    <x v="7"/>
    <n v="0"/>
    <n v="1"/>
    <m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x v="640"/>
    <b v="0"/>
    <n v="2"/>
    <b v="1"/>
    <x v="2"/>
    <x v="8"/>
    <n v="144"/>
    <n v="50.5"/>
    <m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x v="641"/>
    <b v="0"/>
    <n v="315"/>
    <b v="1"/>
    <x v="2"/>
    <x v="8"/>
    <n v="119"/>
    <n v="151.32"/>
    <m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b v="0"/>
    <n v="2174"/>
    <b v="1"/>
    <x v="2"/>
    <x v="8"/>
    <n v="1460"/>
    <n v="134.36000000000001"/>
    <m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x v="0"/>
    <x v="0"/>
    <n v="1433085875"/>
    <x v="643"/>
    <b v="0"/>
    <n v="152"/>
    <b v="1"/>
    <x v="2"/>
    <x v="8"/>
    <n v="106"/>
    <n v="174.03"/>
    <m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b v="0"/>
    <n v="1021"/>
    <b v="1"/>
    <x v="2"/>
    <x v="8"/>
    <n v="300"/>
    <n v="73.489999999999995"/>
    <m/>
    <x v="644"/>
    <d v="2014-10-29T01:00:00"/>
    <x v="3"/>
  </r>
  <r>
    <n v="645"/>
    <x v="645"/>
    <s v="Ever wanted to own something made out of carbon fiber? Now you can!"/>
    <n v="2000"/>
    <n v="5574"/>
    <x v="0"/>
    <x v="0"/>
    <x v="0"/>
    <n v="1470962274"/>
    <x v="645"/>
    <b v="0"/>
    <n v="237"/>
    <b v="1"/>
    <x v="2"/>
    <x v="8"/>
    <n v="279"/>
    <n v="23.52"/>
    <m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x v="646"/>
    <b v="0"/>
    <n v="27"/>
    <b v="1"/>
    <x v="2"/>
    <x v="8"/>
    <n v="132"/>
    <n v="39.07"/>
    <m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x v="647"/>
    <b v="0"/>
    <n v="17"/>
    <b v="1"/>
    <x v="2"/>
    <x v="8"/>
    <n v="107"/>
    <n v="125.94"/>
    <m/>
    <x v="647"/>
    <d v="2016-03-17T17:25:49"/>
    <x v="2"/>
  </r>
  <r>
    <n v="648"/>
    <x v="648"/>
    <s v="Get ready for the next product that you canâ€™t live without"/>
    <n v="35000"/>
    <n v="44388"/>
    <x v="0"/>
    <x v="0"/>
    <x v="0"/>
    <n v="1413304708"/>
    <x v="648"/>
    <b v="0"/>
    <n v="27"/>
    <b v="1"/>
    <x v="2"/>
    <x v="8"/>
    <n v="127"/>
    <n v="1644"/>
    <m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x v="649"/>
    <b v="0"/>
    <n v="82"/>
    <b v="1"/>
    <x v="2"/>
    <x v="8"/>
    <n v="140"/>
    <n v="42.67"/>
    <m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x v="650"/>
    <b v="0"/>
    <n v="48"/>
    <b v="1"/>
    <x v="2"/>
    <x v="8"/>
    <n v="112"/>
    <n v="35.130000000000003"/>
    <m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x v="651"/>
    <b v="0"/>
    <n v="105"/>
    <b v="1"/>
    <x v="2"/>
    <x v="8"/>
    <n v="101"/>
    <n v="239.35"/>
    <m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x v="652"/>
    <b v="0"/>
    <n v="28"/>
    <b v="1"/>
    <x v="2"/>
    <x v="8"/>
    <n v="100"/>
    <n v="107.64"/>
    <m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b v="0"/>
    <n v="1107"/>
    <b v="1"/>
    <x v="2"/>
    <x v="8"/>
    <n v="141"/>
    <n v="95.83"/>
    <m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x v="654"/>
    <b v="0"/>
    <n v="1013"/>
    <b v="1"/>
    <x v="2"/>
    <x v="8"/>
    <n v="267"/>
    <n v="31.66"/>
    <m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x v="655"/>
    <b v="0"/>
    <n v="274"/>
    <b v="1"/>
    <x v="2"/>
    <x v="8"/>
    <n v="147"/>
    <n v="42.89"/>
    <m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x v="656"/>
    <b v="0"/>
    <n v="87"/>
    <b v="1"/>
    <x v="2"/>
    <x v="8"/>
    <n v="214"/>
    <n v="122.74"/>
    <m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b v="0"/>
    <n v="99"/>
    <b v="1"/>
    <x v="2"/>
    <x v="8"/>
    <n v="126"/>
    <n v="190.45"/>
    <m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b v="0"/>
    <n v="276"/>
    <b v="1"/>
    <x v="2"/>
    <x v="8"/>
    <n v="104"/>
    <n v="109.34"/>
    <m/>
    <x v="658"/>
    <d v="2015-07-26T18:00:00"/>
    <x v="0"/>
  </r>
  <r>
    <n v="659"/>
    <x v="659"/>
    <s v="Sync up your lifestyle"/>
    <n v="3000"/>
    <n v="3017"/>
    <x v="0"/>
    <x v="0"/>
    <x v="0"/>
    <n v="1440339295"/>
    <x v="659"/>
    <b v="0"/>
    <n v="21"/>
    <b v="1"/>
    <x v="2"/>
    <x v="8"/>
    <n v="101"/>
    <n v="143.66999999999999"/>
    <m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b v="0"/>
    <n v="18"/>
    <b v="0"/>
    <x v="2"/>
    <x v="8"/>
    <n v="3"/>
    <n v="84.94"/>
    <m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x v="661"/>
    <b v="0"/>
    <n v="9"/>
    <b v="0"/>
    <x v="2"/>
    <x v="8"/>
    <n v="1"/>
    <n v="10.56"/>
    <m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x v="0"/>
    <x v="0"/>
    <n v="1421404247"/>
    <x v="662"/>
    <b v="0"/>
    <n v="4"/>
    <b v="0"/>
    <x v="2"/>
    <x v="8"/>
    <n v="0"/>
    <n v="39"/>
    <m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b v="0"/>
    <n v="7"/>
    <b v="0"/>
    <x v="2"/>
    <x v="8"/>
    <n v="0"/>
    <n v="100"/>
    <m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x v="664"/>
    <b v="0"/>
    <n v="29"/>
    <b v="0"/>
    <x v="2"/>
    <x v="8"/>
    <n v="8"/>
    <n v="31.17"/>
    <m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x v="665"/>
    <b v="0"/>
    <n v="12"/>
    <b v="0"/>
    <x v="2"/>
    <x v="8"/>
    <n v="19"/>
    <n v="155.33000000000001"/>
    <m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x v="666"/>
    <b v="0"/>
    <n v="4"/>
    <b v="0"/>
    <x v="2"/>
    <x v="8"/>
    <n v="0"/>
    <n v="2"/>
    <m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b v="0"/>
    <n v="28"/>
    <b v="0"/>
    <x v="2"/>
    <x v="8"/>
    <n v="10"/>
    <n v="178.93"/>
    <m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x v="668"/>
    <b v="0"/>
    <n v="25"/>
    <b v="0"/>
    <x v="2"/>
    <x v="8"/>
    <n v="5"/>
    <n v="27.36"/>
    <m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x v="669"/>
    <b v="0"/>
    <n v="28"/>
    <b v="0"/>
    <x v="2"/>
    <x v="8"/>
    <n v="22"/>
    <n v="1536.25"/>
    <m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b v="0"/>
    <n v="310"/>
    <b v="0"/>
    <x v="2"/>
    <x v="8"/>
    <n v="29"/>
    <n v="85"/>
    <m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x v="671"/>
    <b v="0"/>
    <n v="15"/>
    <b v="0"/>
    <x v="2"/>
    <x v="8"/>
    <n v="39"/>
    <n v="788.53"/>
    <m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x v="672"/>
    <b v="0"/>
    <n v="215"/>
    <b v="0"/>
    <x v="2"/>
    <x v="8"/>
    <n v="22"/>
    <n v="50.3"/>
    <m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x v="673"/>
    <b v="0"/>
    <n v="3"/>
    <b v="0"/>
    <x v="2"/>
    <x v="8"/>
    <n v="0"/>
    <n v="68.33"/>
    <m/>
    <x v="673"/>
    <d v="2014-09-01T20:10:17"/>
    <x v="3"/>
  </r>
  <r>
    <n v="674"/>
    <x v="674"/>
    <s v="Listen to sounds by feeling an array of vibrational patterns against your body."/>
    <n v="50000"/>
    <n v="15"/>
    <x v="2"/>
    <x v="0"/>
    <x v="0"/>
    <n v="1407811627"/>
    <x v="674"/>
    <b v="0"/>
    <n v="2"/>
    <b v="0"/>
    <x v="2"/>
    <x v="8"/>
    <n v="0"/>
    <n v="7.5"/>
    <m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x v="675"/>
    <b v="0"/>
    <n v="26"/>
    <b v="0"/>
    <x v="2"/>
    <x v="8"/>
    <n v="15"/>
    <n v="34.270000000000003"/>
    <m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b v="0"/>
    <n v="24"/>
    <b v="0"/>
    <x v="2"/>
    <x v="8"/>
    <n v="1"/>
    <n v="61.29"/>
    <m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b v="0"/>
    <n v="96"/>
    <b v="0"/>
    <x v="2"/>
    <x v="8"/>
    <n v="26"/>
    <n v="133.25"/>
    <m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b v="0"/>
    <n v="17"/>
    <b v="0"/>
    <x v="2"/>
    <x v="8"/>
    <n v="4"/>
    <n v="65.180000000000007"/>
    <m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b v="0"/>
    <n v="94"/>
    <b v="0"/>
    <x v="2"/>
    <x v="8"/>
    <n v="15"/>
    <n v="93.9"/>
    <m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b v="0"/>
    <n v="129"/>
    <b v="0"/>
    <x v="2"/>
    <x v="8"/>
    <n v="26"/>
    <n v="150.65"/>
    <m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x v="681"/>
    <b v="0"/>
    <n v="1"/>
    <b v="0"/>
    <x v="2"/>
    <x v="8"/>
    <n v="0"/>
    <n v="1"/>
    <m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x v="682"/>
    <b v="0"/>
    <n v="4"/>
    <b v="0"/>
    <x v="2"/>
    <x v="8"/>
    <n v="0"/>
    <n v="13.25"/>
    <m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x v="683"/>
    <b v="0"/>
    <n v="3"/>
    <b v="0"/>
    <x v="2"/>
    <x v="8"/>
    <n v="1"/>
    <n v="99.33"/>
    <m/>
    <x v="683"/>
    <d v="2016-10-31T21:36:04"/>
    <x v="2"/>
  </r>
  <r>
    <n v="684"/>
    <x v="684"/>
    <s v="Arcus gives your fingers super powers."/>
    <n v="320000"/>
    <n v="23948"/>
    <x v="2"/>
    <x v="0"/>
    <x v="0"/>
    <n v="1406257200"/>
    <x v="684"/>
    <b v="0"/>
    <n v="135"/>
    <b v="0"/>
    <x v="2"/>
    <x v="8"/>
    <n v="7"/>
    <n v="177.39"/>
    <m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x v="685"/>
    <b v="0"/>
    <n v="10"/>
    <b v="0"/>
    <x v="2"/>
    <x v="8"/>
    <n v="28"/>
    <n v="55.3"/>
    <m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x v="686"/>
    <b v="0"/>
    <n v="0"/>
    <b v="0"/>
    <x v="2"/>
    <x v="8"/>
    <n v="0"/>
    <n v="0"/>
    <m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x v="687"/>
    <b v="0"/>
    <n v="6"/>
    <b v="0"/>
    <x v="2"/>
    <x v="8"/>
    <n v="4"/>
    <n v="591.66999999999996"/>
    <m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b v="0"/>
    <n v="36"/>
    <b v="0"/>
    <x v="2"/>
    <x v="8"/>
    <n v="73"/>
    <n v="405.5"/>
    <m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b v="0"/>
    <n v="336"/>
    <b v="0"/>
    <x v="2"/>
    <x v="8"/>
    <n v="58"/>
    <n v="343.15"/>
    <m/>
    <x v="689"/>
    <d v="2016-12-08T04:59:00"/>
    <x v="2"/>
  </r>
  <r>
    <n v="690"/>
    <x v="690"/>
    <s v="A radiation shield for your fitness tracker, smartwatch or other wearable smart device"/>
    <n v="20000"/>
    <n v="2468"/>
    <x v="2"/>
    <x v="0"/>
    <x v="0"/>
    <n v="1473400800"/>
    <x v="690"/>
    <b v="0"/>
    <n v="34"/>
    <b v="0"/>
    <x v="2"/>
    <x v="8"/>
    <n v="12"/>
    <n v="72.59"/>
    <m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x v="691"/>
    <b v="0"/>
    <n v="10"/>
    <b v="0"/>
    <x v="2"/>
    <x v="8"/>
    <n v="1"/>
    <n v="26"/>
    <m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x v="692"/>
    <b v="0"/>
    <n v="201"/>
    <b v="0"/>
    <x v="2"/>
    <x v="8"/>
    <n v="7"/>
    <n v="6.5"/>
    <m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x v="0"/>
    <x v="0"/>
    <n v="1430421827"/>
    <x v="693"/>
    <b v="0"/>
    <n v="296"/>
    <b v="0"/>
    <x v="2"/>
    <x v="8"/>
    <n v="35"/>
    <n v="119.39"/>
    <m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b v="0"/>
    <n v="7"/>
    <b v="0"/>
    <x v="2"/>
    <x v="8"/>
    <n v="0"/>
    <n v="84.29"/>
    <m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x v="695"/>
    <b v="0"/>
    <n v="7"/>
    <b v="0"/>
    <x v="2"/>
    <x v="8"/>
    <n v="1"/>
    <n v="90.86"/>
    <m/>
    <x v="695"/>
    <d v="2014-10-31T12:30:20"/>
    <x v="3"/>
  </r>
  <r>
    <n v="696"/>
    <x v="696"/>
    <s v="Show your fidelity by wearing the Trustee rings! Show where you are (at)!"/>
    <n v="175000"/>
    <n v="1"/>
    <x v="2"/>
    <x v="9"/>
    <x v="3"/>
    <n v="1406326502"/>
    <x v="696"/>
    <b v="0"/>
    <n v="1"/>
    <b v="0"/>
    <x v="2"/>
    <x v="8"/>
    <n v="0"/>
    <n v="1"/>
    <m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b v="0"/>
    <n v="114"/>
    <b v="0"/>
    <x v="2"/>
    <x v="8"/>
    <n v="46"/>
    <n v="20.34"/>
    <m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b v="0"/>
    <n v="29"/>
    <b v="0"/>
    <x v="2"/>
    <x v="8"/>
    <n v="15"/>
    <n v="530.69000000000005"/>
    <m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b v="0"/>
    <n v="890"/>
    <b v="0"/>
    <x v="2"/>
    <x v="8"/>
    <n v="82"/>
    <n v="120.39"/>
    <m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b v="0"/>
    <n v="31"/>
    <b v="0"/>
    <x v="2"/>
    <x v="8"/>
    <n v="3"/>
    <n v="13"/>
    <m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x v="701"/>
    <b v="0"/>
    <n v="21"/>
    <b v="0"/>
    <x v="2"/>
    <x v="8"/>
    <n v="27"/>
    <n v="291.33"/>
    <m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b v="0"/>
    <n v="37"/>
    <b v="0"/>
    <x v="2"/>
    <x v="8"/>
    <n v="31"/>
    <n v="124.92"/>
    <m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x v="703"/>
    <b v="0"/>
    <n v="7"/>
    <b v="0"/>
    <x v="2"/>
    <x v="8"/>
    <n v="6"/>
    <n v="119.57"/>
    <m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x v="704"/>
    <b v="0"/>
    <n v="4"/>
    <b v="0"/>
    <x v="2"/>
    <x v="8"/>
    <n v="1"/>
    <n v="120.25"/>
    <m/>
    <x v="704"/>
    <d v="2017-02-20T04:37:48"/>
    <x v="2"/>
  </r>
  <r>
    <n v="705"/>
    <x v="705"/>
    <s v="The closest thing ever to the Holy Grail of wearables technology"/>
    <n v="100000"/>
    <n v="977"/>
    <x v="2"/>
    <x v="9"/>
    <x v="3"/>
    <n v="1484999278"/>
    <x v="705"/>
    <b v="0"/>
    <n v="5"/>
    <b v="0"/>
    <x v="2"/>
    <x v="8"/>
    <n v="1"/>
    <n v="195.4"/>
    <m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x v="706"/>
    <b v="0"/>
    <n v="0"/>
    <b v="0"/>
    <x v="2"/>
    <x v="8"/>
    <n v="0"/>
    <n v="0"/>
    <m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b v="0"/>
    <n v="456"/>
    <b v="0"/>
    <x v="2"/>
    <x v="8"/>
    <n v="79"/>
    <n v="117.7"/>
    <m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x v="708"/>
    <b v="0"/>
    <n v="369"/>
    <b v="0"/>
    <x v="2"/>
    <x v="8"/>
    <n v="22"/>
    <n v="23.95"/>
    <m/>
    <x v="708"/>
    <d v="2014-09-13T13:56:40"/>
    <x v="3"/>
  </r>
  <r>
    <n v="709"/>
    <x v="709"/>
    <s v="A &quot;handheld&quot; light, which eases the way you illuminate objects and/or paths."/>
    <n v="15000"/>
    <n v="61"/>
    <x v="2"/>
    <x v="0"/>
    <x v="0"/>
    <n v="1417741159"/>
    <x v="709"/>
    <b v="0"/>
    <n v="2"/>
    <b v="0"/>
    <x v="2"/>
    <x v="8"/>
    <n v="0"/>
    <n v="30.5"/>
    <m/>
    <x v="709"/>
    <d v="2014-12-05T00:59:19"/>
    <x v="3"/>
  </r>
  <r>
    <n v="710"/>
    <x v="710"/>
    <s v="Shirts, so technologically advanced, they connect mentally to their audience upon sight."/>
    <n v="1200"/>
    <n v="0"/>
    <x v="2"/>
    <x v="5"/>
    <x v="5"/>
    <n v="1408495440"/>
    <x v="710"/>
    <b v="0"/>
    <n v="0"/>
    <b v="0"/>
    <x v="2"/>
    <x v="8"/>
    <n v="0"/>
    <n v="0"/>
    <m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b v="0"/>
    <n v="338"/>
    <b v="0"/>
    <x v="2"/>
    <x v="8"/>
    <n v="34"/>
    <n v="99.97"/>
    <m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x v="712"/>
    <b v="0"/>
    <n v="4"/>
    <b v="0"/>
    <x v="2"/>
    <x v="8"/>
    <n v="0"/>
    <n v="26.25"/>
    <m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x v="713"/>
    <b v="0"/>
    <n v="1"/>
    <b v="0"/>
    <x v="2"/>
    <x v="8"/>
    <n v="1"/>
    <n v="199"/>
    <m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x v="714"/>
    <b v="0"/>
    <n v="28"/>
    <b v="0"/>
    <x v="2"/>
    <x v="8"/>
    <n v="15"/>
    <n v="80.319999999999993"/>
    <m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b v="0"/>
    <n v="12"/>
    <b v="0"/>
    <x v="2"/>
    <x v="8"/>
    <n v="5"/>
    <n v="115.75"/>
    <m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x v="716"/>
    <b v="0"/>
    <n v="16"/>
    <b v="0"/>
    <x v="2"/>
    <x v="8"/>
    <n v="10"/>
    <n v="44.69"/>
    <m/>
    <x v="716"/>
    <d v="2014-12-01T00:00:00"/>
    <x v="3"/>
  </r>
  <r>
    <n v="717"/>
    <x v="717"/>
    <s v="Cool air flowing under clothing keeps you cool."/>
    <n v="100000"/>
    <n v="305"/>
    <x v="2"/>
    <x v="0"/>
    <x v="0"/>
    <n v="1409949002"/>
    <x v="717"/>
    <b v="0"/>
    <n v="4"/>
    <b v="0"/>
    <x v="2"/>
    <x v="8"/>
    <n v="0"/>
    <n v="76.25"/>
    <m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x v="718"/>
    <b v="0"/>
    <n v="4"/>
    <b v="0"/>
    <x v="2"/>
    <x v="8"/>
    <n v="1"/>
    <n v="22.5"/>
    <m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x v="719"/>
    <b v="0"/>
    <n v="10"/>
    <b v="0"/>
    <x v="2"/>
    <x v="8"/>
    <n v="1"/>
    <n v="19.399999999999999"/>
    <m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x v="720"/>
    <b v="0"/>
    <n v="41"/>
    <b v="1"/>
    <x v="3"/>
    <x v="9"/>
    <n v="144"/>
    <n v="66.709999999999994"/>
    <m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x v="721"/>
    <b v="0"/>
    <n v="119"/>
    <b v="1"/>
    <x v="3"/>
    <x v="9"/>
    <n v="122"/>
    <n v="84.14"/>
    <m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x v="722"/>
    <b v="0"/>
    <n v="153"/>
    <b v="1"/>
    <x v="3"/>
    <x v="9"/>
    <n v="132"/>
    <n v="215.73"/>
    <m/>
    <x v="722"/>
    <d v="2012-04-08T18:19:38"/>
    <x v="5"/>
  </r>
  <r>
    <n v="723"/>
    <x v="723"/>
    <s v="The Definitive (and Slightly Ridiculous) Guide to Enjoying the 2015 Pro Football Season"/>
    <n v="5000"/>
    <n v="5469"/>
    <x v="0"/>
    <x v="0"/>
    <x v="0"/>
    <n v="1438228740"/>
    <x v="723"/>
    <b v="0"/>
    <n v="100"/>
    <b v="1"/>
    <x v="3"/>
    <x v="9"/>
    <n v="109"/>
    <n v="54.69"/>
    <m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x v="724"/>
    <b v="0"/>
    <n v="143"/>
    <b v="1"/>
    <x v="3"/>
    <x v="9"/>
    <n v="105"/>
    <n v="51.63"/>
    <m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x v="725"/>
    <b v="0"/>
    <n v="140"/>
    <b v="1"/>
    <x v="3"/>
    <x v="9"/>
    <n v="100"/>
    <n v="143.36000000000001"/>
    <m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b v="0"/>
    <n v="35"/>
    <b v="1"/>
    <x v="3"/>
    <x v="9"/>
    <n v="101"/>
    <n v="72.430000000000007"/>
    <m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b v="0"/>
    <n v="149"/>
    <b v="1"/>
    <x v="3"/>
    <x v="9"/>
    <n v="156"/>
    <n v="36.53"/>
    <m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x v="728"/>
    <b v="0"/>
    <n v="130"/>
    <b v="1"/>
    <x v="3"/>
    <x v="9"/>
    <n v="106"/>
    <n v="60.9"/>
    <m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x v="729"/>
    <b v="0"/>
    <n v="120"/>
    <b v="1"/>
    <x v="3"/>
    <x v="9"/>
    <n v="131"/>
    <n v="43.55"/>
    <m/>
    <x v="729"/>
    <d v="2012-09-19T04:27:41"/>
    <x v="5"/>
  </r>
  <r>
    <n v="730"/>
    <x v="730"/>
    <s v="A Massive but Cheerful Online Digital Archive of Surfing"/>
    <n v="20000"/>
    <n v="26438"/>
    <x v="0"/>
    <x v="0"/>
    <x v="0"/>
    <n v="1323280391"/>
    <x v="730"/>
    <b v="0"/>
    <n v="265"/>
    <b v="1"/>
    <x v="3"/>
    <x v="9"/>
    <n v="132"/>
    <n v="99.77"/>
    <m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x v="731"/>
    <b v="0"/>
    <n v="71"/>
    <b v="1"/>
    <x v="3"/>
    <x v="9"/>
    <n v="126"/>
    <n v="88.73"/>
    <m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x v="732"/>
    <b v="0"/>
    <n v="13"/>
    <b v="1"/>
    <x v="3"/>
    <x v="9"/>
    <n v="160"/>
    <n v="4.92"/>
    <m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x v="733"/>
    <b v="0"/>
    <n v="169"/>
    <b v="1"/>
    <x v="3"/>
    <x v="9"/>
    <n v="120"/>
    <n v="17.82"/>
    <m/>
    <x v="733"/>
    <d v="2013-12-20T10:04:52"/>
    <x v="4"/>
  </r>
  <r>
    <n v="734"/>
    <x v="734"/>
    <s v="Sideswiped is my story of growing in and trusting God through the mess and mysteries of life."/>
    <n v="8500"/>
    <n v="10670"/>
    <x v="0"/>
    <x v="5"/>
    <x v="5"/>
    <n v="1431147600"/>
    <x v="734"/>
    <b v="0"/>
    <n v="57"/>
    <b v="1"/>
    <x v="3"/>
    <x v="9"/>
    <n v="126"/>
    <n v="187.19"/>
    <m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x v="735"/>
    <b v="0"/>
    <n v="229"/>
    <b v="1"/>
    <x v="3"/>
    <x v="9"/>
    <n v="114"/>
    <n v="234.81"/>
    <m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x v="736"/>
    <b v="0"/>
    <n v="108"/>
    <b v="1"/>
    <x v="3"/>
    <x v="9"/>
    <n v="315"/>
    <n v="105.05"/>
    <m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x v="737"/>
    <b v="0"/>
    <n v="108"/>
    <b v="1"/>
    <x v="3"/>
    <x v="9"/>
    <n v="122"/>
    <n v="56.67"/>
    <m/>
    <x v="737"/>
    <d v="2014-02-14T20:00:00"/>
    <x v="3"/>
  </r>
  <r>
    <n v="738"/>
    <x v="738"/>
    <s v="The true story of a child's struggle with hunger, poverty, and war in El Salvador."/>
    <n v="1500"/>
    <n v="1601"/>
    <x v="0"/>
    <x v="0"/>
    <x v="0"/>
    <n v="1417409940"/>
    <x v="738"/>
    <b v="0"/>
    <n v="41"/>
    <b v="1"/>
    <x v="3"/>
    <x v="9"/>
    <n v="107"/>
    <n v="39.049999999999997"/>
    <m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x v="739"/>
    <b v="0"/>
    <n v="139"/>
    <b v="1"/>
    <x v="3"/>
    <x v="9"/>
    <n v="158"/>
    <n v="68.349999999999994"/>
    <m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x v="740"/>
    <b v="0"/>
    <n v="19"/>
    <b v="1"/>
    <x v="3"/>
    <x v="9"/>
    <n v="107"/>
    <n v="169.58"/>
    <m/>
    <x v="740"/>
    <d v="2015-06-21T03:31:22"/>
    <x v="0"/>
  </r>
  <r>
    <n v="741"/>
    <x v="741"/>
    <s v="A revolutionary digital mapping project of the Vilna Ghetto"/>
    <n v="13000"/>
    <n v="13293.8"/>
    <x v="0"/>
    <x v="0"/>
    <x v="0"/>
    <n v="1370964806"/>
    <x v="741"/>
    <b v="0"/>
    <n v="94"/>
    <b v="1"/>
    <x v="3"/>
    <x v="9"/>
    <n v="102"/>
    <n v="141.41999999999999"/>
    <m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b v="0"/>
    <n v="23"/>
    <b v="1"/>
    <x v="3"/>
    <x v="9"/>
    <n v="111"/>
    <n v="67.39"/>
    <m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x v="743"/>
    <b v="0"/>
    <n v="15"/>
    <b v="1"/>
    <x v="3"/>
    <x v="9"/>
    <n v="148"/>
    <n v="54.27"/>
    <m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x v="0"/>
    <x v="0"/>
    <n v="1355439503"/>
    <x v="744"/>
    <b v="0"/>
    <n v="62"/>
    <b v="1"/>
    <x v="3"/>
    <x v="9"/>
    <n v="102"/>
    <n v="82.52"/>
    <m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x v="745"/>
    <b v="0"/>
    <n v="74"/>
    <b v="1"/>
    <x v="3"/>
    <x v="9"/>
    <n v="179"/>
    <n v="53.73"/>
    <m/>
    <x v="745"/>
    <d v="2013-05-03T13:44:05"/>
    <x v="4"/>
  </r>
  <r>
    <n v="746"/>
    <x v="746"/>
    <s v="This is a book of letters. Letters to our body parts."/>
    <n v="2987"/>
    <n v="3318"/>
    <x v="0"/>
    <x v="0"/>
    <x v="0"/>
    <n v="1348372740"/>
    <x v="746"/>
    <b v="0"/>
    <n v="97"/>
    <b v="1"/>
    <x v="3"/>
    <x v="9"/>
    <n v="111"/>
    <n v="34.21"/>
    <m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b v="0"/>
    <n v="55"/>
    <b v="1"/>
    <x v="3"/>
    <x v="9"/>
    <n v="100"/>
    <n v="127.33"/>
    <m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x v="748"/>
    <b v="0"/>
    <n v="44"/>
    <b v="1"/>
    <x v="3"/>
    <x v="9"/>
    <n v="100"/>
    <n v="45.57"/>
    <m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x v="749"/>
    <b v="0"/>
    <n v="110"/>
    <b v="1"/>
    <x v="3"/>
    <x v="9"/>
    <n v="106"/>
    <n v="95.96"/>
    <m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x v="750"/>
    <b v="0"/>
    <n v="59"/>
    <b v="1"/>
    <x v="3"/>
    <x v="9"/>
    <n v="103"/>
    <n v="77.27"/>
    <m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x v="751"/>
    <b v="0"/>
    <n v="62"/>
    <b v="1"/>
    <x v="3"/>
    <x v="9"/>
    <n v="119"/>
    <n v="57.34"/>
    <m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b v="0"/>
    <n v="105"/>
    <b v="1"/>
    <x v="3"/>
    <x v="9"/>
    <n v="112"/>
    <n v="53.19"/>
    <m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b v="0"/>
    <n v="26"/>
    <b v="1"/>
    <x v="3"/>
    <x v="9"/>
    <n v="128"/>
    <n v="492.31"/>
    <m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b v="0"/>
    <n v="49"/>
    <b v="1"/>
    <x v="3"/>
    <x v="9"/>
    <n v="104"/>
    <n v="42.35"/>
    <m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x v="755"/>
    <b v="0"/>
    <n v="68"/>
    <b v="1"/>
    <x v="3"/>
    <x v="9"/>
    <n v="102"/>
    <n v="37.47"/>
    <m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x v="756"/>
    <b v="0"/>
    <n v="22"/>
    <b v="1"/>
    <x v="3"/>
    <x v="9"/>
    <n v="118"/>
    <n v="37.450000000000003"/>
    <m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x v="757"/>
    <b v="0"/>
    <n v="18"/>
    <b v="1"/>
    <x v="3"/>
    <x v="9"/>
    <n v="238"/>
    <n v="33.06"/>
    <m/>
    <x v="757"/>
    <d v="2012-12-06T01:18:34"/>
    <x v="5"/>
  </r>
  <r>
    <n v="758"/>
    <x v="758"/>
    <s v="I am publishing my book, Waiting on Humanity and need some finishing funds to do so."/>
    <n v="2500"/>
    <n v="2550"/>
    <x v="0"/>
    <x v="0"/>
    <x v="0"/>
    <n v="1286568268"/>
    <x v="758"/>
    <b v="0"/>
    <n v="19"/>
    <b v="1"/>
    <x v="3"/>
    <x v="9"/>
    <n v="102"/>
    <n v="134.21"/>
    <m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x v="759"/>
    <b v="0"/>
    <n v="99"/>
    <b v="1"/>
    <x v="3"/>
    <x v="9"/>
    <n v="102"/>
    <n v="51.47"/>
    <m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x v="760"/>
    <b v="0"/>
    <n v="0"/>
    <b v="0"/>
    <x v="3"/>
    <x v="10"/>
    <n v="0"/>
    <n v="0"/>
    <m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x v="761"/>
    <b v="0"/>
    <n v="6"/>
    <b v="0"/>
    <x v="3"/>
    <x v="10"/>
    <n v="5"/>
    <n v="39.17"/>
    <m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x v="762"/>
    <b v="0"/>
    <n v="0"/>
    <b v="0"/>
    <x v="3"/>
    <x v="10"/>
    <n v="0"/>
    <n v="0"/>
    <m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x v="763"/>
    <b v="0"/>
    <n v="1"/>
    <b v="0"/>
    <x v="3"/>
    <x v="10"/>
    <n v="0"/>
    <n v="5"/>
    <m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x v="764"/>
    <b v="0"/>
    <n v="0"/>
    <b v="0"/>
    <x v="3"/>
    <x v="10"/>
    <n v="0"/>
    <n v="0"/>
    <m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x v="765"/>
    <b v="0"/>
    <n v="44"/>
    <b v="0"/>
    <x v="3"/>
    <x v="10"/>
    <n v="36"/>
    <n v="57.3"/>
    <m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x v="766"/>
    <b v="0"/>
    <n v="0"/>
    <b v="0"/>
    <x v="3"/>
    <x v="10"/>
    <n v="0"/>
    <n v="0"/>
    <m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b v="0"/>
    <n v="3"/>
    <b v="0"/>
    <x v="3"/>
    <x v="10"/>
    <n v="4"/>
    <n v="59"/>
    <m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x v="768"/>
    <b v="0"/>
    <n v="0"/>
    <b v="0"/>
    <x v="3"/>
    <x v="10"/>
    <n v="0"/>
    <n v="0"/>
    <m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b v="0"/>
    <n v="52"/>
    <b v="0"/>
    <x v="3"/>
    <x v="10"/>
    <n v="41"/>
    <n v="31.85"/>
    <m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x v="770"/>
    <b v="0"/>
    <n v="0"/>
    <b v="0"/>
    <x v="3"/>
    <x v="10"/>
    <n v="0"/>
    <n v="0"/>
    <m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x v="771"/>
    <b v="0"/>
    <n v="1"/>
    <b v="0"/>
    <x v="3"/>
    <x v="10"/>
    <n v="0"/>
    <n v="10"/>
    <m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b v="0"/>
    <n v="1"/>
    <b v="0"/>
    <x v="3"/>
    <x v="10"/>
    <n v="3"/>
    <n v="50"/>
    <m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x v="773"/>
    <b v="0"/>
    <n v="2"/>
    <b v="0"/>
    <x v="3"/>
    <x v="10"/>
    <n v="1"/>
    <n v="16"/>
    <m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x v="774"/>
    <b v="0"/>
    <n v="9"/>
    <b v="0"/>
    <x v="3"/>
    <x v="10"/>
    <n v="70"/>
    <n v="39"/>
    <m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x v="775"/>
    <b v="0"/>
    <n v="5"/>
    <b v="0"/>
    <x v="3"/>
    <x v="10"/>
    <n v="2"/>
    <n v="34"/>
    <m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x v="776"/>
    <b v="0"/>
    <n v="57"/>
    <b v="0"/>
    <x v="3"/>
    <x v="10"/>
    <n v="51"/>
    <n v="63.12"/>
    <m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x v="777"/>
    <b v="0"/>
    <n v="3"/>
    <b v="0"/>
    <x v="3"/>
    <x v="10"/>
    <n v="1"/>
    <n v="7"/>
    <m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x v="0"/>
    <x v="0"/>
    <n v="1398876680"/>
    <x v="778"/>
    <b v="0"/>
    <n v="1"/>
    <b v="0"/>
    <x v="3"/>
    <x v="10"/>
    <n v="0"/>
    <n v="2"/>
    <m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b v="0"/>
    <n v="6"/>
    <b v="0"/>
    <x v="3"/>
    <x v="10"/>
    <n v="3"/>
    <n v="66.67"/>
    <m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x v="0"/>
    <x v="0"/>
    <n v="1304439025"/>
    <x v="780"/>
    <b v="0"/>
    <n v="27"/>
    <b v="1"/>
    <x v="4"/>
    <x v="11"/>
    <n v="104"/>
    <n v="38.520000000000003"/>
    <m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x v="781"/>
    <b v="0"/>
    <n v="25"/>
    <b v="1"/>
    <x v="4"/>
    <x v="11"/>
    <n v="133"/>
    <n v="42.61"/>
    <m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x v="782"/>
    <b v="0"/>
    <n v="14"/>
    <b v="1"/>
    <x v="4"/>
    <x v="11"/>
    <n v="100"/>
    <n v="50"/>
    <m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b v="0"/>
    <n v="35"/>
    <b v="1"/>
    <x v="4"/>
    <x v="11"/>
    <n v="148"/>
    <n v="63.49"/>
    <m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b v="0"/>
    <n v="10"/>
    <b v="1"/>
    <x v="4"/>
    <x v="11"/>
    <n v="103"/>
    <n v="102.5"/>
    <m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b v="0"/>
    <n v="29"/>
    <b v="1"/>
    <x v="4"/>
    <x v="11"/>
    <n v="181"/>
    <n v="31.14"/>
    <m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x v="0"/>
    <x v="0"/>
    <n v="1336751220"/>
    <x v="786"/>
    <b v="0"/>
    <n v="44"/>
    <b v="1"/>
    <x v="4"/>
    <x v="11"/>
    <n v="143"/>
    <n v="162.27000000000001"/>
    <m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x v="787"/>
    <b v="0"/>
    <n v="17"/>
    <b v="1"/>
    <x v="4"/>
    <x v="11"/>
    <n v="114"/>
    <n v="80.59"/>
    <m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x v="788"/>
    <b v="0"/>
    <n v="34"/>
    <b v="1"/>
    <x v="4"/>
    <x v="11"/>
    <n v="204"/>
    <n v="59.85"/>
    <m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x v="789"/>
    <b v="0"/>
    <n v="14"/>
    <b v="1"/>
    <x v="4"/>
    <x v="11"/>
    <n v="109"/>
    <n v="132.86000000000001"/>
    <m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b v="0"/>
    <n v="156"/>
    <b v="1"/>
    <x v="4"/>
    <x v="11"/>
    <n v="144"/>
    <n v="92.55"/>
    <m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b v="0"/>
    <n v="128"/>
    <b v="1"/>
    <x v="4"/>
    <x v="11"/>
    <n v="104"/>
    <n v="60.86"/>
    <m/>
    <x v="791"/>
    <d v="2013-11-13T05:59:00"/>
    <x v="4"/>
  </r>
  <r>
    <n v="792"/>
    <x v="792"/>
    <s v="Rock n' Roll about the intersection of lies and belief: the Believable Lie."/>
    <n v="2500"/>
    <n v="2511.11"/>
    <x v="0"/>
    <x v="0"/>
    <x v="0"/>
    <n v="1383861483"/>
    <x v="792"/>
    <b v="0"/>
    <n v="60"/>
    <b v="1"/>
    <x v="4"/>
    <x v="11"/>
    <n v="100"/>
    <n v="41.85"/>
    <m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b v="0"/>
    <n v="32"/>
    <b v="1"/>
    <x v="4"/>
    <x v="11"/>
    <n v="103"/>
    <n v="88.33"/>
    <m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x v="794"/>
    <b v="0"/>
    <n v="53"/>
    <b v="1"/>
    <x v="4"/>
    <x v="11"/>
    <n v="105"/>
    <n v="158.96"/>
    <m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b v="0"/>
    <n v="184"/>
    <b v="1"/>
    <x v="4"/>
    <x v="11"/>
    <n v="112"/>
    <n v="85.05"/>
    <m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x v="796"/>
    <b v="0"/>
    <n v="90"/>
    <b v="1"/>
    <x v="4"/>
    <x v="11"/>
    <n v="101"/>
    <n v="112.61"/>
    <m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x v="797"/>
    <b v="0"/>
    <n v="71"/>
    <b v="1"/>
    <x v="4"/>
    <x v="11"/>
    <n v="108"/>
    <n v="45.44"/>
    <m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x v="798"/>
    <b v="0"/>
    <n v="87"/>
    <b v="1"/>
    <x v="4"/>
    <x v="11"/>
    <n v="115"/>
    <n v="46.22"/>
    <m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x v="799"/>
    <b v="0"/>
    <n v="28"/>
    <b v="1"/>
    <x v="4"/>
    <x v="11"/>
    <n v="100"/>
    <n v="178.61"/>
    <m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x v="800"/>
    <b v="0"/>
    <n v="56"/>
    <b v="1"/>
    <x v="4"/>
    <x v="11"/>
    <n v="152"/>
    <n v="40.75"/>
    <m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x v="801"/>
    <b v="0"/>
    <n v="51"/>
    <b v="1"/>
    <x v="4"/>
    <x v="11"/>
    <n v="112"/>
    <n v="43.73"/>
    <m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b v="0"/>
    <n v="75"/>
    <b v="1"/>
    <x v="4"/>
    <x v="11"/>
    <n v="101"/>
    <n v="81.069999999999993"/>
    <m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x v="803"/>
    <b v="0"/>
    <n v="38"/>
    <b v="1"/>
    <x v="4"/>
    <x v="11"/>
    <n v="123"/>
    <n v="74.61"/>
    <m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x v="804"/>
    <b v="0"/>
    <n v="18"/>
    <b v="1"/>
    <x v="4"/>
    <x v="11"/>
    <n v="100"/>
    <n v="305.56"/>
    <m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x v="805"/>
    <b v="0"/>
    <n v="54"/>
    <b v="1"/>
    <x v="4"/>
    <x v="11"/>
    <n v="105"/>
    <n v="58.33"/>
    <m/>
    <x v="805"/>
    <d v="2011-07-16T23:00:00"/>
    <x v="6"/>
  </r>
  <r>
    <n v="806"/>
    <x v="806"/>
    <s v="Help Golden Animals finish their NEW Album!"/>
    <n v="8000"/>
    <n v="8355"/>
    <x v="0"/>
    <x v="0"/>
    <x v="0"/>
    <n v="1315413339"/>
    <x v="806"/>
    <b v="0"/>
    <n v="71"/>
    <b v="1"/>
    <x v="4"/>
    <x v="11"/>
    <n v="104"/>
    <n v="117.68"/>
    <m/>
    <x v="806"/>
    <d v="2011-09-07T16:35:39"/>
    <x v="6"/>
  </r>
  <r>
    <n v="807"/>
    <x v="807"/>
    <s v="Join the Sic Vita family and lend a hand as we create a new album!"/>
    <n v="4000"/>
    <n v="4205"/>
    <x v="0"/>
    <x v="0"/>
    <x v="0"/>
    <n v="1488333600"/>
    <x v="807"/>
    <b v="0"/>
    <n v="57"/>
    <b v="1"/>
    <x v="4"/>
    <x v="11"/>
    <n v="105"/>
    <n v="73.77"/>
    <m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b v="0"/>
    <n v="43"/>
    <b v="1"/>
    <x v="4"/>
    <x v="11"/>
    <n v="100"/>
    <n v="104.65"/>
    <m/>
    <x v="808"/>
    <d v="2014-12-22T04:59:00"/>
    <x v="3"/>
  </r>
  <r>
    <n v="809"/>
    <x v="809"/>
    <s v="Acknowledged songwriter looking to record album of new songs to secure a Publishing Contract"/>
    <n v="4000"/>
    <n v="4151"/>
    <x v="0"/>
    <x v="0"/>
    <x v="0"/>
    <n v="1390161630"/>
    <x v="809"/>
    <b v="0"/>
    <n v="52"/>
    <b v="1"/>
    <x v="4"/>
    <x v="11"/>
    <n v="104"/>
    <n v="79.83"/>
    <m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b v="0"/>
    <n v="27"/>
    <b v="1"/>
    <x v="4"/>
    <x v="11"/>
    <n v="105"/>
    <n v="58.33"/>
    <m/>
    <x v="810"/>
    <d v="2012-09-01T01:21:02"/>
    <x v="5"/>
  </r>
  <r>
    <n v="811"/>
    <x v="811"/>
    <s v="We need your financial support to cover the tour costs!  (Sound, lights, travel, stage design)"/>
    <n v="1000"/>
    <n v="1040"/>
    <x v="0"/>
    <x v="0"/>
    <x v="0"/>
    <n v="1373475120"/>
    <x v="811"/>
    <b v="0"/>
    <n v="12"/>
    <b v="1"/>
    <x v="4"/>
    <x v="11"/>
    <n v="104"/>
    <n v="86.67"/>
    <m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b v="0"/>
    <n v="33"/>
    <b v="1"/>
    <x v="4"/>
    <x v="11"/>
    <n v="152"/>
    <n v="27.61"/>
    <m/>
    <x v="812"/>
    <d v="2013-03-01T13:58:00"/>
    <x v="4"/>
  </r>
  <r>
    <n v="813"/>
    <x v="813"/>
    <s v="A pre order campaign to fund the pressing of our second full length vinyl LP"/>
    <n v="1500"/>
    <n v="2399.94"/>
    <x v="0"/>
    <x v="0"/>
    <x v="0"/>
    <n v="1342825365"/>
    <x v="813"/>
    <b v="0"/>
    <n v="96"/>
    <b v="1"/>
    <x v="4"/>
    <x v="11"/>
    <n v="160"/>
    <n v="25"/>
    <m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x v="814"/>
    <b v="0"/>
    <n v="28"/>
    <b v="1"/>
    <x v="4"/>
    <x v="11"/>
    <n v="127"/>
    <n v="45.46"/>
    <m/>
    <x v="814"/>
    <d v="2011-05-31T18:04:00"/>
    <x v="6"/>
  </r>
  <r>
    <n v="815"/>
    <x v="815"/>
    <s v="Be a part of helping The Early Reset finish their new 7 song EP."/>
    <n v="4000"/>
    <n v="4280"/>
    <x v="0"/>
    <x v="0"/>
    <x v="0"/>
    <n v="1414879303"/>
    <x v="815"/>
    <b v="0"/>
    <n v="43"/>
    <b v="1"/>
    <x v="4"/>
    <x v="11"/>
    <n v="107"/>
    <n v="99.53"/>
    <m/>
    <x v="815"/>
    <d v="2014-11-01T22:01:43"/>
    <x v="3"/>
  </r>
  <r>
    <n v="816"/>
    <x v="816"/>
    <s v="Friends and Family have an album for you. They need your help to release it to the world."/>
    <n v="7000"/>
    <n v="8058.55"/>
    <x v="0"/>
    <x v="0"/>
    <x v="0"/>
    <n v="1365489000"/>
    <x v="816"/>
    <b v="0"/>
    <n v="205"/>
    <b v="1"/>
    <x v="4"/>
    <x v="11"/>
    <n v="115"/>
    <n v="39.31"/>
    <m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x v="817"/>
    <b v="0"/>
    <n v="23"/>
    <b v="1"/>
    <x v="4"/>
    <x v="11"/>
    <n v="137"/>
    <n v="89.42"/>
    <m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x v="818"/>
    <b v="0"/>
    <n v="19"/>
    <b v="1"/>
    <x v="4"/>
    <x v="11"/>
    <n v="156"/>
    <n v="28.68"/>
    <m/>
    <x v="818"/>
    <d v="2012-08-07T17:01:00"/>
    <x v="5"/>
  </r>
  <r>
    <n v="819"/>
    <x v="819"/>
    <s v="We are touring the Southeast in support of our new EP"/>
    <n v="400"/>
    <n v="435"/>
    <x v="0"/>
    <x v="0"/>
    <x v="0"/>
    <n v="1387601040"/>
    <x v="819"/>
    <b v="0"/>
    <n v="14"/>
    <b v="1"/>
    <x v="4"/>
    <x v="11"/>
    <n v="109"/>
    <n v="31.07"/>
    <m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x v="820"/>
    <b v="0"/>
    <n v="38"/>
    <b v="1"/>
    <x v="4"/>
    <x v="11"/>
    <n v="134"/>
    <n v="70.55"/>
    <m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x v="821"/>
    <b v="0"/>
    <n v="78"/>
    <b v="1"/>
    <x v="4"/>
    <x v="11"/>
    <n v="100"/>
    <n v="224.13"/>
    <m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x v="0"/>
    <x v="0"/>
    <n v="1349477050"/>
    <x v="822"/>
    <b v="0"/>
    <n v="69"/>
    <b v="1"/>
    <x v="4"/>
    <x v="11"/>
    <n v="119"/>
    <n v="51.81"/>
    <m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x v="823"/>
    <b v="0"/>
    <n v="33"/>
    <b v="1"/>
    <x v="4"/>
    <x v="11"/>
    <n v="180"/>
    <n v="43.52"/>
    <m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b v="0"/>
    <n v="54"/>
    <b v="1"/>
    <x v="4"/>
    <x v="11"/>
    <n v="134"/>
    <n v="39.82"/>
    <m/>
    <x v="824"/>
    <d v="2010-04-18T06:59:00"/>
    <x v="7"/>
  </r>
  <r>
    <n v="825"/>
    <x v="825"/>
    <s v="Kickstarting Kill Freeman independently. Help fund the New Record, Video and Live Shows."/>
    <n v="12500"/>
    <n v="12554"/>
    <x v="0"/>
    <x v="0"/>
    <x v="0"/>
    <n v="1351495284"/>
    <x v="825"/>
    <b v="0"/>
    <n v="99"/>
    <b v="1"/>
    <x v="4"/>
    <x v="11"/>
    <n v="100"/>
    <n v="126.81"/>
    <m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x v="826"/>
    <b v="0"/>
    <n v="49"/>
    <b v="1"/>
    <x v="4"/>
    <x v="11"/>
    <n v="101"/>
    <n v="113.88"/>
    <m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x v="827"/>
    <b v="0"/>
    <n v="11"/>
    <b v="1"/>
    <x v="4"/>
    <x v="11"/>
    <n v="103"/>
    <n v="28.18"/>
    <m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x v="828"/>
    <b v="0"/>
    <n v="38"/>
    <b v="1"/>
    <x v="4"/>
    <x v="11"/>
    <n v="107"/>
    <n v="36.61"/>
    <m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x v="829"/>
    <b v="0"/>
    <n v="16"/>
    <b v="1"/>
    <x v="4"/>
    <x v="11"/>
    <n v="104"/>
    <n v="32.5"/>
    <m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x v="830"/>
    <b v="0"/>
    <n v="32"/>
    <b v="1"/>
    <x v="4"/>
    <x v="11"/>
    <n v="108"/>
    <n v="60.66"/>
    <m/>
    <x v="830"/>
    <d v="2013-03-22T11:37:05"/>
    <x v="4"/>
  </r>
  <r>
    <n v="831"/>
    <x v="831"/>
    <s v="7Horse is a new band with a self-funded album and a show they want to rock in your town!"/>
    <n v="1500"/>
    <n v="3500"/>
    <x v="0"/>
    <x v="0"/>
    <x v="0"/>
    <n v="1335540694"/>
    <x v="831"/>
    <b v="0"/>
    <n v="20"/>
    <b v="1"/>
    <x v="4"/>
    <x v="11"/>
    <n v="233"/>
    <n v="175"/>
    <m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b v="0"/>
    <n v="154"/>
    <b v="1"/>
    <x v="4"/>
    <x v="11"/>
    <n v="101"/>
    <n v="97.99"/>
    <m/>
    <x v="832"/>
    <d v="2012-01-21T08:13:00"/>
    <x v="6"/>
  </r>
  <r>
    <n v="833"/>
    <x v="833"/>
    <s v="This is an American rock album."/>
    <n v="6000"/>
    <n v="6100"/>
    <x v="0"/>
    <x v="0"/>
    <x v="0"/>
    <n v="1397941475"/>
    <x v="833"/>
    <b v="0"/>
    <n v="41"/>
    <b v="1"/>
    <x v="4"/>
    <x v="11"/>
    <n v="102"/>
    <n v="148.78"/>
    <m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b v="0"/>
    <n v="75"/>
    <b v="1"/>
    <x v="4"/>
    <x v="11"/>
    <n v="131"/>
    <n v="96.08"/>
    <m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x v="835"/>
    <b v="0"/>
    <n v="40"/>
    <b v="1"/>
    <x v="4"/>
    <x v="11"/>
    <n v="117"/>
    <n v="58.63"/>
    <m/>
    <x v="835"/>
    <d v="2012-05-19T03:00:00"/>
    <x v="5"/>
  </r>
  <r>
    <n v="836"/>
    <x v="836"/>
    <s v="An album you can bring home to mom."/>
    <n v="5000"/>
    <n v="5046.5200000000004"/>
    <x v="0"/>
    <x v="0"/>
    <x v="0"/>
    <n v="1381108918"/>
    <x v="836"/>
    <b v="0"/>
    <n v="46"/>
    <b v="1"/>
    <x v="4"/>
    <x v="11"/>
    <n v="101"/>
    <n v="109.71"/>
    <m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x v="0"/>
    <x v="0"/>
    <n v="1398988662"/>
    <x v="837"/>
    <b v="0"/>
    <n v="62"/>
    <b v="1"/>
    <x v="4"/>
    <x v="11"/>
    <n v="122"/>
    <n v="49.11"/>
    <m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x v="838"/>
    <b v="0"/>
    <n v="61"/>
    <b v="1"/>
    <x v="4"/>
    <x v="11"/>
    <n v="145"/>
    <n v="47.67"/>
    <m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x v="839"/>
    <b v="0"/>
    <n v="96"/>
    <b v="1"/>
    <x v="4"/>
    <x v="11"/>
    <n v="117"/>
    <n v="60.74"/>
    <m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x v="840"/>
    <b v="0"/>
    <n v="190"/>
    <b v="1"/>
    <x v="4"/>
    <x v="12"/>
    <n v="120"/>
    <n v="63.38"/>
    <m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b v="1"/>
    <n v="94"/>
    <b v="1"/>
    <x v="4"/>
    <x v="12"/>
    <n v="101"/>
    <n v="53.89"/>
    <m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b v="1"/>
    <n v="39"/>
    <b v="1"/>
    <x v="4"/>
    <x v="12"/>
    <n v="104"/>
    <n v="66.87"/>
    <m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b v="0"/>
    <n v="127"/>
    <b v="1"/>
    <x v="4"/>
    <x v="12"/>
    <n v="267"/>
    <n v="63.1"/>
    <m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x v="844"/>
    <b v="1"/>
    <n v="159"/>
    <b v="1"/>
    <x v="4"/>
    <x v="12"/>
    <n v="194"/>
    <n v="36.630000000000003"/>
    <m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x v="845"/>
    <b v="0"/>
    <n v="177"/>
    <b v="1"/>
    <x v="4"/>
    <x v="12"/>
    <n v="120"/>
    <n v="34.01"/>
    <m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x v="1"/>
    <x v="1"/>
    <n v="1394460000"/>
    <x v="846"/>
    <b v="0"/>
    <n v="47"/>
    <b v="1"/>
    <x v="4"/>
    <x v="12"/>
    <n v="122"/>
    <n v="28.55"/>
    <m/>
    <x v="846"/>
    <d v="2014-03-10T14:00:00"/>
    <x v="3"/>
  </r>
  <r>
    <n v="847"/>
    <x v="847"/>
    <s v="MUSIC WITH MEANING!  MUSIC THAT MATTERS!!!"/>
    <n v="10"/>
    <n v="10"/>
    <x v="0"/>
    <x v="0"/>
    <x v="0"/>
    <n v="1436555376"/>
    <x v="847"/>
    <b v="0"/>
    <n v="1"/>
    <b v="1"/>
    <x v="4"/>
    <x v="12"/>
    <n v="100"/>
    <n v="10"/>
    <m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x v="848"/>
    <b v="0"/>
    <n v="16"/>
    <b v="1"/>
    <x v="4"/>
    <x v="12"/>
    <n v="100"/>
    <n v="18.75"/>
    <m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b v="0"/>
    <n v="115"/>
    <b v="1"/>
    <x v="4"/>
    <x v="12"/>
    <n v="120"/>
    <n v="41.7"/>
    <m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x v="0"/>
    <x v="0"/>
    <n v="1461560340"/>
    <x v="850"/>
    <b v="0"/>
    <n v="133"/>
    <b v="1"/>
    <x v="4"/>
    <x v="12"/>
    <n v="155"/>
    <n v="46.67"/>
    <m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x v="851"/>
    <b v="0"/>
    <n v="70"/>
    <b v="1"/>
    <x v="4"/>
    <x v="12"/>
    <n v="130"/>
    <n v="37.270000000000003"/>
    <m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x v="0"/>
    <x v="0"/>
    <n v="1477342800"/>
    <x v="852"/>
    <b v="0"/>
    <n v="62"/>
    <b v="1"/>
    <x v="4"/>
    <x v="12"/>
    <n v="105"/>
    <n v="59.26"/>
    <m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x v="853"/>
    <b v="0"/>
    <n v="10"/>
    <b v="1"/>
    <x v="4"/>
    <x v="12"/>
    <n v="100"/>
    <n v="30"/>
    <m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x v="854"/>
    <b v="0"/>
    <n v="499"/>
    <b v="1"/>
    <x v="4"/>
    <x v="12"/>
    <n v="118"/>
    <n v="65.86"/>
    <m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x v="0"/>
    <x v="0"/>
    <n v="1469329217"/>
    <x v="855"/>
    <b v="0"/>
    <n v="47"/>
    <b v="1"/>
    <x v="4"/>
    <x v="12"/>
    <n v="103"/>
    <n v="31.91"/>
    <m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b v="0"/>
    <n v="28"/>
    <b v="1"/>
    <x v="4"/>
    <x v="12"/>
    <n v="218"/>
    <n v="19.46"/>
    <m/>
    <x v="856"/>
    <d v="2016-10-25T19:00:00"/>
    <x v="2"/>
  </r>
  <r>
    <n v="857"/>
    <x v="857"/>
    <s v="Modern Post-Hardcore/Electro music (Hardstyle, EDM, Trap, Dubstep, Dembow, House)."/>
    <n v="1200"/>
    <n v="1200"/>
    <x v="0"/>
    <x v="3"/>
    <x v="3"/>
    <n v="1448463431"/>
    <x v="857"/>
    <b v="0"/>
    <n v="24"/>
    <b v="1"/>
    <x v="4"/>
    <x v="12"/>
    <n v="100"/>
    <n v="50"/>
    <m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b v="0"/>
    <n v="76"/>
    <b v="1"/>
    <x v="4"/>
    <x v="12"/>
    <n v="144"/>
    <n v="22.74"/>
    <m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x v="0"/>
    <x v="0"/>
    <n v="1433376000"/>
    <x v="859"/>
    <b v="0"/>
    <n v="98"/>
    <b v="1"/>
    <x v="4"/>
    <x v="12"/>
    <n v="105"/>
    <n v="42.72"/>
    <m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b v="0"/>
    <n v="48"/>
    <b v="0"/>
    <x v="4"/>
    <x v="13"/>
    <n v="18"/>
    <n v="52.92"/>
    <m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x v="861"/>
    <b v="0"/>
    <n v="2"/>
    <b v="0"/>
    <x v="4"/>
    <x v="13"/>
    <n v="2"/>
    <n v="50.5"/>
    <m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x v="862"/>
    <b v="0"/>
    <n v="4"/>
    <b v="0"/>
    <x v="4"/>
    <x v="13"/>
    <n v="0"/>
    <n v="42.5"/>
    <m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x v="0"/>
    <x v="0"/>
    <n v="1329014966"/>
    <x v="863"/>
    <b v="0"/>
    <n v="5"/>
    <b v="0"/>
    <x v="4"/>
    <x v="13"/>
    <n v="5"/>
    <n v="18"/>
    <m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x v="864"/>
    <b v="0"/>
    <n v="79"/>
    <b v="0"/>
    <x v="4"/>
    <x v="13"/>
    <n v="42"/>
    <n v="34.18"/>
    <m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b v="0"/>
    <n v="2"/>
    <b v="0"/>
    <x v="4"/>
    <x v="13"/>
    <n v="2"/>
    <n v="22.5"/>
    <m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x v="866"/>
    <b v="0"/>
    <n v="11"/>
    <b v="0"/>
    <x v="4"/>
    <x v="13"/>
    <n v="18"/>
    <n v="58.18"/>
    <m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b v="0"/>
    <n v="11"/>
    <b v="0"/>
    <x v="4"/>
    <x v="13"/>
    <n v="24"/>
    <n v="109.18"/>
    <m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b v="0"/>
    <n v="1"/>
    <b v="0"/>
    <x v="4"/>
    <x v="13"/>
    <n v="0"/>
    <n v="50"/>
    <m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x v="869"/>
    <b v="0"/>
    <n v="3"/>
    <b v="0"/>
    <x v="4"/>
    <x v="13"/>
    <n v="12"/>
    <n v="346.67"/>
    <m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x v="870"/>
    <b v="0"/>
    <n v="5"/>
    <b v="0"/>
    <x v="4"/>
    <x v="13"/>
    <n v="0"/>
    <n v="12.4"/>
    <m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x v="871"/>
    <b v="0"/>
    <n v="12"/>
    <b v="0"/>
    <x v="4"/>
    <x v="13"/>
    <n v="5"/>
    <n v="27.08"/>
    <m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x v="872"/>
    <b v="0"/>
    <n v="2"/>
    <b v="0"/>
    <x v="4"/>
    <x v="13"/>
    <n v="1"/>
    <n v="32.5"/>
    <m/>
    <x v="872"/>
    <d v="2011-03-10T19:48:47"/>
    <x v="6"/>
  </r>
  <r>
    <n v="873"/>
    <x v="873"/>
    <s v="Fall in love with &quot;The Dreamer&quot;, new original music from trumpeter Freddie Dunn!"/>
    <n v="3500"/>
    <n v="45"/>
    <x v="2"/>
    <x v="0"/>
    <x v="0"/>
    <n v="1352610040"/>
    <x v="873"/>
    <b v="0"/>
    <n v="5"/>
    <b v="0"/>
    <x v="4"/>
    <x v="13"/>
    <n v="1"/>
    <n v="9"/>
    <m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b v="0"/>
    <n v="21"/>
    <b v="0"/>
    <x v="4"/>
    <x v="13"/>
    <n v="24"/>
    <n v="34.76"/>
    <m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x v="875"/>
    <b v="0"/>
    <n v="0"/>
    <b v="0"/>
    <x v="4"/>
    <x v="13"/>
    <n v="0"/>
    <n v="0"/>
    <m/>
    <x v="875"/>
    <d v="2015-09-21T17:22:11"/>
    <x v="0"/>
  </r>
  <r>
    <n v="876"/>
    <x v="876"/>
    <s v="What was the greatest record shop ever?  DOBELLS!"/>
    <n v="3152"/>
    <n v="1286"/>
    <x v="2"/>
    <x v="1"/>
    <x v="1"/>
    <n v="1359978927"/>
    <x v="876"/>
    <b v="0"/>
    <n v="45"/>
    <b v="0"/>
    <x v="4"/>
    <x v="13"/>
    <n v="41"/>
    <n v="28.58"/>
    <m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b v="0"/>
    <n v="29"/>
    <b v="0"/>
    <x v="4"/>
    <x v="13"/>
    <n v="68"/>
    <n v="46.59"/>
    <m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x v="878"/>
    <b v="0"/>
    <n v="2"/>
    <b v="0"/>
    <x v="4"/>
    <x v="13"/>
    <n v="1"/>
    <n v="32.5"/>
    <m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b v="0"/>
    <n v="30"/>
    <b v="0"/>
    <x v="4"/>
    <x v="13"/>
    <n v="31"/>
    <n v="21.47"/>
    <m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b v="0"/>
    <n v="8"/>
    <b v="0"/>
    <x v="4"/>
    <x v="14"/>
    <n v="3"/>
    <n v="14.13"/>
    <m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x v="881"/>
    <b v="0"/>
    <n v="1"/>
    <b v="0"/>
    <x v="4"/>
    <x v="14"/>
    <n v="1"/>
    <n v="30"/>
    <m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x v="882"/>
    <b v="0"/>
    <n v="14"/>
    <b v="0"/>
    <x v="4"/>
    <x v="14"/>
    <n v="20"/>
    <n v="21.57"/>
    <m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x v="883"/>
    <b v="0"/>
    <n v="24"/>
    <b v="0"/>
    <x v="4"/>
    <x v="14"/>
    <n v="40"/>
    <n v="83.38"/>
    <m/>
    <x v="883"/>
    <d v="2016-03-02T22:27:15"/>
    <x v="2"/>
  </r>
  <r>
    <n v="884"/>
    <x v="884"/>
    <s v="We need to hire an animal trainer to have a chimpanzee actor perform in our music video with us!"/>
    <n v="2000"/>
    <n v="20"/>
    <x v="2"/>
    <x v="0"/>
    <x v="0"/>
    <n v="1336789860"/>
    <x v="884"/>
    <b v="0"/>
    <n v="2"/>
    <b v="0"/>
    <x v="4"/>
    <x v="14"/>
    <n v="1"/>
    <n v="10"/>
    <m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x v="885"/>
    <b v="0"/>
    <n v="21"/>
    <b v="0"/>
    <x v="4"/>
    <x v="14"/>
    <n v="75"/>
    <n v="35.71"/>
    <m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x v="886"/>
    <b v="0"/>
    <n v="7"/>
    <b v="0"/>
    <x v="4"/>
    <x v="14"/>
    <n v="41"/>
    <n v="29.29"/>
    <m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x v="887"/>
    <b v="0"/>
    <n v="0"/>
    <b v="0"/>
    <x v="4"/>
    <x v="14"/>
    <n v="0"/>
    <n v="0"/>
    <m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x v="888"/>
    <b v="0"/>
    <n v="4"/>
    <b v="0"/>
    <x v="4"/>
    <x v="14"/>
    <n v="7"/>
    <n v="18"/>
    <m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b v="0"/>
    <n v="32"/>
    <b v="0"/>
    <x v="4"/>
    <x v="14"/>
    <n v="9"/>
    <n v="73.760000000000005"/>
    <m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b v="0"/>
    <n v="4"/>
    <b v="0"/>
    <x v="4"/>
    <x v="14"/>
    <n v="4"/>
    <n v="31.25"/>
    <m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x v="891"/>
    <b v="0"/>
    <n v="9"/>
    <b v="0"/>
    <x v="4"/>
    <x v="14"/>
    <n v="3"/>
    <n v="28.89"/>
    <m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x v="892"/>
    <b v="0"/>
    <n v="17"/>
    <b v="0"/>
    <x v="4"/>
    <x v="14"/>
    <n v="41"/>
    <n v="143.82"/>
    <m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x v="893"/>
    <b v="0"/>
    <n v="5"/>
    <b v="0"/>
    <x v="4"/>
    <x v="14"/>
    <n v="10"/>
    <n v="40"/>
    <m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x v="894"/>
    <b v="0"/>
    <n v="53"/>
    <b v="0"/>
    <x v="4"/>
    <x v="14"/>
    <n v="39"/>
    <n v="147.81"/>
    <m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x v="895"/>
    <b v="0"/>
    <n v="7"/>
    <b v="0"/>
    <x v="4"/>
    <x v="14"/>
    <n v="2"/>
    <n v="27.86"/>
    <m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x v="896"/>
    <b v="0"/>
    <n v="72"/>
    <b v="0"/>
    <x v="4"/>
    <x v="14"/>
    <n v="40"/>
    <n v="44.44"/>
    <m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x v="897"/>
    <b v="0"/>
    <n v="0"/>
    <b v="0"/>
    <x v="4"/>
    <x v="14"/>
    <n v="0"/>
    <n v="0"/>
    <m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x v="898"/>
    <b v="0"/>
    <n v="2"/>
    <b v="0"/>
    <x v="4"/>
    <x v="14"/>
    <n v="3"/>
    <n v="35"/>
    <m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x v="0"/>
    <x v="0"/>
    <n v="1306549362"/>
    <x v="899"/>
    <b v="0"/>
    <n v="8"/>
    <b v="0"/>
    <x v="4"/>
    <x v="14"/>
    <n v="37"/>
    <n v="35"/>
    <m/>
    <x v="899"/>
    <d v="2011-05-28T02:22:42"/>
    <x v="6"/>
  </r>
  <r>
    <n v="900"/>
    <x v="900"/>
    <s v="With Project Revive, I aim to protect and nurture the creative impulse through music."/>
    <n v="5000"/>
    <n v="21"/>
    <x v="2"/>
    <x v="0"/>
    <x v="0"/>
    <n v="1459365802"/>
    <x v="900"/>
    <b v="0"/>
    <n v="2"/>
    <b v="0"/>
    <x v="4"/>
    <x v="13"/>
    <n v="0"/>
    <n v="10.5"/>
    <m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b v="0"/>
    <n v="0"/>
    <b v="0"/>
    <x v="4"/>
    <x v="13"/>
    <n v="0"/>
    <n v="0"/>
    <m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x v="902"/>
    <b v="0"/>
    <n v="3"/>
    <b v="0"/>
    <x v="4"/>
    <x v="13"/>
    <n v="0"/>
    <n v="30"/>
    <m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x v="903"/>
    <b v="0"/>
    <n v="4"/>
    <b v="0"/>
    <x v="4"/>
    <x v="13"/>
    <n v="3"/>
    <n v="40"/>
    <m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x v="904"/>
    <b v="0"/>
    <n v="3"/>
    <b v="0"/>
    <x v="4"/>
    <x v="13"/>
    <n v="0"/>
    <n v="50.33"/>
    <m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x v="905"/>
    <b v="0"/>
    <n v="6"/>
    <b v="0"/>
    <x v="4"/>
    <x v="13"/>
    <n v="3"/>
    <n v="32.67"/>
    <m/>
    <x v="905"/>
    <d v="2011-01-24T05:45:26"/>
    <x v="7"/>
  </r>
  <r>
    <n v="906"/>
    <x v="906"/>
    <s v="The DMV's most respected saxophonist pay tribute to Motown."/>
    <n v="15000"/>
    <n v="0"/>
    <x v="2"/>
    <x v="0"/>
    <x v="0"/>
    <n v="1394681590"/>
    <x v="906"/>
    <b v="0"/>
    <n v="0"/>
    <b v="0"/>
    <x v="4"/>
    <x v="13"/>
    <n v="0"/>
    <n v="0"/>
    <m/>
    <x v="906"/>
    <d v="2014-03-13T03:33:10"/>
    <x v="3"/>
  </r>
  <r>
    <n v="907"/>
    <x v="907"/>
    <s v="Greg Chambers' self-titled CD needs support for post production, replication, and promotion."/>
    <n v="2900"/>
    <n v="0"/>
    <x v="2"/>
    <x v="0"/>
    <x v="0"/>
    <n v="1315715823"/>
    <x v="907"/>
    <b v="0"/>
    <n v="0"/>
    <b v="0"/>
    <x v="4"/>
    <x v="13"/>
    <n v="0"/>
    <n v="0"/>
    <m/>
    <x v="907"/>
    <d v="2011-09-11T04:37:03"/>
    <x v="6"/>
  </r>
  <r>
    <n v="908"/>
    <x v="908"/>
    <s v="This project is designed to help protect the environment by using Eco-friendly product packaging."/>
    <n v="2500"/>
    <n v="0"/>
    <x v="2"/>
    <x v="0"/>
    <x v="0"/>
    <n v="1280206740"/>
    <x v="908"/>
    <b v="0"/>
    <n v="0"/>
    <b v="0"/>
    <x v="4"/>
    <x v="13"/>
    <n v="0"/>
    <n v="0"/>
    <m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x v="909"/>
    <b v="0"/>
    <n v="8"/>
    <b v="0"/>
    <x v="4"/>
    <x v="13"/>
    <n v="3"/>
    <n v="65"/>
    <m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b v="0"/>
    <n v="5"/>
    <b v="0"/>
    <x v="4"/>
    <x v="13"/>
    <n v="22"/>
    <n v="24.6"/>
    <m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b v="0"/>
    <n v="0"/>
    <b v="0"/>
    <x v="4"/>
    <x v="13"/>
    <n v="0"/>
    <n v="0"/>
    <m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x v="912"/>
    <b v="0"/>
    <n v="2"/>
    <b v="0"/>
    <x v="4"/>
    <x v="13"/>
    <n v="1"/>
    <n v="15"/>
    <m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b v="0"/>
    <n v="24"/>
    <b v="0"/>
    <x v="4"/>
    <x v="13"/>
    <n v="7"/>
    <n v="82.58"/>
    <m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x v="914"/>
    <b v="0"/>
    <n v="0"/>
    <b v="0"/>
    <x v="4"/>
    <x v="13"/>
    <n v="0"/>
    <n v="0"/>
    <m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x v="915"/>
    <b v="0"/>
    <n v="9"/>
    <b v="0"/>
    <x v="4"/>
    <x v="13"/>
    <n v="6"/>
    <n v="41.67"/>
    <m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x v="0"/>
    <x v="0"/>
    <n v="1287723600"/>
    <x v="916"/>
    <b v="0"/>
    <n v="0"/>
    <b v="0"/>
    <x v="4"/>
    <x v="13"/>
    <n v="0"/>
    <n v="0"/>
    <m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b v="0"/>
    <n v="1"/>
    <b v="0"/>
    <x v="4"/>
    <x v="13"/>
    <n v="1"/>
    <n v="30"/>
    <m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b v="0"/>
    <n v="10"/>
    <b v="0"/>
    <x v="4"/>
    <x v="13"/>
    <n v="5"/>
    <n v="19.600000000000001"/>
    <m/>
    <x v="918"/>
    <d v="2014-12-01T22:59:21"/>
    <x v="3"/>
  </r>
  <r>
    <n v="919"/>
    <x v="919"/>
    <s v="Cool jazz with a New Orleans flavor."/>
    <n v="20000"/>
    <n v="100"/>
    <x v="2"/>
    <x v="0"/>
    <x v="0"/>
    <n v="1355930645"/>
    <x v="919"/>
    <b v="0"/>
    <n v="1"/>
    <b v="0"/>
    <x v="4"/>
    <x v="13"/>
    <n v="1"/>
    <n v="100"/>
    <m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x v="920"/>
    <b v="0"/>
    <n v="0"/>
    <b v="0"/>
    <x v="4"/>
    <x v="13"/>
    <n v="0"/>
    <n v="0"/>
    <m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x v="921"/>
    <b v="0"/>
    <n v="20"/>
    <b v="0"/>
    <x v="4"/>
    <x v="13"/>
    <n v="31"/>
    <n v="231.75"/>
    <m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x v="922"/>
    <b v="0"/>
    <n v="30"/>
    <b v="0"/>
    <x v="4"/>
    <x v="13"/>
    <n v="21"/>
    <n v="189.33"/>
    <m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b v="0"/>
    <n v="6"/>
    <b v="0"/>
    <x v="4"/>
    <x v="13"/>
    <n v="2"/>
    <n v="55"/>
    <m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x v="924"/>
    <b v="0"/>
    <n v="15"/>
    <b v="0"/>
    <x v="4"/>
    <x v="13"/>
    <n v="11"/>
    <n v="21.8"/>
    <m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x v="925"/>
    <b v="0"/>
    <n v="5"/>
    <b v="0"/>
    <x v="4"/>
    <x v="13"/>
    <n v="3"/>
    <n v="32"/>
    <m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b v="0"/>
    <n v="0"/>
    <b v="0"/>
    <x v="4"/>
    <x v="13"/>
    <n v="0"/>
    <n v="0"/>
    <m/>
    <x v="926"/>
    <d v="2010-07-08T22:40:00"/>
    <x v="7"/>
  </r>
  <r>
    <n v="927"/>
    <x v="927"/>
    <s v="Studio CD/DVD Solo project of Pianist &amp; Keyboardist Jetro da Silva"/>
    <n v="20000"/>
    <n v="0"/>
    <x v="2"/>
    <x v="0"/>
    <x v="0"/>
    <n v="1337024695"/>
    <x v="927"/>
    <b v="0"/>
    <n v="0"/>
    <b v="0"/>
    <x v="4"/>
    <x v="13"/>
    <n v="0"/>
    <n v="0"/>
    <m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x v="0"/>
    <x v="0"/>
    <n v="1353196800"/>
    <x v="928"/>
    <b v="0"/>
    <n v="28"/>
    <b v="0"/>
    <x v="4"/>
    <x v="13"/>
    <n v="11"/>
    <n v="56.25"/>
    <m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x v="929"/>
    <b v="0"/>
    <n v="0"/>
    <b v="0"/>
    <x v="4"/>
    <x v="13"/>
    <n v="0"/>
    <n v="0"/>
    <m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b v="0"/>
    <n v="5"/>
    <b v="0"/>
    <x v="4"/>
    <x v="13"/>
    <n v="38"/>
    <n v="69"/>
    <m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x v="931"/>
    <b v="0"/>
    <n v="7"/>
    <b v="0"/>
    <x v="4"/>
    <x v="13"/>
    <n v="7"/>
    <n v="18.71"/>
    <m/>
    <x v="931"/>
    <d v="2014-03-16T22:00:00"/>
    <x v="3"/>
  </r>
  <r>
    <n v="932"/>
    <x v="932"/>
    <s v="Help me to create my 3rd album, a Christmas CD with 16 Holiday/Original favorites!"/>
    <n v="9500"/>
    <n v="1381"/>
    <x v="2"/>
    <x v="0"/>
    <x v="0"/>
    <n v="1363990545"/>
    <x v="932"/>
    <b v="0"/>
    <n v="30"/>
    <b v="0"/>
    <x v="4"/>
    <x v="13"/>
    <n v="15"/>
    <n v="46.03"/>
    <m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x v="933"/>
    <b v="0"/>
    <n v="2"/>
    <b v="0"/>
    <x v="4"/>
    <x v="13"/>
    <n v="6"/>
    <n v="60"/>
    <m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x v="934"/>
    <b v="0"/>
    <n v="30"/>
    <b v="0"/>
    <x v="4"/>
    <x v="13"/>
    <n v="30"/>
    <n v="50.67"/>
    <m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b v="0"/>
    <n v="2"/>
    <b v="0"/>
    <x v="4"/>
    <x v="13"/>
    <n v="1"/>
    <n v="25"/>
    <m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x v="0"/>
    <x v="0"/>
    <n v="1326916800"/>
    <x v="936"/>
    <b v="0"/>
    <n v="0"/>
    <b v="0"/>
    <x v="4"/>
    <x v="13"/>
    <n v="0"/>
    <n v="0"/>
    <m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x v="937"/>
    <b v="0"/>
    <n v="2"/>
    <b v="0"/>
    <x v="4"/>
    <x v="13"/>
    <n v="1"/>
    <n v="20"/>
    <m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x v="0"/>
    <x v="0"/>
    <n v="1346585448"/>
    <x v="938"/>
    <b v="0"/>
    <n v="1"/>
    <b v="0"/>
    <x v="4"/>
    <x v="13"/>
    <n v="0"/>
    <n v="25"/>
    <m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x v="939"/>
    <b v="0"/>
    <n v="2"/>
    <b v="0"/>
    <x v="4"/>
    <x v="13"/>
    <n v="1"/>
    <n v="20"/>
    <m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x v="940"/>
    <b v="0"/>
    <n v="14"/>
    <b v="0"/>
    <x v="2"/>
    <x v="8"/>
    <n v="17"/>
    <n v="110.29"/>
    <m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x v="941"/>
    <b v="0"/>
    <n v="31"/>
    <b v="0"/>
    <x v="2"/>
    <x v="8"/>
    <n v="2"/>
    <n v="37.450000000000003"/>
    <m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x v="942"/>
    <b v="0"/>
    <n v="16"/>
    <b v="0"/>
    <x v="2"/>
    <x v="8"/>
    <n v="9"/>
    <n v="41.75"/>
    <m/>
    <x v="942"/>
    <d v="2016-02-18T20:14:20"/>
    <x v="2"/>
  </r>
  <r>
    <n v="943"/>
    <x v="943"/>
    <s v="A mask for home or travel that will give you the best, undisturbed sleep of your life."/>
    <n v="3000"/>
    <n v="289"/>
    <x v="2"/>
    <x v="0"/>
    <x v="0"/>
    <n v="1480438905"/>
    <x v="943"/>
    <b v="0"/>
    <n v="12"/>
    <b v="0"/>
    <x v="2"/>
    <x v="8"/>
    <n v="10"/>
    <n v="24.08"/>
    <m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x v="944"/>
    <b v="0"/>
    <n v="96"/>
    <b v="0"/>
    <x v="2"/>
    <x v="8"/>
    <n v="13"/>
    <n v="69.41"/>
    <m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x v="945"/>
    <b v="0"/>
    <n v="16"/>
    <b v="0"/>
    <x v="2"/>
    <x v="8"/>
    <n v="2"/>
    <n v="155.25"/>
    <m/>
    <x v="945"/>
    <d v="2017-02-18T23:59:00"/>
    <x v="2"/>
  </r>
  <r>
    <n v="946"/>
    <x v="946"/>
    <s v="Soft edged-Hard working. The perfect wearable organization for the home and professional shop."/>
    <n v="15000"/>
    <n v="286"/>
    <x v="2"/>
    <x v="0"/>
    <x v="0"/>
    <n v="1473444048"/>
    <x v="946"/>
    <b v="0"/>
    <n v="5"/>
    <b v="0"/>
    <x v="2"/>
    <x v="8"/>
    <n v="2"/>
    <n v="57.2"/>
    <m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b v="0"/>
    <n v="0"/>
    <b v="0"/>
    <x v="2"/>
    <x v="8"/>
    <n v="0"/>
    <n v="0"/>
    <m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x v="948"/>
    <b v="0"/>
    <n v="8"/>
    <b v="0"/>
    <x v="2"/>
    <x v="8"/>
    <n v="12"/>
    <n v="60"/>
    <m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x v="949"/>
    <b v="0"/>
    <n v="7"/>
    <b v="0"/>
    <x v="2"/>
    <x v="8"/>
    <n v="1"/>
    <n v="39"/>
    <m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x v="950"/>
    <b v="0"/>
    <n v="24"/>
    <b v="0"/>
    <x v="2"/>
    <x v="8"/>
    <n v="28"/>
    <n v="58.42"/>
    <m/>
    <x v="950"/>
    <d v="2016-01-17T18:01:01"/>
    <x v="0"/>
  </r>
  <r>
    <n v="951"/>
    <x v="951"/>
    <s v="Revolutionizing the way we walk our dogs!"/>
    <n v="50000"/>
    <n v="19195"/>
    <x v="2"/>
    <x v="0"/>
    <x v="0"/>
    <n v="1465054872"/>
    <x v="951"/>
    <b v="0"/>
    <n v="121"/>
    <b v="0"/>
    <x v="2"/>
    <x v="8"/>
    <n v="38"/>
    <n v="158.63999999999999"/>
    <m/>
    <x v="951"/>
    <d v="2016-06-04T15:41:12"/>
    <x v="2"/>
  </r>
  <r>
    <n v="952"/>
    <x v="952"/>
    <s v="Audionoggin: Wireless personal surround sound for the athlete in everyone."/>
    <n v="49000"/>
    <n v="19572"/>
    <x v="2"/>
    <x v="0"/>
    <x v="0"/>
    <n v="1479483812"/>
    <x v="952"/>
    <b v="0"/>
    <n v="196"/>
    <b v="0"/>
    <x v="2"/>
    <x v="8"/>
    <n v="40"/>
    <n v="99.86"/>
    <m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x v="953"/>
    <b v="0"/>
    <n v="5"/>
    <b v="0"/>
    <x v="2"/>
    <x v="8"/>
    <n v="1"/>
    <n v="25.2"/>
    <m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x v="954"/>
    <b v="0"/>
    <n v="73"/>
    <b v="0"/>
    <x v="2"/>
    <x v="8"/>
    <n v="43"/>
    <n v="89.19"/>
    <m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x v="955"/>
    <b v="0"/>
    <n v="93"/>
    <b v="0"/>
    <x v="2"/>
    <x v="8"/>
    <n v="6"/>
    <n v="182.62"/>
    <m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b v="0"/>
    <n v="17"/>
    <b v="0"/>
    <x v="2"/>
    <x v="8"/>
    <n v="2"/>
    <n v="50.65"/>
    <m/>
    <x v="956"/>
    <d v="2015-04-26T20:55:59"/>
    <x v="0"/>
  </r>
  <r>
    <n v="957"/>
    <x v="957"/>
    <s v="A Leather Smart watch Band, that NEVER needs to be charged for only $37!"/>
    <n v="12000"/>
    <n v="233"/>
    <x v="2"/>
    <x v="0"/>
    <x v="0"/>
    <n v="1479392133"/>
    <x v="957"/>
    <b v="0"/>
    <n v="7"/>
    <b v="0"/>
    <x v="2"/>
    <x v="8"/>
    <n v="2"/>
    <n v="33.29"/>
    <m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x v="958"/>
    <b v="0"/>
    <n v="17"/>
    <b v="0"/>
    <x v="2"/>
    <x v="8"/>
    <n v="11"/>
    <n v="51.82"/>
    <m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x v="959"/>
    <b v="0"/>
    <n v="171"/>
    <b v="0"/>
    <x v="2"/>
    <x v="8"/>
    <n v="39"/>
    <n v="113.63"/>
    <m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x v="960"/>
    <b v="0"/>
    <n v="188"/>
    <b v="0"/>
    <x v="2"/>
    <x v="8"/>
    <n v="46"/>
    <n v="136.46"/>
    <m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x v="0"/>
    <x v="0"/>
    <n v="1487617200"/>
    <x v="961"/>
    <b v="0"/>
    <n v="110"/>
    <b v="0"/>
    <x v="2"/>
    <x v="8"/>
    <n v="42"/>
    <n v="364.35"/>
    <m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x v="962"/>
    <b v="0"/>
    <n v="37"/>
    <b v="0"/>
    <x v="2"/>
    <x v="8"/>
    <n v="28"/>
    <n v="19.239999999999998"/>
    <m/>
    <x v="962"/>
    <d v="2016-02-11T17:05:53"/>
    <x v="2"/>
  </r>
  <r>
    <n v="963"/>
    <x v="963"/>
    <s v="WE are molding an educated, motivated, non violent GENERATION!"/>
    <n v="35000"/>
    <n v="377"/>
    <x v="2"/>
    <x v="0"/>
    <x v="0"/>
    <n v="1476717319"/>
    <x v="963"/>
    <b v="0"/>
    <n v="9"/>
    <b v="0"/>
    <x v="2"/>
    <x v="8"/>
    <n v="1"/>
    <n v="41.89"/>
    <m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x v="964"/>
    <b v="0"/>
    <n v="29"/>
    <b v="0"/>
    <x v="2"/>
    <x v="8"/>
    <n v="1"/>
    <n v="30.31"/>
    <m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b v="0"/>
    <n v="6"/>
    <b v="0"/>
    <x v="2"/>
    <x v="8"/>
    <n v="1"/>
    <n v="49.67"/>
    <m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x v="966"/>
    <b v="0"/>
    <n v="30"/>
    <b v="0"/>
    <x v="2"/>
    <x v="8"/>
    <n v="15"/>
    <n v="59.2"/>
    <m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x v="0"/>
    <x v="0"/>
    <n v="1461301574"/>
    <x v="967"/>
    <b v="0"/>
    <n v="81"/>
    <b v="0"/>
    <x v="2"/>
    <x v="8"/>
    <n v="18"/>
    <n v="43.98"/>
    <m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x v="968"/>
    <b v="0"/>
    <n v="4"/>
    <b v="0"/>
    <x v="2"/>
    <x v="8"/>
    <n v="1"/>
    <n v="26.5"/>
    <m/>
    <x v="968"/>
    <d v="2014-08-15T20:20:34"/>
    <x v="3"/>
  </r>
  <r>
    <n v="969"/>
    <x v="969"/>
    <s v="Geek &amp; Chic Smart Jewelry Collection, Wearables Meet Style!"/>
    <n v="30000"/>
    <n v="14000"/>
    <x v="2"/>
    <x v="14"/>
    <x v="10"/>
    <n v="1486624607"/>
    <x v="969"/>
    <b v="0"/>
    <n v="11"/>
    <b v="0"/>
    <x v="2"/>
    <x v="8"/>
    <n v="47"/>
    <n v="1272.73"/>
    <m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x v="970"/>
    <b v="0"/>
    <n v="14"/>
    <b v="0"/>
    <x v="2"/>
    <x v="8"/>
    <n v="46"/>
    <n v="164"/>
    <m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x v="971"/>
    <b v="0"/>
    <n v="5"/>
    <b v="0"/>
    <x v="2"/>
    <x v="8"/>
    <n v="0"/>
    <n v="45.2"/>
    <m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x v="972"/>
    <b v="0"/>
    <n v="45"/>
    <b v="0"/>
    <x v="2"/>
    <x v="8"/>
    <n v="35"/>
    <n v="153.88999999999999"/>
    <m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x v="973"/>
    <b v="0"/>
    <n v="8"/>
    <b v="0"/>
    <x v="2"/>
    <x v="8"/>
    <n v="2"/>
    <n v="51.38"/>
    <m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x v="974"/>
    <b v="0"/>
    <n v="3"/>
    <b v="0"/>
    <x v="2"/>
    <x v="8"/>
    <n v="1"/>
    <n v="93.33"/>
    <m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x v="975"/>
    <b v="0"/>
    <n v="24"/>
    <b v="0"/>
    <x v="2"/>
    <x v="8"/>
    <n v="3"/>
    <n v="108.63"/>
    <m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b v="0"/>
    <n v="18"/>
    <b v="0"/>
    <x v="2"/>
    <x v="8"/>
    <n v="2"/>
    <n v="160.5"/>
    <m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x v="977"/>
    <b v="0"/>
    <n v="12"/>
    <b v="0"/>
    <x v="2"/>
    <x v="8"/>
    <n v="34"/>
    <n v="75.75"/>
    <m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x v="978"/>
    <b v="0"/>
    <n v="123"/>
    <b v="0"/>
    <x v="2"/>
    <x v="8"/>
    <n v="56"/>
    <n v="790.84"/>
    <m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b v="0"/>
    <n v="96"/>
    <b v="0"/>
    <x v="2"/>
    <x v="8"/>
    <n v="83"/>
    <n v="301.94"/>
    <m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b v="0"/>
    <n v="31"/>
    <b v="0"/>
    <x v="2"/>
    <x v="8"/>
    <n v="15"/>
    <n v="47.94"/>
    <m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b v="0"/>
    <n v="4"/>
    <b v="0"/>
    <x v="2"/>
    <x v="8"/>
    <n v="0"/>
    <n v="2.75"/>
    <m/>
    <x v="981"/>
    <d v="2014-08-09T22:43:42"/>
    <x v="3"/>
  </r>
  <r>
    <n v="982"/>
    <x v="982"/>
    <s v="revolutonary ultra-slim 2-in-1 Smart  2-in-1 I-PHONE handle/WALLETtm with 360 rotatiion"/>
    <n v="17500"/>
    <n v="3"/>
    <x v="2"/>
    <x v="0"/>
    <x v="0"/>
    <n v="1475431486"/>
    <x v="982"/>
    <b v="0"/>
    <n v="3"/>
    <b v="0"/>
    <x v="2"/>
    <x v="8"/>
    <n v="0"/>
    <n v="1"/>
    <m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b v="0"/>
    <n v="179"/>
    <b v="0"/>
    <x v="2"/>
    <x v="8"/>
    <n v="30"/>
    <n v="171.79"/>
    <m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b v="0"/>
    <n v="3"/>
    <b v="0"/>
    <x v="2"/>
    <x v="8"/>
    <n v="1"/>
    <n v="35.33"/>
    <m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x v="985"/>
    <b v="0"/>
    <n v="23"/>
    <b v="0"/>
    <x v="2"/>
    <x v="8"/>
    <n v="6"/>
    <n v="82.09"/>
    <m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b v="0"/>
    <n v="23"/>
    <b v="0"/>
    <x v="2"/>
    <x v="8"/>
    <n v="13"/>
    <n v="110.87"/>
    <m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x v="987"/>
    <b v="0"/>
    <n v="41"/>
    <b v="0"/>
    <x v="2"/>
    <x v="8"/>
    <n v="13"/>
    <n v="161.22"/>
    <m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b v="0"/>
    <n v="0"/>
    <b v="0"/>
    <x v="2"/>
    <x v="8"/>
    <n v="0"/>
    <n v="0"/>
    <m/>
    <x v="988"/>
    <d v="2016-10-01T08:33:45"/>
    <x v="2"/>
  </r>
  <r>
    <n v="989"/>
    <x v="989"/>
    <s v="The most useful phone charger you will ever buy"/>
    <n v="10000"/>
    <n v="1677"/>
    <x v="2"/>
    <x v="0"/>
    <x v="0"/>
    <n v="1475101495"/>
    <x v="989"/>
    <b v="0"/>
    <n v="32"/>
    <b v="0"/>
    <x v="2"/>
    <x v="8"/>
    <n v="17"/>
    <n v="52.41"/>
    <m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x v="990"/>
    <b v="0"/>
    <n v="2"/>
    <b v="0"/>
    <x v="2"/>
    <x v="8"/>
    <n v="0"/>
    <n v="13"/>
    <m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b v="0"/>
    <n v="7"/>
    <b v="0"/>
    <x v="2"/>
    <x v="8"/>
    <n v="4"/>
    <n v="30.29"/>
    <m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x v="0"/>
    <x v="0"/>
    <n v="1462655519"/>
    <x v="992"/>
    <b v="0"/>
    <n v="4"/>
    <b v="0"/>
    <x v="2"/>
    <x v="8"/>
    <n v="0"/>
    <n v="116.75"/>
    <m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x v="993"/>
    <b v="0"/>
    <n v="196"/>
    <b v="0"/>
    <x v="2"/>
    <x v="8"/>
    <n v="25"/>
    <n v="89.6"/>
    <m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b v="0"/>
    <n v="11"/>
    <b v="0"/>
    <x v="2"/>
    <x v="8"/>
    <n v="2"/>
    <n v="424.45"/>
    <m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x v="995"/>
    <b v="0"/>
    <n v="9"/>
    <b v="0"/>
    <x v="2"/>
    <x v="8"/>
    <n v="7"/>
    <n v="80.67"/>
    <m/>
    <x v="995"/>
    <d v="2014-11-29T16:00:00"/>
    <x v="3"/>
  </r>
  <r>
    <n v="996"/>
    <x v="996"/>
    <s v="Study the behaviour of technical communities by tracking their movement  through wearables"/>
    <n v="4000"/>
    <n v="65"/>
    <x v="2"/>
    <x v="0"/>
    <x v="0"/>
    <n v="1406474820"/>
    <x v="996"/>
    <b v="0"/>
    <n v="5"/>
    <b v="0"/>
    <x v="2"/>
    <x v="8"/>
    <n v="2"/>
    <n v="13"/>
    <m/>
    <x v="996"/>
    <d v="2014-07-27T15:27:00"/>
    <x v="3"/>
  </r>
  <r>
    <n v="997"/>
    <x v="997"/>
    <s v="The iPhanny keeps your iPhone 6 safe from bending in those dangerous pants pockets."/>
    <n v="5000"/>
    <n v="65"/>
    <x v="2"/>
    <x v="0"/>
    <x v="0"/>
    <n v="1417145297"/>
    <x v="997"/>
    <b v="0"/>
    <n v="8"/>
    <b v="0"/>
    <x v="2"/>
    <x v="8"/>
    <n v="1"/>
    <n v="8.1300000000000008"/>
    <m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x v="998"/>
    <b v="0"/>
    <n v="229"/>
    <b v="0"/>
    <x v="2"/>
    <x v="8"/>
    <n v="59"/>
    <n v="153.43"/>
    <m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x v="999"/>
    <b v="0"/>
    <n v="40"/>
    <b v="0"/>
    <x v="2"/>
    <x v="8"/>
    <n v="8"/>
    <n v="292.08"/>
    <m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x v="1000"/>
    <b v="0"/>
    <n v="6"/>
    <b v="0"/>
    <x v="2"/>
    <x v="8"/>
    <n v="2"/>
    <n v="3304"/>
    <m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b v="0"/>
    <n v="4"/>
    <b v="0"/>
    <x v="2"/>
    <x v="8"/>
    <n v="104"/>
    <n v="1300"/>
    <m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x v="1002"/>
    <b v="0"/>
    <n v="22"/>
    <b v="0"/>
    <x v="2"/>
    <x v="8"/>
    <n v="30"/>
    <n v="134.55000000000001"/>
    <m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x v="6"/>
    <x v="3"/>
    <n v="1489680061"/>
    <x v="1003"/>
    <b v="0"/>
    <n v="15"/>
    <b v="0"/>
    <x v="2"/>
    <x v="8"/>
    <n v="16"/>
    <n v="214.07"/>
    <m/>
    <x v="1003"/>
    <d v="2017-03-16T16:01:01"/>
    <x v="1"/>
  </r>
  <r>
    <n v="1004"/>
    <x v="1004"/>
    <s v="Harnessing wearable technology as a powerful defense for food-allergy children."/>
    <n v="25000"/>
    <n v="20552"/>
    <x v="1"/>
    <x v="0"/>
    <x v="0"/>
    <n v="1455814827"/>
    <x v="1004"/>
    <b v="0"/>
    <n v="95"/>
    <b v="0"/>
    <x v="2"/>
    <x v="8"/>
    <n v="82"/>
    <n v="216.34"/>
    <m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x v="0"/>
    <x v="0"/>
    <n v="1446217183"/>
    <x v="1005"/>
    <b v="0"/>
    <n v="161"/>
    <b v="0"/>
    <x v="2"/>
    <x v="8"/>
    <n v="75"/>
    <n v="932.31"/>
    <m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x v="1006"/>
    <b v="0"/>
    <n v="8"/>
    <b v="0"/>
    <x v="2"/>
    <x v="8"/>
    <n v="6"/>
    <n v="29.25"/>
    <m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x v="1007"/>
    <b v="0"/>
    <n v="76"/>
    <b v="0"/>
    <x v="2"/>
    <x v="8"/>
    <n v="44"/>
    <n v="174.95"/>
    <m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b v="0"/>
    <n v="1"/>
    <b v="0"/>
    <x v="2"/>
    <x v="8"/>
    <n v="0"/>
    <n v="250"/>
    <m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b v="0"/>
    <n v="101"/>
    <b v="0"/>
    <x v="2"/>
    <x v="8"/>
    <n v="13"/>
    <n v="65"/>
    <m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b v="0"/>
    <n v="4"/>
    <b v="0"/>
    <x v="2"/>
    <x v="8"/>
    <n v="0"/>
    <n v="55"/>
    <m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x v="1011"/>
    <b v="0"/>
    <n v="1"/>
    <b v="0"/>
    <x v="2"/>
    <x v="8"/>
    <n v="0"/>
    <n v="75"/>
    <m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x v="1012"/>
    <b v="0"/>
    <n v="775"/>
    <b v="0"/>
    <x v="2"/>
    <x v="8"/>
    <n v="21535"/>
    <n v="1389.36"/>
    <m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b v="0"/>
    <n v="90"/>
    <b v="0"/>
    <x v="2"/>
    <x v="8"/>
    <n v="35"/>
    <n v="95.91"/>
    <m/>
    <x v="1013"/>
    <d v="2015-12-29T20:00:00"/>
    <x v="0"/>
  </r>
  <r>
    <n v="1014"/>
    <x v="1014"/>
    <s v="CHEMION is an eyewear device that lets you show your creativity to the world."/>
    <n v="10000"/>
    <n v="3060"/>
    <x v="1"/>
    <x v="0"/>
    <x v="0"/>
    <n v="1420070615"/>
    <x v="1014"/>
    <b v="0"/>
    <n v="16"/>
    <b v="0"/>
    <x v="2"/>
    <x v="8"/>
    <n v="31"/>
    <n v="191.25"/>
    <m/>
    <x v="1014"/>
    <d v="2015-01-01T00:03:35"/>
    <x v="3"/>
  </r>
  <r>
    <n v="1015"/>
    <x v="1015"/>
    <s v="SKIN - The wearable music remote control which makes your fitness lifestyle a bit easier"/>
    <n v="9000"/>
    <n v="240"/>
    <x v="1"/>
    <x v="16"/>
    <x v="11"/>
    <n v="1448489095"/>
    <x v="1015"/>
    <b v="0"/>
    <n v="6"/>
    <b v="0"/>
    <x v="2"/>
    <x v="8"/>
    <n v="3"/>
    <n v="40"/>
    <m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x v="1016"/>
    <b v="0"/>
    <n v="38"/>
    <b v="0"/>
    <x v="2"/>
    <x v="8"/>
    <n v="3"/>
    <n v="74.790000000000006"/>
    <m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x v="1017"/>
    <b v="0"/>
    <n v="355"/>
    <b v="0"/>
    <x v="2"/>
    <x v="8"/>
    <n v="23"/>
    <n v="161.12"/>
    <m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x v="1018"/>
    <b v="0"/>
    <n v="7"/>
    <b v="0"/>
    <x v="2"/>
    <x v="8"/>
    <n v="3"/>
    <n v="88.71"/>
    <m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x v="0"/>
    <x v="0"/>
    <n v="1423092149"/>
    <x v="1019"/>
    <b v="0"/>
    <n v="400"/>
    <b v="0"/>
    <x v="2"/>
    <x v="8"/>
    <n v="47"/>
    <n v="53.25"/>
    <m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x v="1020"/>
    <b v="0"/>
    <n v="30"/>
    <b v="1"/>
    <x v="4"/>
    <x v="15"/>
    <n v="206"/>
    <n v="106.2"/>
    <m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x v="0"/>
    <x v="0"/>
    <n v="1445054400"/>
    <x v="1021"/>
    <b v="1"/>
    <n v="478"/>
    <b v="1"/>
    <x v="4"/>
    <x v="15"/>
    <n v="352"/>
    <n v="22.08"/>
    <m/>
    <x v="1021"/>
    <d v="2015-10-17T04:00:00"/>
    <x v="0"/>
  </r>
  <r>
    <n v="1022"/>
    <x v="1022"/>
    <s v="Help get four new bootlegs onto vinyl in the second installment of my series!"/>
    <n v="2000"/>
    <n v="2298"/>
    <x v="0"/>
    <x v="0"/>
    <x v="0"/>
    <n v="1431876677"/>
    <x v="1022"/>
    <b v="1"/>
    <n v="74"/>
    <b v="1"/>
    <x v="4"/>
    <x v="15"/>
    <n v="115"/>
    <n v="31.05"/>
    <m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x v="1023"/>
    <b v="0"/>
    <n v="131"/>
    <b v="1"/>
    <x v="4"/>
    <x v="15"/>
    <n v="237"/>
    <n v="36.21"/>
    <m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x v="1024"/>
    <b v="1"/>
    <n v="61"/>
    <b v="1"/>
    <x v="4"/>
    <x v="15"/>
    <n v="119"/>
    <n v="388.98"/>
    <m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x v="0"/>
    <x v="0"/>
    <n v="1426532437"/>
    <x v="1025"/>
    <b v="1"/>
    <n v="1071"/>
    <b v="1"/>
    <x v="4"/>
    <x v="15"/>
    <n v="110"/>
    <n v="71.849999999999994"/>
    <m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b v="1"/>
    <n v="122"/>
    <b v="1"/>
    <x v="4"/>
    <x v="15"/>
    <n v="100"/>
    <n v="57.38"/>
    <m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b v="1"/>
    <n v="111"/>
    <b v="1"/>
    <x v="4"/>
    <x v="15"/>
    <n v="103"/>
    <n v="69.67"/>
    <m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x v="1028"/>
    <b v="1"/>
    <n v="255"/>
    <b v="1"/>
    <x v="4"/>
    <x v="15"/>
    <n v="117"/>
    <n v="45.99"/>
    <m/>
    <x v="1028"/>
    <d v="2017-03-06T20:00:00"/>
    <x v="1"/>
  </r>
  <r>
    <n v="1029"/>
    <x v="1029"/>
    <s v="We want to recreate last years massive Valborgparty in Lund but this time even bigger!"/>
    <n v="10000"/>
    <n v="11176"/>
    <x v="0"/>
    <x v="11"/>
    <x v="9"/>
    <n v="1428184740"/>
    <x v="1029"/>
    <b v="0"/>
    <n v="141"/>
    <b v="1"/>
    <x v="4"/>
    <x v="15"/>
    <n v="112"/>
    <n v="79.260000000000005"/>
    <m/>
    <x v="1029"/>
    <d v="2015-04-04T21:59:00"/>
    <x v="0"/>
  </r>
  <r>
    <n v="1030"/>
    <x v="1030"/>
    <s v="Help fund the latest Gothsicles mega-album, I FEEL SICLE!"/>
    <n v="2000"/>
    <n v="6842"/>
    <x v="0"/>
    <x v="0"/>
    <x v="0"/>
    <n v="1473680149"/>
    <x v="1030"/>
    <b v="0"/>
    <n v="159"/>
    <b v="1"/>
    <x v="4"/>
    <x v="15"/>
    <n v="342"/>
    <n v="43.03"/>
    <m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b v="0"/>
    <n v="99"/>
    <b v="1"/>
    <x v="4"/>
    <x v="15"/>
    <n v="107"/>
    <n v="108.48"/>
    <m/>
    <x v="1031"/>
    <d v="2015-12-16T18:20:10"/>
    <x v="0"/>
  </r>
  <r>
    <n v="1032"/>
    <x v="1032"/>
    <s v="Ideal for living rooms and open spaces."/>
    <n v="5400"/>
    <n v="5858.84"/>
    <x v="0"/>
    <x v="0"/>
    <x v="0"/>
    <n v="1466697625"/>
    <x v="1032"/>
    <b v="0"/>
    <n v="96"/>
    <b v="1"/>
    <x v="4"/>
    <x v="15"/>
    <n v="108"/>
    <n v="61.03"/>
    <m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b v="0"/>
    <n v="27"/>
    <b v="1"/>
    <x v="4"/>
    <x v="15"/>
    <n v="103"/>
    <n v="50.59"/>
    <m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x v="1034"/>
    <b v="0"/>
    <n v="166"/>
    <b v="1"/>
    <x v="4"/>
    <x v="15"/>
    <n v="130"/>
    <n v="39.159999999999997"/>
    <m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x v="1035"/>
    <b v="0"/>
    <n v="76"/>
    <b v="1"/>
    <x v="4"/>
    <x v="15"/>
    <n v="108"/>
    <n v="65.16"/>
    <m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x v="1036"/>
    <b v="0"/>
    <n v="211"/>
    <b v="1"/>
    <x v="4"/>
    <x v="15"/>
    <n v="112"/>
    <n v="23.96"/>
    <m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x v="1037"/>
    <b v="0"/>
    <n v="21"/>
    <b v="1"/>
    <x v="4"/>
    <x v="15"/>
    <n v="102"/>
    <n v="48.62"/>
    <m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x v="1038"/>
    <b v="0"/>
    <n v="61"/>
    <b v="1"/>
    <x v="4"/>
    <x v="15"/>
    <n v="145"/>
    <n v="35.74"/>
    <m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x v="1039"/>
    <b v="0"/>
    <n v="30"/>
    <b v="1"/>
    <x v="4"/>
    <x v="15"/>
    <n v="128"/>
    <n v="21.37"/>
    <m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x v="1040"/>
    <b v="0"/>
    <n v="1"/>
    <b v="0"/>
    <x v="5"/>
    <x v="16"/>
    <n v="0"/>
    <n v="250"/>
    <m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x v="0"/>
    <x v="0"/>
    <n v="1406769992"/>
    <x v="1041"/>
    <b v="0"/>
    <n v="0"/>
    <b v="0"/>
    <x v="5"/>
    <x v="16"/>
    <n v="0"/>
    <n v="0"/>
    <m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x v="1042"/>
    <b v="0"/>
    <n v="1"/>
    <b v="0"/>
    <x v="5"/>
    <x v="16"/>
    <n v="2"/>
    <n v="10"/>
    <m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x v="1043"/>
    <b v="0"/>
    <n v="292"/>
    <b v="0"/>
    <x v="5"/>
    <x v="16"/>
    <n v="9"/>
    <n v="29.24"/>
    <m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x v="1044"/>
    <b v="0"/>
    <n v="2"/>
    <b v="0"/>
    <x v="5"/>
    <x v="16"/>
    <n v="0"/>
    <n v="3"/>
    <m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x v="1045"/>
    <b v="0"/>
    <n v="8"/>
    <b v="0"/>
    <x v="5"/>
    <x v="16"/>
    <n v="3"/>
    <n v="33.25"/>
    <m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x v="1046"/>
    <b v="0"/>
    <n v="0"/>
    <b v="0"/>
    <x v="5"/>
    <x v="16"/>
    <n v="0"/>
    <n v="0"/>
    <m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x v="1047"/>
    <b v="0"/>
    <n v="1"/>
    <b v="0"/>
    <x v="5"/>
    <x v="16"/>
    <n v="0"/>
    <n v="1"/>
    <m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x v="1048"/>
    <b v="0"/>
    <n v="4"/>
    <b v="0"/>
    <x v="5"/>
    <x v="16"/>
    <n v="1"/>
    <n v="53"/>
    <m/>
    <x v="1048"/>
    <d v="2016-09-25T01:16:29"/>
    <x v="2"/>
  </r>
  <r>
    <n v="1049"/>
    <x v="1049"/>
    <s v="------"/>
    <n v="12000"/>
    <n v="0"/>
    <x v="1"/>
    <x v="0"/>
    <x v="0"/>
    <n v="1455272445"/>
    <x v="1049"/>
    <b v="0"/>
    <n v="0"/>
    <b v="0"/>
    <x v="5"/>
    <x v="16"/>
    <n v="0"/>
    <n v="0"/>
    <m/>
    <x v="1049"/>
    <d v="2016-02-12T10:20:45"/>
    <x v="2"/>
  </r>
  <r>
    <n v="1050"/>
    <x v="1050"/>
    <s v="Secularism is on the rise and I hear you.Talk to me."/>
    <n v="2500"/>
    <n v="0"/>
    <x v="1"/>
    <x v="0"/>
    <x v="0"/>
    <n v="1442257677"/>
    <x v="1050"/>
    <b v="0"/>
    <n v="0"/>
    <b v="0"/>
    <x v="5"/>
    <x v="16"/>
    <n v="0"/>
    <n v="0"/>
    <m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x v="1051"/>
    <b v="0"/>
    <n v="0"/>
    <b v="0"/>
    <x v="5"/>
    <x v="16"/>
    <n v="0"/>
    <n v="0"/>
    <m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x v="1052"/>
    <b v="0"/>
    <n v="0"/>
    <b v="0"/>
    <x v="5"/>
    <x v="16"/>
    <n v="0"/>
    <n v="0"/>
    <m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x v="1053"/>
    <b v="0"/>
    <n v="1"/>
    <b v="0"/>
    <x v="5"/>
    <x v="16"/>
    <n v="1"/>
    <n v="15"/>
    <m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b v="0"/>
    <n v="0"/>
    <b v="0"/>
    <x v="5"/>
    <x v="16"/>
    <n v="0"/>
    <n v="0"/>
    <m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x v="1055"/>
    <b v="0"/>
    <n v="0"/>
    <b v="0"/>
    <x v="5"/>
    <x v="16"/>
    <n v="0"/>
    <n v="0"/>
    <m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x v="1056"/>
    <b v="0"/>
    <n v="0"/>
    <b v="0"/>
    <x v="5"/>
    <x v="16"/>
    <n v="0"/>
    <n v="0"/>
    <m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x v="0"/>
    <x v="0"/>
    <n v="1480888483"/>
    <x v="1057"/>
    <b v="0"/>
    <n v="0"/>
    <b v="0"/>
    <x v="5"/>
    <x v="16"/>
    <n v="0"/>
    <n v="0"/>
    <m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x v="1058"/>
    <b v="0"/>
    <n v="0"/>
    <b v="0"/>
    <x v="5"/>
    <x v="16"/>
    <n v="0"/>
    <n v="0"/>
    <m/>
    <x v="1058"/>
    <d v="2015-03-26T00:00:00"/>
    <x v="0"/>
  </r>
  <r>
    <n v="1059"/>
    <x v="1059"/>
    <s v="Turning myself into a vocal artist."/>
    <n v="1100"/>
    <n v="0"/>
    <x v="1"/>
    <x v="0"/>
    <x v="0"/>
    <n v="1426269456"/>
    <x v="1059"/>
    <b v="0"/>
    <n v="0"/>
    <b v="0"/>
    <x v="5"/>
    <x v="16"/>
    <n v="0"/>
    <n v="0"/>
    <m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x v="1060"/>
    <b v="0"/>
    <n v="1"/>
    <b v="0"/>
    <x v="5"/>
    <x v="16"/>
    <n v="1"/>
    <n v="50"/>
    <m/>
    <x v="1060"/>
    <d v="2015-04-15T21:54:53"/>
    <x v="0"/>
  </r>
  <r>
    <n v="1061"/>
    <x v="1061"/>
    <s v="T.O., Adi &amp; Mercedes discuss their point of views, women's issues &amp; Hollywood Hotties."/>
    <n v="4000"/>
    <n v="0"/>
    <x v="1"/>
    <x v="0"/>
    <x v="0"/>
    <n v="1462150800"/>
    <x v="1061"/>
    <b v="0"/>
    <n v="0"/>
    <b v="0"/>
    <x v="5"/>
    <x v="16"/>
    <n v="0"/>
    <n v="0"/>
    <m/>
    <x v="1061"/>
    <d v="2016-05-02T01:00:00"/>
    <x v="2"/>
  </r>
  <r>
    <n v="1062"/>
    <x v="1062"/>
    <s v="SEE US ON PATREON www.badgirlartwork.com"/>
    <n v="199"/>
    <n v="190"/>
    <x v="1"/>
    <x v="0"/>
    <x v="0"/>
    <n v="1468351341"/>
    <x v="1062"/>
    <b v="0"/>
    <n v="4"/>
    <b v="0"/>
    <x v="5"/>
    <x v="16"/>
    <n v="95"/>
    <n v="47.5"/>
    <m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x v="1063"/>
    <b v="0"/>
    <n v="0"/>
    <b v="0"/>
    <x v="5"/>
    <x v="16"/>
    <n v="0"/>
    <n v="0"/>
    <m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x v="1064"/>
    <b v="0"/>
    <n v="123"/>
    <b v="0"/>
    <x v="6"/>
    <x v="17"/>
    <n v="9"/>
    <n v="65.67"/>
    <m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x v="1065"/>
    <b v="0"/>
    <n v="5"/>
    <b v="0"/>
    <x v="6"/>
    <x v="17"/>
    <n v="3"/>
    <n v="16.2"/>
    <m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x v="1066"/>
    <b v="0"/>
    <n v="148"/>
    <b v="0"/>
    <x v="6"/>
    <x v="17"/>
    <n v="3"/>
    <n v="34.130000000000003"/>
    <m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x v="1067"/>
    <b v="0"/>
    <n v="10"/>
    <b v="0"/>
    <x v="6"/>
    <x v="17"/>
    <n v="26"/>
    <n v="13"/>
    <m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x v="1068"/>
    <b v="0"/>
    <n v="4"/>
    <b v="0"/>
    <x v="6"/>
    <x v="17"/>
    <n v="0"/>
    <n v="11.25"/>
    <m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x v="0"/>
    <x v="0"/>
    <n v="1385447459"/>
    <x v="1069"/>
    <b v="0"/>
    <n v="21"/>
    <b v="0"/>
    <x v="6"/>
    <x v="17"/>
    <n v="39"/>
    <n v="40.479999999999997"/>
    <m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x v="1070"/>
    <b v="0"/>
    <n v="2"/>
    <b v="0"/>
    <x v="6"/>
    <x v="17"/>
    <n v="1"/>
    <n v="35"/>
    <m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x v="1071"/>
    <b v="0"/>
    <n v="0"/>
    <b v="0"/>
    <x v="6"/>
    <x v="17"/>
    <n v="0"/>
    <n v="0"/>
    <m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x v="1072"/>
    <b v="0"/>
    <n v="4"/>
    <b v="0"/>
    <x v="6"/>
    <x v="17"/>
    <n v="0"/>
    <n v="12.75"/>
    <m/>
    <x v="1072"/>
    <d v="2014-02-05T19:58:17"/>
    <x v="3"/>
  </r>
  <r>
    <n v="1073"/>
    <x v="1073"/>
    <s v="We want to bring our Game Rainbow Ball to the iphone and to do that we need a little help"/>
    <n v="750"/>
    <n v="10"/>
    <x v="2"/>
    <x v="0"/>
    <x v="0"/>
    <n v="1318806541"/>
    <x v="1073"/>
    <b v="0"/>
    <n v="1"/>
    <b v="0"/>
    <x v="6"/>
    <x v="17"/>
    <n v="1"/>
    <n v="10"/>
    <m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b v="0"/>
    <n v="30"/>
    <b v="0"/>
    <x v="6"/>
    <x v="17"/>
    <n v="6"/>
    <n v="113.57"/>
    <m/>
    <x v="1074"/>
    <d v="2014-01-04T04:09:05"/>
    <x v="4"/>
  </r>
  <r>
    <n v="1075"/>
    <x v="1075"/>
    <s v="Fully 3D, post Apocalyptic themed tower defense video game. New take on the genre."/>
    <n v="1000"/>
    <n v="45"/>
    <x v="2"/>
    <x v="0"/>
    <x v="0"/>
    <n v="1336340516"/>
    <x v="1075"/>
    <b v="0"/>
    <n v="3"/>
    <b v="0"/>
    <x v="6"/>
    <x v="17"/>
    <n v="5"/>
    <n v="15"/>
    <m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x v="1076"/>
    <b v="0"/>
    <n v="975"/>
    <b v="0"/>
    <x v="6"/>
    <x v="17"/>
    <n v="63"/>
    <n v="48.28"/>
    <m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x v="1077"/>
    <b v="0"/>
    <n v="167"/>
    <b v="0"/>
    <x v="6"/>
    <x v="17"/>
    <n v="29"/>
    <n v="43.98"/>
    <m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x v="1078"/>
    <b v="0"/>
    <n v="5"/>
    <b v="0"/>
    <x v="6"/>
    <x v="17"/>
    <n v="8"/>
    <n v="9"/>
    <m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x v="1079"/>
    <b v="0"/>
    <n v="18"/>
    <b v="0"/>
    <x v="6"/>
    <x v="17"/>
    <n v="3"/>
    <n v="37.67"/>
    <m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x v="1080"/>
    <b v="0"/>
    <n v="98"/>
    <b v="0"/>
    <x v="6"/>
    <x v="17"/>
    <n v="9"/>
    <n v="18.579999999999998"/>
    <m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x v="1081"/>
    <b v="0"/>
    <n v="4"/>
    <b v="0"/>
    <x v="6"/>
    <x v="17"/>
    <n v="0"/>
    <n v="3"/>
    <m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x v="0"/>
    <x v="0"/>
    <n v="1344635088"/>
    <x v="1082"/>
    <b v="0"/>
    <n v="3"/>
    <b v="0"/>
    <x v="6"/>
    <x v="17"/>
    <n v="1"/>
    <n v="18.670000000000002"/>
    <m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x v="1083"/>
    <b v="0"/>
    <n v="1"/>
    <b v="0"/>
    <x v="6"/>
    <x v="17"/>
    <n v="1"/>
    <n v="410"/>
    <m/>
    <x v="1083"/>
    <d v="2014-08-02T15:49:43"/>
    <x v="3"/>
  </r>
  <r>
    <n v="1084"/>
    <x v="1084"/>
    <s v="I want to start my own channel for gaming"/>
    <n v="550"/>
    <n v="0"/>
    <x v="2"/>
    <x v="0"/>
    <x v="0"/>
    <n v="1407534804"/>
    <x v="1084"/>
    <b v="0"/>
    <n v="0"/>
    <b v="0"/>
    <x v="6"/>
    <x v="17"/>
    <n v="0"/>
    <n v="0"/>
    <m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x v="5"/>
    <x v="5"/>
    <n v="1457967975"/>
    <x v="1085"/>
    <b v="0"/>
    <n v="9"/>
    <b v="0"/>
    <x v="6"/>
    <x v="17"/>
    <n v="3"/>
    <n v="114"/>
    <m/>
    <x v="1085"/>
    <d v="2016-03-14T15:06:15"/>
    <x v="2"/>
  </r>
  <r>
    <n v="1086"/>
    <x v="1086"/>
    <s v="Humanity's future in the Galaxy"/>
    <n v="18000"/>
    <n v="15"/>
    <x v="2"/>
    <x v="0"/>
    <x v="0"/>
    <n v="1408913291"/>
    <x v="1086"/>
    <b v="0"/>
    <n v="2"/>
    <b v="0"/>
    <x v="6"/>
    <x v="17"/>
    <n v="0"/>
    <n v="7.5"/>
    <m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x v="1087"/>
    <b v="0"/>
    <n v="0"/>
    <b v="0"/>
    <x v="6"/>
    <x v="17"/>
    <n v="0"/>
    <n v="0"/>
    <m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x v="0"/>
    <x v="0"/>
    <n v="1398366667"/>
    <x v="1088"/>
    <b v="0"/>
    <n v="147"/>
    <b v="0"/>
    <x v="6"/>
    <x v="17"/>
    <n v="14"/>
    <n v="43.42"/>
    <m/>
    <x v="1088"/>
    <d v="2014-04-24T19:11:07"/>
    <x v="3"/>
  </r>
  <r>
    <n v="1089"/>
    <x v="1089"/>
    <s v="Farabel is a single player turn-based fantasy strategy game for Mac/PC/Linux"/>
    <n v="15000"/>
    <n v="1174"/>
    <x v="2"/>
    <x v="6"/>
    <x v="3"/>
    <n v="1435293175"/>
    <x v="1089"/>
    <b v="0"/>
    <n v="49"/>
    <b v="0"/>
    <x v="6"/>
    <x v="17"/>
    <n v="8"/>
    <n v="23.96"/>
    <m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x v="1090"/>
    <b v="0"/>
    <n v="1"/>
    <b v="0"/>
    <x v="6"/>
    <x v="17"/>
    <n v="0"/>
    <n v="5"/>
    <m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x v="1091"/>
    <b v="0"/>
    <n v="2"/>
    <b v="0"/>
    <x v="6"/>
    <x v="17"/>
    <n v="13"/>
    <n v="12.5"/>
    <m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x v="1092"/>
    <b v="0"/>
    <n v="7"/>
    <b v="0"/>
    <x v="6"/>
    <x v="17"/>
    <n v="1"/>
    <n v="3"/>
    <m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x v="1093"/>
    <b v="0"/>
    <n v="4"/>
    <b v="0"/>
    <x v="6"/>
    <x v="17"/>
    <n v="14"/>
    <n v="10.56"/>
    <m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b v="0"/>
    <n v="27"/>
    <b v="0"/>
    <x v="6"/>
    <x v="17"/>
    <n v="18"/>
    <n v="122"/>
    <m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x v="1095"/>
    <b v="0"/>
    <n v="94"/>
    <b v="0"/>
    <x v="6"/>
    <x v="17"/>
    <n v="5"/>
    <n v="267.81"/>
    <m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b v="0"/>
    <n v="29"/>
    <b v="0"/>
    <x v="6"/>
    <x v="17"/>
    <n v="18"/>
    <n v="74.209999999999994"/>
    <m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x v="1097"/>
    <b v="0"/>
    <n v="7"/>
    <b v="0"/>
    <x v="6"/>
    <x v="17"/>
    <n v="0"/>
    <n v="6.71"/>
    <m/>
    <x v="1097"/>
    <d v="2014-03-02T19:01:17"/>
    <x v="3"/>
  </r>
  <r>
    <n v="1098"/>
    <x v="1098"/>
    <s v="Kick, Punch... Fireball is an FPS type arena game set inside the fantasy world."/>
    <n v="25000"/>
    <n v="1803"/>
    <x v="2"/>
    <x v="0"/>
    <x v="0"/>
    <n v="1397413095"/>
    <x v="1098"/>
    <b v="0"/>
    <n v="22"/>
    <b v="0"/>
    <x v="6"/>
    <x v="17"/>
    <n v="7"/>
    <n v="81.95"/>
    <m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x v="1099"/>
    <b v="0"/>
    <n v="1"/>
    <b v="0"/>
    <x v="6"/>
    <x v="17"/>
    <n v="1"/>
    <n v="25"/>
    <m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x v="1100"/>
    <b v="0"/>
    <n v="10"/>
    <b v="0"/>
    <x v="6"/>
    <x v="17"/>
    <n v="3"/>
    <n v="10"/>
    <m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x v="0"/>
    <x v="0"/>
    <n v="1468519920"/>
    <x v="1101"/>
    <b v="0"/>
    <n v="6"/>
    <b v="0"/>
    <x v="6"/>
    <x v="17"/>
    <n v="0"/>
    <n v="6.83"/>
    <m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x v="1102"/>
    <b v="0"/>
    <n v="24"/>
    <b v="0"/>
    <x v="6"/>
    <x v="17"/>
    <n v="5"/>
    <n v="17.71"/>
    <m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x v="1103"/>
    <b v="0"/>
    <n v="15"/>
    <b v="0"/>
    <x v="6"/>
    <x v="17"/>
    <n v="2"/>
    <n v="16.2"/>
    <m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x v="1104"/>
    <b v="0"/>
    <n v="37"/>
    <b v="0"/>
    <x v="6"/>
    <x v="17"/>
    <n v="5"/>
    <n v="80.3"/>
    <m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b v="0"/>
    <n v="20"/>
    <b v="0"/>
    <x v="6"/>
    <x v="17"/>
    <n v="0"/>
    <n v="71.55"/>
    <m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x v="1106"/>
    <b v="0"/>
    <n v="7"/>
    <b v="0"/>
    <x v="6"/>
    <x v="17"/>
    <n v="41"/>
    <n v="23.57"/>
    <m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x v="1107"/>
    <b v="0"/>
    <n v="0"/>
    <b v="0"/>
    <x v="6"/>
    <x v="17"/>
    <n v="0"/>
    <n v="0"/>
    <m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b v="0"/>
    <n v="21"/>
    <b v="0"/>
    <x v="6"/>
    <x v="17"/>
    <n v="3"/>
    <n v="34.880000000000003"/>
    <m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x v="1109"/>
    <b v="0"/>
    <n v="3"/>
    <b v="0"/>
    <x v="6"/>
    <x v="17"/>
    <n v="0"/>
    <n v="15"/>
    <m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x v="1110"/>
    <b v="0"/>
    <n v="11"/>
    <b v="0"/>
    <x v="6"/>
    <x v="17"/>
    <n v="1"/>
    <n v="23.18"/>
    <m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x v="1111"/>
    <b v="0"/>
    <n v="1"/>
    <b v="0"/>
    <x v="6"/>
    <x v="17"/>
    <n v="0"/>
    <n v="1"/>
    <m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x v="1112"/>
    <b v="0"/>
    <n v="312"/>
    <b v="0"/>
    <x v="6"/>
    <x v="17"/>
    <n v="36"/>
    <n v="100.23"/>
    <m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x v="1113"/>
    <b v="0"/>
    <n v="1"/>
    <b v="0"/>
    <x v="6"/>
    <x v="17"/>
    <n v="1"/>
    <n v="5"/>
    <m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b v="0"/>
    <n v="3"/>
    <b v="0"/>
    <x v="6"/>
    <x v="17"/>
    <n v="0"/>
    <n v="3.33"/>
    <m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x v="1115"/>
    <b v="0"/>
    <n v="4"/>
    <b v="0"/>
    <x v="6"/>
    <x v="17"/>
    <n v="0"/>
    <n v="13.25"/>
    <m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x v="0"/>
    <x v="0"/>
    <n v="1339273208"/>
    <x v="1116"/>
    <b v="0"/>
    <n v="10"/>
    <b v="0"/>
    <x v="6"/>
    <x v="17"/>
    <n v="0"/>
    <n v="17.850000000000001"/>
    <m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x v="1117"/>
    <b v="0"/>
    <n v="8"/>
    <b v="0"/>
    <x v="6"/>
    <x v="17"/>
    <n v="8"/>
    <n v="10.38"/>
    <m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b v="0"/>
    <n v="3"/>
    <b v="0"/>
    <x v="6"/>
    <x v="17"/>
    <n v="2"/>
    <n v="36.33"/>
    <m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x v="1119"/>
    <b v="0"/>
    <n v="1"/>
    <b v="0"/>
    <x v="6"/>
    <x v="17"/>
    <n v="0"/>
    <n v="5"/>
    <m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x v="0"/>
    <x v="0"/>
    <n v="1319835400"/>
    <x v="1120"/>
    <b v="0"/>
    <n v="0"/>
    <b v="0"/>
    <x v="6"/>
    <x v="17"/>
    <n v="0"/>
    <n v="0"/>
    <m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x v="1121"/>
    <b v="0"/>
    <n v="5"/>
    <b v="0"/>
    <x v="6"/>
    <x v="17"/>
    <n v="0"/>
    <n v="5.8"/>
    <m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x v="1122"/>
    <b v="0"/>
    <n v="0"/>
    <b v="0"/>
    <x v="6"/>
    <x v="17"/>
    <n v="0"/>
    <n v="0"/>
    <m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x v="1123"/>
    <b v="0"/>
    <n v="3"/>
    <b v="0"/>
    <x v="6"/>
    <x v="17"/>
    <n v="0"/>
    <n v="3.67"/>
    <m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x v="1124"/>
    <b v="0"/>
    <n v="7"/>
    <b v="0"/>
    <x v="6"/>
    <x v="18"/>
    <n v="0"/>
    <n v="60.71"/>
    <m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x v="1125"/>
    <b v="0"/>
    <n v="0"/>
    <b v="0"/>
    <x v="6"/>
    <x v="18"/>
    <n v="0"/>
    <n v="0"/>
    <m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x v="1126"/>
    <b v="0"/>
    <n v="2"/>
    <b v="0"/>
    <x v="6"/>
    <x v="18"/>
    <n v="1"/>
    <n v="5"/>
    <m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b v="0"/>
    <n v="23"/>
    <b v="0"/>
    <x v="6"/>
    <x v="18"/>
    <n v="2"/>
    <n v="25.43"/>
    <m/>
    <x v="1127"/>
    <d v="2014-11-14T21:30:00"/>
    <x v="3"/>
  </r>
  <r>
    <n v="1128"/>
    <x v="1128"/>
    <s v="#havingfunFTW"/>
    <n v="1000"/>
    <n v="1"/>
    <x v="2"/>
    <x v="1"/>
    <x v="1"/>
    <n v="1407425717"/>
    <x v="1128"/>
    <b v="0"/>
    <n v="1"/>
    <b v="0"/>
    <x v="6"/>
    <x v="18"/>
    <n v="0"/>
    <n v="1"/>
    <m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x v="1129"/>
    <b v="0"/>
    <n v="2"/>
    <b v="0"/>
    <x v="6"/>
    <x v="18"/>
    <n v="0"/>
    <n v="10.5"/>
    <m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x v="1130"/>
    <b v="0"/>
    <n v="3"/>
    <b v="0"/>
    <x v="6"/>
    <x v="18"/>
    <n v="0"/>
    <n v="3.67"/>
    <m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x v="1131"/>
    <b v="0"/>
    <n v="0"/>
    <b v="0"/>
    <x v="6"/>
    <x v="18"/>
    <n v="0"/>
    <n v="0"/>
    <m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x v="1132"/>
    <b v="0"/>
    <n v="13"/>
    <b v="0"/>
    <x v="6"/>
    <x v="18"/>
    <n v="14"/>
    <n v="110.62"/>
    <m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x v="1133"/>
    <b v="0"/>
    <n v="1"/>
    <b v="0"/>
    <x v="6"/>
    <x v="18"/>
    <n v="1"/>
    <n v="20"/>
    <m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x v="1134"/>
    <b v="0"/>
    <n v="1"/>
    <b v="0"/>
    <x v="6"/>
    <x v="18"/>
    <n v="0"/>
    <n v="1"/>
    <m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b v="0"/>
    <n v="1"/>
    <b v="0"/>
    <x v="6"/>
    <x v="18"/>
    <n v="5"/>
    <n v="50"/>
    <m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x v="1136"/>
    <b v="0"/>
    <n v="6"/>
    <b v="0"/>
    <x v="6"/>
    <x v="18"/>
    <n v="6"/>
    <n v="45"/>
    <m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x v="1137"/>
    <b v="0"/>
    <n v="39"/>
    <b v="0"/>
    <x v="6"/>
    <x v="18"/>
    <n v="40"/>
    <n v="253.21"/>
    <m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x v="1138"/>
    <b v="0"/>
    <n v="4"/>
    <b v="0"/>
    <x v="6"/>
    <x v="18"/>
    <n v="0"/>
    <n v="31.25"/>
    <m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x v="1139"/>
    <b v="0"/>
    <n v="1"/>
    <b v="0"/>
    <x v="6"/>
    <x v="18"/>
    <n v="0"/>
    <n v="5"/>
    <m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x v="1140"/>
    <b v="0"/>
    <n v="0"/>
    <b v="0"/>
    <x v="6"/>
    <x v="18"/>
    <n v="0"/>
    <n v="0"/>
    <m/>
    <x v="1140"/>
    <d v="2015-08-06T11:05:21"/>
    <x v="0"/>
  </r>
  <r>
    <n v="1141"/>
    <x v="1141"/>
    <s v="I think this will be a great game!"/>
    <n v="500"/>
    <n v="0"/>
    <x v="2"/>
    <x v="12"/>
    <x v="3"/>
    <n v="1436460450"/>
    <x v="1141"/>
    <b v="0"/>
    <n v="0"/>
    <b v="0"/>
    <x v="6"/>
    <x v="18"/>
    <n v="0"/>
    <n v="0"/>
    <m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x v="1142"/>
    <b v="0"/>
    <n v="0"/>
    <b v="0"/>
    <x v="6"/>
    <x v="18"/>
    <n v="0"/>
    <n v="0"/>
    <m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x v="1143"/>
    <b v="0"/>
    <n v="8"/>
    <b v="0"/>
    <x v="6"/>
    <x v="18"/>
    <n v="0"/>
    <n v="23.25"/>
    <m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x v="1144"/>
    <b v="0"/>
    <n v="0"/>
    <b v="0"/>
    <x v="7"/>
    <x v="19"/>
    <n v="0"/>
    <n v="0"/>
    <m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x v="0"/>
    <x v="0"/>
    <n v="1412272592"/>
    <x v="1145"/>
    <b v="0"/>
    <n v="1"/>
    <b v="0"/>
    <x v="7"/>
    <x v="19"/>
    <n v="0"/>
    <n v="100"/>
    <m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x v="0"/>
    <x v="0"/>
    <n v="1399071173"/>
    <x v="1146"/>
    <b v="0"/>
    <n v="12"/>
    <b v="0"/>
    <x v="7"/>
    <x v="19"/>
    <n v="9"/>
    <n v="44.17"/>
    <m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x v="1147"/>
    <b v="0"/>
    <n v="0"/>
    <b v="0"/>
    <x v="7"/>
    <x v="19"/>
    <n v="0"/>
    <n v="0"/>
    <m/>
    <x v="1147"/>
    <d v="2014-10-19T23:19:43"/>
    <x v="3"/>
  </r>
  <r>
    <n v="1148"/>
    <x v="1148"/>
    <s v="New local (Louisville, KY.) food truck with a refreshing spin on rolling kitchens."/>
    <n v="15000"/>
    <n v="73"/>
    <x v="2"/>
    <x v="0"/>
    <x v="0"/>
    <n v="1480568781"/>
    <x v="1148"/>
    <b v="0"/>
    <n v="3"/>
    <b v="0"/>
    <x v="7"/>
    <x v="19"/>
    <n v="0"/>
    <n v="24.33"/>
    <m/>
    <x v="1148"/>
    <d v="2016-12-01T05:06:21"/>
    <x v="2"/>
  </r>
  <r>
    <n v="1149"/>
    <x v="1149"/>
    <s v="Bringing culturally diverse Floridian cuisine to the people!"/>
    <n v="50000"/>
    <n v="75"/>
    <x v="2"/>
    <x v="0"/>
    <x v="0"/>
    <n v="1466096566"/>
    <x v="1149"/>
    <b v="0"/>
    <n v="2"/>
    <b v="0"/>
    <x v="7"/>
    <x v="19"/>
    <n v="0"/>
    <n v="37.5"/>
    <m/>
    <x v="1149"/>
    <d v="2016-06-16T17:02:46"/>
    <x v="2"/>
  </r>
  <r>
    <n v="1150"/>
    <x v="1150"/>
    <s v="Bringing delicious authentic and fusion Taiwanese Food to the West Coast."/>
    <n v="2500"/>
    <n v="252"/>
    <x v="2"/>
    <x v="0"/>
    <x v="0"/>
    <n v="1452293675"/>
    <x v="1150"/>
    <b v="0"/>
    <n v="6"/>
    <b v="0"/>
    <x v="7"/>
    <x v="19"/>
    <n v="10"/>
    <n v="42"/>
    <m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b v="0"/>
    <n v="0"/>
    <b v="0"/>
    <x v="7"/>
    <x v="19"/>
    <n v="0"/>
    <n v="0"/>
    <m/>
    <x v="1151"/>
    <d v="2015-09-07T02:27:43"/>
    <x v="0"/>
  </r>
  <r>
    <n v="1152"/>
    <x v="1152"/>
    <s v="Peruvian food truck with an LA twist."/>
    <n v="16000"/>
    <n v="911"/>
    <x v="2"/>
    <x v="0"/>
    <x v="0"/>
    <n v="1431709312"/>
    <x v="1152"/>
    <b v="0"/>
    <n v="15"/>
    <b v="0"/>
    <x v="7"/>
    <x v="19"/>
    <n v="6"/>
    <n v="60.73"/>
    <m/>
    <x v="1152"/>
    <d v="2015-05-15T17:01:52"/>
    <x v="0"/>
  </r>
  <r>
    <n v="1153"/>
    <x v="1153"/>
    <s v="A mobile concession trailer for snow cones, ice cream, smoothies and more"/>
    <n v="8000"/>
    <n v="50"/>
    <x v="2"/>
    <x v="0"/>
    <x v="0"/>
    <n v="1434647305"/>
    <x v="1153"/>
    <b v="0"/>
    <n v="1"/>
    <b v="0"/>
    <x v="7"/>
    <x v="19"/>
    <n v="1"/>
    <n v="50"/>
    <m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x v="1154"/>
    <b v="0"/>
    <n v="3"/>
    <b v="0"/>
    <x v="7"/>
    <x v="19"/>
    <n v="7"/>
    <n v="108.33"/>
    <m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x v="1155"/>
    <b v="0"/>
    <n v="8"/>
    <b v="0"/>
    <x v="7"/>
    <x v="19"/>
    <n v="1"/>
    <n v="23.5"/>
    <m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x v="1156"/>
    <b v="0"/>
    <n v="0"/>
    <b v="0"/>
    <x v="7"/>
    <x v="19"/>
    <n v="0"/>
    <n v="0"/>
    <m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b v="0"/>
    <n v="3"/>
    <b v="0"/>
    <x v="7"/>
    <x v="19"/>
    <n v="2"/>
    <n v="50.33"/>
    <m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x v="1158"/>
    <b v="0"/>
    <n v="3"/>
    <b v="0"/>
    <x v="7"/>
    <x v="19"/>
    <n v="0"/>
    <n v="11.67"/>
    <m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x v="1159"/>
    <b v="0"/>
    <n v="0"/>
    <b v="0"/>
    <x v="7"/>
    <x v="19"/>
    <n v="0"/>
    <n v="0"/>
    <m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x v="1160"/>
    <b v="0"/>
    <n v="19"/>
    <b v="0"/>
    <x v="7"/>
    <x v="19"/>
    <n v="4"/>
    <n v="60.79"/>
    <m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x v="1161"/>
    <b v="0"/>
    <n v="0"/>
    <b v="0"/>
    <x v="7"/>
    <x v="19"/>
    <n v="0"/>
    <n v="0"/>
    <m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b v="0"/>
    <n v="2"/>
    <b v="0"/>
    <x v="7"/>
    <x v="19"/>
    <n v="0"/>
    <n v="17.5"/>
    <m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x v="1163"/>
    <b v="0"/>
    <n v="0"/>
    <b v="0"/>
    <x v="7"/>
    <x v="19"/>
    <n v="0"/>
    <n v="0"/>
    <m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b v="0"/>
    <n v="0"/>
    <b v="0"/>
    <x v="7"/>
    <x v="19"/>
    <n v="0"/>
    <n v="0"/>
    <m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b v="0"/>
    <n v="25"/>
    <b v="0"/>
    <x v="7"/>
    <x v="19"/>
    <n v="21"/>
    <n v="82.82"/>
    <m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x v="1166"/>
    <b v="0"/>
    <n v="8"/>
    <b v="0"/>
    <x v="7"/>
    <x v="19"/>
    <n v="19"/>
    <n v="358.88"/>
    <m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x v="1167"/>
    <b v="0"/>
    <n v="16"/>
    <b v="0"/>
    <x v="7"/>
    <x v="19"/>
    <n v="2"/>
    <n v="61.19"/>
    <m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x v="1168"/>
    <b v="0"/>
    <n v="3"/>
    <b v="0"/>
    <x v="7"/>
    <x v="19"/>
    <n v="6"/>
    <n v="340"/>
    <m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x v="1169"/>
    <b v="0"/>
    <n v="3"/>
    <b v="0"/>
    <x v="7"/>
    <x v="19"/>
    <n v="0"/>
    <n v="5.67"/>
    <m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x v="1170"/>
    <b v="0"/>
    <n v="2"/>
    <b v="0"/>
    <x v="7"/>
    <x v="19"/>
    <n v="0"/>
    <n v="50"/>
    <m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x v="0"/>
    <x v="0"/>
    <n v="1415909927"/>
    <x v="1171"/>
    <b v="0"/>
    <n v="1"/>
    <b v="0"/>
    <x v="7"/>
    <x v="19"/>
    <n v="0"/>
    <n v="25"/>
    <m/>
    <x v="1171"/>
    <d v="2014-11-13T20:18:47"/>
    <x v="3"/>
  </r>
  <r>
    <n v="1172"/>
    <x v="1172"/>
    <s v="Bringing YOUR favorite dog recipes to the streets."/>
    <n v="9000"/>
    <n v="0"/>
    <x v="2"/>
    <x v="0"/>
    <x v="0"/>
    <n v="1408551752"/>
    <x v="1172"/>
    <b v="0"/>
    <n v="0"/>
    <b v="0"/>
    <x v="7"/>
    <x v="19"/>
    <n v="0"/>
    <n v="0"/>
    <m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b v="0"/>
    <n v="1"/>
    <b v="0"/>
    <x v="7"/>
    <x v="19"/>
    <n v="0"/>
    <n v="30"/>
    <m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x v="0"/>
    <x v="0"/>
    <n v="1462738327"/>
    <x v="1174"/>
    <b v="0"/>
    <n v="19"/>
    <b v="0"/>
    <x v="7"/>
    <x v="19"/>
    <n v="6"/>
    <n v="46.63"/>
    <m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x v="1175"/>
    <b v="0"/>
    <n v="9"/>
    <b v="0"/>
    <x v="7"/>
    <x v="19"/>
    <n v="3"/>
    <n v="65"/>
    <m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b v="0"/>
    <n v="1"/>
    <b v="0"/>
    <x v="7"/>
    <x v="19"/>
    <n v="0"/>
    <n v="10"/>
    <m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x v="1177"/>
    <b v="0"/>
    <n v="0"/>
    <b v="0"/>
    <x v="7"/>
    <x v="19"/>
    <n v="0"/>
    <n v="0"/>
    <m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x v="1178"/>
    <b v="0"/>
    <n v="1"/>
    <b v="0"/>
    <x v="7"/>
    <x v="19"/>
    <n v="0"/>
    <n v="5"/>
    <m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x v="1179"/>
    <b v="0"/>
    <n v="5"/>
    <b v="0"/>
    <x v="7"/>
    <x v="19"/>
    <n v="5"/>
    <n v="640"/>
    <m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x v="0"/>
    <x v="0"/>
    <n v="1403983314"/>
    <x v="1180"/>
    <b v="0"/>
    <n v="85"/>
    <b v="0"/>
    <x v="7"/>
    <x v="19"/>
    <n v="12"/>
    <n v="69.12"/>
    <m/>
    <x v="1180"/>
    <d v="2014-06-28T19:21:54"/>
    <x v="3"/>
  </r>
  <r>
    <n v="1181"/>
    <x v="1181"/>
    <s v="Bringing the best tacos to the streets of Chicago!"/>
    <n v="50000"/>
    <n v="4"/>
    <x v="2"/>
    <x v="0"/>
    <x v="0"/>
    <n v="1425197321"/>
    <x v="1181"/>
    <b v="0"/>
    <n v="3"/>
    <b v="0"/>
    <x v="7"/>
    <x v="19"/>
    <n v="0"/>
    <n v="1.33"/>
    <m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x v="1182"/>
    <b v="0"/>
    <n v="4"/>
    <b v="0"/>
    <x v="7"/>
    <x v="19"/>
    <n v="4"/>
    <n v="10.5"/>
    <m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x v="1183"/>
    <b v="0"/>
    <n v="3"/>
    <b v="0"/>
    <x v="7"/>
    <x v="19"/>
    <n v="4"/>
    <n v="33.33"/>
    <m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x v="1184"/>
    <b v="0"/>
    <n v="375"/>
    <b v="1"/>
    <x v="8"/>
    <x v="20"/>
    <n v="105"/>
    <n v="61.56"/>
    <m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b v="0"/>
    <n v="111"/>
    <b v="1"/>
    <x v="8"/>
    <x v="20"/>
    <n v="105"/>
    <n v="118.74"/>
    <m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x v="1186"/>
    <b v="0"/>
    <n v="123"/>
    <b v="1"/>
    <x v="8"/>
    <x v="20"/>
    <n v="107"/>
    <n v="65.08"/>
    <m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x v="1187"/>
    <b v="0"/>
    <n v="70"/>
    <b v="1"/>
    <x v="8"/>
    <x v="20"/>
    <n v="104"/>
    <n v="130.16"/>
    <m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x v="1188"/>
    <b v="0"/>
    <n v="85"/>
    <b v="1"/>
    <x v="8"/>
    <x v="20"/>
    <n v="161"/>
    <n v="37.78"/>
    <m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x v="1189"/>
    <b v="0"/>
    <n v="86"/>
    <b v="1"/>
    <x v="8"/>
    <x v="20"/>
    <n v="108"/>
    <n v="112.79"/>
    <m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x v="0"/>
    <x v="0"/>
    <n v="1409500725"/>
    <x v="1190"/>
    <b v="0"/>
    <n v="13"/>
    <b v="1"/>
    <x v="8"/>
    <x v="20"/>
    <n v="135"/>
    <n v="51.92"/>
    <m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b v="0"/>
    <n v="33"/>
    <b v="1"/>
    <x v="8"/>
    <x v="20"/>
    <n v="109"/>
    <n v="89.24"/>
    <m/>
    <x v="1191"/>
    <d v="2016-03-20T13:29:20"/>
    <x v="2"/>
  </r>
  <r>
    <n v="1192"/>
    <x v="1192"/>
    <s v="A macro landscape photography art book &amp; limited edition prints. A Make 100 project."/>
    <n v="100"/>
    <n v="290"/>
    <x v="0"/>
    <x v="1"/>
    <x v="1"/>
    <n v="1486814978"/>
    <x v="1192"/>
    <b v="0"/>
    <n v="15"/>
    <b v="1"/>
    <x v="8"/>
    <x v="20"/>
    <n v="290"/>
    <n v="19.329999999999998"/>
    <m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b v="0"/>
    <n v="273"/>
    <b v="1"/>
    <x v="8"/>
    <x v="20"/>
    <n v="104"/>
    <n v="79.97"/>
    <m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x v="1194"/>
    <b v="0"/>
    <n v="714"/>
    <b v="1"/>
    <x v="8"/>
    <x v="20"/>
    <n v="322"/>
    <n v="56.41"/>
    <m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b v="0"/>
    <n v="170"/>
    <b v="1"/>
    <x v="8"/>
    <x v="20"/>
    <n v="135"/>
    <n v="79.41"/>
    <m/>
    <x v="1195"/>
    <d v="2015-12-20T09:00:00"/>
    <x v="0"/>
  </r>
  <r>
    <n v="1196"/>
    <x v="1196"/>
    <s v="A book of male nudes photographed on location in Ibiza over the last 4 years."/>
    <n v="14500"/>
    <n v="39137"/>
    <x v="0"/>
    <x v="1"/>
    <x v="1"/>
    <n v="1450467539"/>
    <x v="1196"/>
    <b v="0"/>
    <n v="512"/>
    <b v="1"/>
    <x v="8"/>
    <x v="20"/>
    <n v="270"/>
    <n v="76.44"/>
    <m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b v="0"/>
    <n v="314"/>
    <b v="1"/>
    <x v="8"/>
    <x v="20"/>
    <n v="253"/>
    <n v="121"/>
    <m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x v="1198"/>
    <b v="0"/>
    <n v="167"/>
    <b v="1"/>
    <x v="8"/>
    <x v="20"/>
    <n v="261"/>
    <n v="54.62"/>
    <m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x v="1199"/>
    <b v="0"/>
    <n v="9"/>
    <b v="1"/>
    <x v="8"/>
    <x v="20"/>
    <n v="101"/>
    <n v="299.22000000000003"/>
    <m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x v="1200"/>
    <b v="0"/>
    <n v="103"/>
    <b v="1"/>
    <x v="8"/>
    <x v="20"/>
    <n v="126"/>
    <n v="58.53"/>
    <m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x v="1201"/>
    <b v="0"/>
    <n v="111"/>
    <b v="1"/>
    <x v="8"/>
    <x v="20"/>
    <n v="102"/>
    <n v="55.37"/>
    <m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b v="0"/>
    <n v="271"/>
    <b v="1"/>
    <x v="8"/>
    <x v="20"/>
    <n v="199"/>
    <n v="183.8"/>
    <m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x v="1203"/>
    <b v="0"/>
    <n v="101"/>
    <b v="1"/>
    <x v="8"/>
    <x v="20"/>
    <n v="102"/>
    <n v="165.35"/>
    <m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x v="1204"/>
    <b v="0"/>
    <n v="57"/>
    <b v="1"/>
    <x v="8"/>
    <x v="20"/>
    <n v="103"/>
    <n v="234.79"/>
    <m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b v="0"/>
    <n v="62"/>
    <b v="1"/>
    <x v="8"/>
    <x v="20"/>
    <n v="101"/>
    <n v="211.48"/>
    <m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x v="1206"/>
    <b v="0"/>
    <n v="32"/>
    <b v="1"/>
    <x v="8"/>
    <x v="20"/>
    <n v="115"/>
    <n v="32.340000000000003"/>
    <m/>
    <x v="1206"/>
    <d v="2017-03-11T13:29:00"/>
    <x v="1"/>
  </r>
  <r>
    <n v="1207"/>
    <x v="1207"/>
    <s v="A humanistic photo book about ancestral &amp; post-modern Italy."/>
    <n v="16700"/>
    <n v="17396"/>
    <x v="0"/>
    <x v="13"/>
    <x v="3"/>
    <n v="1459418400"/>
    <x v="1207"/>
    <b v="0"/>
    <n v="141"/>
    <b v="1"/>
    <x v="8"/>
    <x v="20"/>
    <n v="104"/>
    <n v="123.38"/>
    <m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x v="1208"/>
    <b v="0"/>
    <n v="75"/>
    <b v="1"/>
    <x v="8"/>
    <x v="20"/>
    <n v="155"/>
    <n v="207.07"/>
    <m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x v="1209"/>
    <b v="0"/>
    <n v="46"/>
    <b v="1"/>
    <x v="8"/>
    <x v="20"/>
    <n v="106"/>
    <n v="138.26"/>
    <m/>
    <x v="1209"/>
    <d v="2017-02-25T20:18:25"/>
    <x v="1"/>
  </r>
  <r>
    <n v="1210"/>
    <x v="1210"/>
    <s v="En fotobok om livet i det enda andra GÃ¶teborg i vÃ¤rlden"/>
    <n v="20000"/>
    <n v="50863"/>
    <x v="0"/>
    <x v="11"/>
    <x v="9"/>
    <n v="1433106000"/>
    <x v="1210"/>
    <b v="0"/>
    <n v="103"/>
    <b v="1"/>
    <x v="8"/>
    <x v="20"/>
    <n v="254"/>
    <n v="493.82"/>
    <m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x v="1211"/>
    <b v="0"/>
    <n v="6"/>
    <b v="1"/>
    <x v="8"/>
    <x v="20"/>
    <n v="101"/>
    <n v="168.5"/>
    <m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b v="0"/>
    <n v="83"/>
    <b v="1"/>
    <x v="8"/>
    <x v="20"/>
    <n v="129"/>
    <n v="38.869999999999997"/>
    <m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x v="1213"/>
    <b v="0"/>
    <n v="108"/>
    <b v="1"/>
    <x v="8"/>
    <x v="20"/>
    <n v="102"/>
    <n v="61.53"/>
    <m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x v="1214"/>
    <b v="0"/>
    <n v="25"/>
    <b v="1"/>
    <x v="8"/>
    <x v="20"/>
    <n v="132"/>
    <n v="105.44"/>
    <m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b v="0"/>
    <n v="549"/>
    <b v="1"/>
    <x v="8"/>
    <x v="20"/>
    <n v="786"/>
    <n v="71.59"/>
    <m/>
    <x v="1215"/>
    <d v="2014-05-30T22:09:16"/>
    <x v="3"/>
  </r>
  <r>
    <n v="1216"/>
    <x v="1216"/>
    <s v="A fine art photography book taking a new look at the art of bonsai."/>
    <n v="14000"/>
    <n v="20398"/>
    <x v="0"/>
    <x v="0"/>
    <x v="0"/>
    <n v="1443826980"/>
    <x v="1216"/>
    <b v="0"/>
    <n v="222"/>
    <b v="1"/>
    <x v="8"/>
    <x v="20"/>
    <n v="146"/>
    <n v="91.88"/>
    <m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b v="0"/>
    <n v="183"/>
    <b v="1"/>
    <x v="8"/>
    <x v="20"/>
    <n v="103"/>
    <n v="148.57"/>
    <m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x v="1218"/>
    <b v="0"/>
    <n v="89"/>
    <b v="1"/>
    <x v="8"/>
    <x v="20"/>
    <n v="172"/>
    <n v="174.21"/>
    <m/>
    <x v="1218"/>
    <d v="2015-11-01T03:00:00"/>
    <x v="0"/>
  </r>
  <r>
    <n v="1219"/>
    <x v="1219"/>
    <s v="The Box is a fine art book of Ron Amato's innovative and seductive photography project."/>
    <n v="16350"/>
    <n v="26024"/>
    <x v="0"/>
    <x v="0"/>
    <x v="0"/>
    <n v="1476961513"/>
    <x v="1219"/>
    <b v="0"/>
    <n v="253"/>
    <b v="1"/>
    <x v="8"/>
    <x v="20"/>
    <n v="159"/>
    <n v="102.86"/>
    <m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x v="1220"/>
    <b v="0"/>
    <n v="140"/>
    <b v="1"/>
    <x v="8"/>
    <x v="20"/>
    <n v="104"/>
    <n v="111.18"/>
    <m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b v="0"/>
    <n v="103"/>
    <b v="1"/>
    <x v="8"/>
    <x v="20"/>
    <n v="111"/>
    <n v="23.8"/>
    <m/>
    <x v="1221"/>
    <d v="2016-12-04T00:00:00"/>
    <x v="2"/>
  </r>
  <r>
    <n v="1222"/>
    <x v="1222"/>
    <s v="Project Pilgrim is my effort to work towards normalizing mental health."/>
    <n v="4000"/>
    <n v="11215"/>
    <x v="0"/>
    <x v="5"/>
    <x v="5"/>
    <n v="1459483200"/>
    <x v="1222"/>
    <b v="0"/>
    <n v="138"/>
    <b v="1"/>
    <x v="8"/>
    <x v="20"/>
    <n v="280"/>
    <n v="81.27"/>
    <m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x v="0"/>
    <x v="0"/>
    <n v="1478754909"/>
    <x v="1223"/>
    <b v="0"/>
    <n v="191"/>
    <b v="1"/>
    <x v="8"/>
    <x v="20"/>
    <n v="112"/>
    <n v="116.21"/>
    <m/>
    <x v="1223"/>
    <d v="2016-11-10T05:15:09"/>
    <x v="2"/>
  </r>
  <r>
    <n v="1224"/>
    <x v="1224"/>
    <s v="Modern Celtic influenced CD.  Help me finish what I started before the stroke."/>
    <n v="15000"/>
    <n v="1060"/>
    <x v="1"/>
    <x v="0"/>
    <x v="0"/>
    <n v="1402060302"/>
    <x v="1224"/>
    <b v="0"/>
    <n v="18"/>
    <b v="0"/>
    <x v="4"/>
    <x v="21"/>
    <n v="7"/>
    <n v="58.89"/>
    <m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x v="1225"/>
    <b v="0"/>
    <n v="3"/>
    <b v="0"/>
    <x v="4"/>
    <x v="21"/>
    <n v="4"/>
    <n v="44"/>
    <m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x v="1226"/>
    <b v="0"/>
    <n v="40"/>
    <b v="0"/>
    <x v="4"/>
    <x v="21"/>
    <n v="4"/>
    <n v="48.43"/>
    <m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x v="1227"/>
    <b v="0"/>
    <n v="0"/>
    <b v="0"/>
    <x v="4"/>
    <x v="21"/>
    <n v="0"/>
    <n v="0"/>
    <m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x v="1228"/>
    <b v="0"/>
    <n v="24"/>
    <b v="0"/>
    <x v="4"/>
    <x v="21"/>
    <n v="29"/>
    <n v="61.04"/>
    <m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b v="0"/>
    <n v="1"/>
    <b v="0"/>
    <x v="4"/>
    <x v="21"/>
    <n v="1"/>
    <n v="25"/>
    <m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b v="0"/>
    <n v="0"/>
    <b v="0"/>
    <x v="4"/>
    <x v="21"/>
    <n v="0"/>
    <n v="0"/>
    <m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x v="1231"/>
    <b v="0"/>
    <n v="0"/>
    <b v="0"/>
    <x v="4"/>
    <x v="21"/>
    <n v="0"/>
    <n v="0"/>
    <m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b v="0"/>
    <n v="1"/>
    <b v="0"/>
    <x v="4"/>
    <x v="21"/>
    <n v="1"/>
    <n v="40"/>
    <m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b v="0"/>
    <n v="6"/>
    <b v="0"/>
    <x v="4"/>
    <x v="21"/>
    <n v="12"/>
    <n v="19.329999999999998"/>
    <m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x v="1234"/>
    <b v="0"/>
    <n v="0"/>
    <b v="0"/>
    <x v="4"/>
    <x v="21"/>
    <n v="0"/>
    <n v="0"/>
    <m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x v="1235"/>
    <b v="0"/>
    <n v="6"/>
    <b v="0"/>
    <x v="4"/>
    <x v="21"/>
    <n v="3"/>
    <n v="35"/>
    <m/>
    <x v="1235"/>
    <d v="2013-12-15T03:14:59"/>
    <x v="4"/>
  </r>
  <r>
    <n v="1236"/>
    <x v="1236"/>
    <s v="Raising money to give the musicians their due."/>
    <n v="2500"/>
    <n v="0"/>
    <x v="1"/>
    <x v="0"/>
    <x v="0"/>
    <n v="1343491200"/>
    <x v="1236"/>
    <b v="0"/>
    <n v="0"/>
    <b v="0"/>
    <x v="4"/>
    <x v="21"/>
    <n v="0"/>
    <n v="0"/>
    <m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x v="1237"/>
    <b v="0"/>
    <n v="0"/>
    <b v="0"/>
    <x v="4"/>
    <x v="21"/>
    <n v="0"/>
    <n v="0"/>
    <m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b v="0"/>
    <n v="3"/>
    <b v="0"/>
    <x v="4"/>
    <x v="21"/>
    <n v="18"/>
    <n v="59.33"/>
    <m/>
    <x v="1238"/>
    <d v="2011-08-06T14:38:56"/>
    <x v="6"/>
  </r>
  <r>
    <n v="1239"/>
    <x v="1239"/>
    <s v="Please consider helping us with our new CD and Riverdance Tour"/>
    <n v="2500"/>
    <n v="0"/>
    <x v="1"/>
    <x v="0"/>
    <x v="0"/>
    <n v="1325804767"/>
    <x v="1239"/>
    <b v="0"/>
    <n v="0"/>
    <b v="0"/>
    <x v="4"/>
    <x v="21"/>
    <n v="0"/>
    <n v="0"/>
    <m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x v="0"/>
    <x v="0"/>
    <n v="1373665860"/>
    <x v="1240"/>
    <b v="0"/>
    <n v="8"/>
    <b v="0"/>
    <x v="4"/>
    <x v="21"/>
    <n v="3"/>
    <n v="30.13"/>
    <m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x v="1241"/>
    <b v="0"/>
    <n v="34"/>
    <b v="0"/>
    <x v="4"/>
    <x v="21"/>
    <n v="51"/>
    <n v="74.62"/>
    <m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x v="1242"/>
    <b v="0"/>
    <n v="1"/>
    <b v="0"/>
    <x v="4"/>
    <x v="21"/>
    <n v="1"/>
    <n v="5"/>
    <m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x v="1243"/>
    <b v="0"/>
    <n v="38"/>
    <b v="0"/>
    <x v="4"/>
    <x v="21"/>
    <n v="14"/>
    <n v="44.5"/>
    <m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x v="1244"/>
    <b v="1"/>
    <n v="45"/>
    <b v="1"/>
    <x v="4"/>
    <x v="11"/>
    <n v="104"/>
    <n v="46.13"/>
    <m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x v="1245"/>
    <b v="1"/>
    <n v="17"/>
    <b v="1"/>
    <x v="4"/>
    <x v="11"/>
    <n v="120"/>
    <n v="141.47"/>
    <m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x v="1246"/>
    <b v="1"/>
    <n v="31"/>
    <b v="1"/>
    <x v="4"/>
    <x v="11"/>
    <n v="117"/>
    <n v="75.48"/>
    <m/>
    <x v="1246"/>
    <d v="2011-12-06T02:02:29"/>
    <x v="6"/>
  </r>
  <r>
    <n v="1247"/>
    <x v="1247"/>
    <s v="BRAIN DEAD is going to record their debut EP and they need your help, Bozos!"/>
    <n v="3500"/>
    <n v="4275"/>
    <x v="0"/>
    <x v="0"/>
    <x v="0"/>
    <n v="1367823655"/>
    <x v="1247"/>
    <b v="1"/>
    <n v="50"/>
    <b v="1"/>
    <x v="4"/>
    <x v="11"/>
    <n v="122"/>
    <n v="85.5"/>
    <m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x v="0"/>
    <x v="0"/>
    <n v="1402642740"/>
    <x v="1248"/>
    <b v="1"/>
    <n v="59"/>
    <b v="1"/>
    <x v="4"/>
    <x v="11"/>
    <n v="152"/>
    <n v="64.25"/>
    <m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x v="1249"/>
    <b v="1"/>
    <n v="81"/>
    <b v="1"/>
    <x v="4"/>
    <x v="11"/>
    <n v="104"/>
    <n v="64.47"/>
    <m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b v="1"/>
    <n v="508"/>
    <b v="1"/>
    <x v="4"/>
    <x v="11"/>
    <n v="200"/>
    <n v="118.2"/>
    <m/>
    <x v="1250"/>
    <d v="2014-09-06T15:25:31"/>
    <x v="3"/>
  </r>
  <r>
    <n v="1251"/>
    <x v="1251"/>
    <s v="A tour of europe with 3 memphis artist, Jack Oblivian, Harlan T Bobo and Shawn Cripps."/>
    <n v="6000"/>
    <n v="6108"/>
    <x v="0"/>
    <x v="0"/>
    <x v="0"/>
    <n v="1316979167"/>
    <x v="1251"/>
    <b v="1"/>
    <n v="74"/>
    <b v="1"/>
    <x v="4"/>
    <x v="11"/>
    <n v="102"/>
    <n v="82.54"/>
    <m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x v="1252"/>
    <b v="1"/>
    <n v="141"/>
    <b v="1"/>
    <x v="4"/>
    <x v="11"/>
    <n v="138"/>
    <n v="34.17"/>
    <m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b v="1"/>
    <n v="711"/>
    <b v="1"/>
    <x v="4"/>
    <x v="11"/>
    <n v="303833"/>
    <n v="42.73"/>
    <m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b v="1"/>
    <n v="141"/>
    <b v="1"/>
    <x v="4"/>
    <x v="11"/>
    <n v="199"/>
    <n v="94.49"/>
    <m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x v="1255"/>
    <b v="1"/>
    <n v="109"/>
    <b v="1"/>
    <x v="4"/>
    <x v="11"/>
    <n v="202"/>
    <n v="55.7"/>
    <m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b v="1"/>
    <n v="361"/>
    <b v="1"/>
    <x v="4"/>
    <x v="11"/>
    <n v="118"/>
    <n v="98.03"/>
    <m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x v="1257"/>
    <b v="1"/>
    <n v="176"/>
    <b v="1"/>
    <x v="4"/>
    <x v="11"/>
    <n v="295"/>
    <n v="92.1"/>
    <m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x v="1258"/>
    <b v="1"/>
    <n v="670"/>
    <b v="1"/>
    <x v="4"/>
    <x v="11"/>
    <n v="213"/>
    <n v="38.18"/>
    <m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x v="0"/>
    <x v="0"/>
    <n v="1402286340"/>
    <x v="1259"/>
    <b v="1"/>
    <n v="96"/>
    <b v="1"/>
    <x v="4"/>
    <x v="11"/>
    <n v="104"/>
    <n v="27.15"/>
    <m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x v="1260"/>
    <b v="1"/>
    <n v="74"/>
    <b v="1"/>
    <x v="4"/>
    <x v="11"/>
    <n v="114"/>
    <n v="50.69"/>
    <m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x v="0"/>
    <x v="0"/>
    <n v="1390983227"/>
    <x v="1261"/>
    <b v="1"/>
    <n v="52"/>
    <b v="1"/>
    <x v="4"/>
    <x v="11"/>
    <n v="101"/>
    <n v="38.94"/>
    <m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x v="1262"/>
    <b v="1"/>
    <n v="105"/>
    <b v="1"/>
    <x v="4"/>
    <x v="11"/>
    <n v="125"/>
    <n v="77.64"/>
    <m/>
    <x v="1262"/>
    <d v="2014-02-16T18:18:12"/>
    <x v="3"/>
  </r>
  <r>
    <n v="1263"/>
    <x v="1263"/>
    <s v="A fresh batch of chaos from Toledo, Ohio's reggae-rockers, Tropic Bombs!"/>
    <n v="1500"/>
    <n v="1785"/>
    <x v="0"/>
    <x v="0"/>
    <x v="0"/>
    <n v="1396054800"/>
    <x v="1263"/>
    <b v="1"/>
    <n v="41"/>
    <b v="1"/>
    <x v="4"/>
    <x v="11"/>
    <n v="119"/>
    <n v="43.54"/>
    <m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b v="1"/>
    <n v="34"/>
    <b v="1"/>
    <x v="4"/>
    <x v="11"/>
    <n v="166"/>
    <n v="31.82"/>
    <m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b v="1"/>
    <n v="66"/>
    <b v="1"/>
    <x v="4"/>
    <x v="11"/>
    <n v="119"/>
    <n v="63.18"/>
    <m/>
    <x v="1265"/>
    <d v="2010-11-30T15:43:35"/>
    <x v="7"/>
  </r>
  <r>
    <n v="1266"/>
    <x v="1266"/>
    <s v="We are looking to record our first EP produced by Aaron Harris (ISIS/Palms) at Studio West."/>
    <n v="9500"/>
    <n v="9545"/>
    <x v="0"/>
    <x v="0"/>
    <x v="0"/>
    <n v="1389474145"/>
    <x v="1266"/>
    <b v="1"/>
    <n v="50"/>
    <b v="1"/>
    <x v="4"/>
    <x v="11"/>
    <n v="100"/>
    <n v="190.9"/>
    <m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x v="1267"/>
    <b v="1"/>
    <n v="159"/>
    <b v="1"/>
    <x v="4"/>
    <x v="11"/>
    <n v="102"/>
    <n v="140.86000000000001"/>
    <m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x v="0"/>
    <x v="0"/>
    <n v="1379708247"/>
    <x v="1268"/>
    <b v="1"/>
    <n v="182"/>
    <b v="1"/>
    <x v="4"/>
    <x v="11"/>
    <n v="117"/>
    <n v="76.92"/>
    <m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b v="1"/>
    <n v="206"/>
    <b v="1"/>
    <x v="4"/>
    <x v="11"/>
    <n v="109"/>
    <n v="99.16"/>
    <m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x v="0"/>
    <x v="0"/>
    <n v="1332704042"/>
    <x v="1270"/>
    <b v="1"/>
    <n v="169"/>
    <b v="1"/>
    <x v="4"/>
    <x v="11"/>
    <n v="115"/>
    <n v="67.88"/>
    <m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b v="1"/>
    <n v="31"/>
    <b v="1"/>
    <x v="4"/>
    <x v="11"/>
    <n v="102"/>
    <n v="246.29"/>
    <m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b v="1"/>
    <n v="28"/>
    <b v="1"/>
    <x v="4"/>
    <x v="11"/>
    <n v="106"/>
    <n v="189.29"/>
    <m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x v="1273"/>
    <b v="1"/>
    <n v="54"/>
    <b v="1"/>
    <x v="4"/>
    <x v="11"/>
    <n v="104"/>
    <n v="76.67"/>
    <m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b v="1"/>
    <n v="467"/>
    <b v="1"/>
    <x v="4"/>
    <x v="11"/>
    <n v="155"/>
    <n v="82.96"/>
    <m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x v="1275"/>
    <b v="1"/>
    <n v="389"/>
    <b v="1"/>
    <x v="4"/>
    <x v="11"/>
    <n v="162"/>
    <n v="62.52"/>
    <m/>
    <x v="1275"/>
    <d v="2013-08-07T20:49:47"/>
    <x v="4"/>
  </r>
  <r>
    <n v="1276"/>
    <x v="1276"/>
    <s v="Sponsor this Brooklyn punk band's debut seven-inch, MR. DREAM GOES TO JAIL."/>
    <n v="3000"/>
    <n v="3132.63"/>
    <x v="0"/>
    <x v="0"/>
    <x v="0"/>
    <n v="1251777600"/>
    <x v="1276"/>
    <b v="1"/>
    <n v="68"/>
    <b v="1"/>
    <x v="4"/>
    <x v="11"/>
    <n v="104"/>
    <n v="46.07"/>
    <m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b v="1"/>
    <n v="413"/>
    <b v="1"/>
    <x v="4"/>
    <x v="11"/>
    <n v="106"/>
    <n v="38.54"/>
    <m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b v="1"/>
    <n v="190"/>
    <b v="1"/>
    <x v="4"/>
    <x v="11"/>
    <n v="155"/>
    <n v="53.01"/>
    <m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b v="1"/>
    <n v="189"/>
    <b v="1"/>
    <x v="4"/>
    <x v="11"/>
    <n v="111"/>
    <n v="73.36"/>
    <m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x v="1280"/>
    <b v="1"/>
    <n v="130"/>
    <b v="1"/>
    <x v="4"/>
    <x v="11"/>
    <n v="111"/>
    <n v="127.98"/>
    <m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b v="1"/>
    <n v="74"/>
    <b v="1"/>
    <x v="4"/>
    <x v="11"/>
    <n v="111"/>
    <n v="104.73"/>
    <m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b v="1"/>
    <n v="274"/>
    <b v="1"/>
    <x v="4"/>
    <x v="11"/>
    <n v="124"/>
    <n v="67.67"/>
    <m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x v="1283"/>
    <b v="1"/>
    <n v="22"/>
    <b v="1"/>
    <x v="4"/>
    <x v="11"/>
    <n v="211"/>
    <n v="95.93"/>
    <m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x v="1284"/>
    <b v="0"/>
    <n v="31"/>
    <b v="1"/>
    <x v="1"/>
    <x v="6"/>
    <n v="101"/>
    <n v="65.16"/>
    <m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x v="1285"/>
    <b v="0"/>
    <n v="63"/>
    <b v="1"/>
    <x v="1"/>
    <x v="6"/>
    <n v="102"/>
    <n v="32.270000000000003"/>
    <m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x v="1286"/>
    <b v="0"/>
    <n v="20"/>
    <b v="1"/>
    <x v="1"/>
    <x v="6"/>
    <n v="108"/>
    <n v="81.25"/>
    <m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b v="0"/>
    <n v="25"/>
    <b v="1"/>
    <x v="1"/>
    <x v="6"/>
    <n v="242"/>
    <n v="24.2"/>
    <m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b v="0"/>
    <n v="61"/>
    <b v="1"/>
    <x v="1"/>
    <x v="6"/>
    <n v="100"/>
    <n v="65.87"/>
    <m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x v="1289"/>
    <b v="0"/>
    <n v="52"/>
    <b v="1"/>
    <x v="1"/>
    <x v="6"/>
    <n v="125"/>
    <n v="36.08"/>
    <m/>
    <x v="1289"/>
    <d v="2017-01-04T03:14:05"/>
    <x v="2"/>
  </r>
  <r>
    <n v="1290"/>
    <x v="1290"/>
    <s v="Sometimes your Heart has to STOP for your Life to START."/>
    <n v="3500"/>
    <n v="3800"/>
    <x v="0"/>
    <x v="0"/>
    <x v="0"/>
    <n v="1429772340"/>
    <x v="1290"/>
    <b v="0"/>
    <n v="86"/>
    <b v="1"/>
    <x v="1"/>
    <x v="6"/>
    <n v="109"/>
    <n v="44.19"/>
    <m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b v="0"/>
    <n v="42"/>
    <b v="1"/>
    <x v="1"/>
    <x v="6"/>
    <n v="146"/>
    <n v="104.07"/>
    <m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x v="1292"/>
    <b v="0"/>
    <n v="52"/>
    <b v="1"/>
    <x v="1"/>
    <x v="6"/>
    <n v="110"/>
    <n v="35.96"/>
    <m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b v="0"/>
    <n v="120"/>
    <b v="1"/>
    <x v="1"/>
    <x v="6"/>
    <n v="102"/>
    <n v="127.79"/>
    <m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x v="1294"/>
    <b v="0"/>
    <n v="22"/>
    <b v="1"/>
    <x v="1"/>
    <x v="6"/>
    <n v="122"/>
    <n v="27.73"/>
    <m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x v="1295"/>
    <b v="0"/>
    <n v="64"/>
    <b v="1"/>
    <x v="1"/>
    <x v="6"/>
    <n v="102"/>
    <n v="39.83"/>
    <m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x v="1296"/>
    <b v="0"/>
    <n v="23"/>
    <b v="1"/>
    <x v="1"/>
    <x v="6"/>
    <n v="141"/>
    <n v="52.17"/>
    <m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x v="1297"/>
    <b v="0"/>
    <n v="238"/>
    <b v="1"/>
    <x v="1"/>
    <x v="6"/>
    <n v="110"/>
    <n v="92.04"/>
    <m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x v="1298"/>
    <b v="0"/>
    <n v="33"/>
    <b v="1"/>
    <x v="1"/>
    <x v="6"/>
    <n v="105"/>
    <n v="63.42"/>
    <m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x v="1299"/>
    <b v="0"/>
    <n v="32"/>
    <b v="1"/>
    <x v="1"/>
    <x v="6"/>
    <n v="124"/>
    <n v="135.63"/>
    <m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b v="0"/>
    <n v="24"/>
    <b v="1"/>
    <x v="1"/>
    <x v="6"/>
    <n v="135"/>
    <n v="168.75"/>
    <m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x v="1301"/>
    <b v="0"/>
    <n v="29"/>
    <b v="1"/>
    <x v="1"/>
    <x v="6"/>
    <n v="103"/>
    <n v="70.86"/>
    <m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x v="1302"/>
    <b v="0"/>
    <n v="50"/>
    <b v="1"/>
    <x v="1"/>
    <x v="6"/>
    <n v="100"/>
    <n v="50"/>
    <m/>
    <x v="1302"/>
    <d v="2016-12-01T02:23:31"/>
    <x v="2"/>
  </r>
  <r>
    <n v="1303"/>
    <x v="1303"/>
    <s v="Groundbreaking queer theatre."/>
    <n v="3500"/>
    <n v="4559.13"/>
    <x v="0"/>
    <x v="1"/>
    <x v="1"/>
    <n v="1469962800"/>
    <x v="1303"/>
    <b v="0"/>
    <n v="108"/>
    <b v="1"/>
    <x v="1"/>
    <x v="6"/>
    <n v="130"/>
    <n v="42.21"/>
    <m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x v="1304"/>
    <b v="0"/>
    <n v="104"/>
    <b v="0"/>
    <x v="2"/>
    <x v="8"/>
    <n v="40"/>
    <n v="152.41"/>
    <m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x v="1305"/>
    <b v="0"/>
    <n v="86"/>
    <b v="0"/>
    <x v="2"/>
    <x v="8"/>
    <n v="26"/>
    <n v="90.62"/>
    <m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b v="0"/>
    <n v="356"/>
    <b v="0"/>
    <x v="2"/>
    <x v="8"/>
    <n v="65"/>
    <n v="201.6"/>
    <m/>
    <x v="1306"/>
    <d v="2014-12-04T10:58:54"/>
    <x v="3"/>
  </r>
  <r>
    <n v="1307"/>
    <x v="1307"/>
    <s v="Get VR to Everyone with Mailable, Ready to Use Viewers"/>
    <n v="50000"/>
    <n v="5757"/>
    <x v="1"/>
    <x v="0"/>
    <x v="0"/>
    <n v="1455710679"/>
    <x v="1307"/>
    <b v="0"/>
    <n v="45"/>
    <b v="0"/>
    <x v="2"/>
    <x v="8"/>
    <n v="12"/>
    <n v="127.93"/>
    <m/>
    <x v="1307"/>
    <d v="2016-02-17T12:04:39"/>
    <x v="2"/>
  </r>
  <r>
    <n v="1308"/>
    <x v="1308"/>
    <s v="Boost Band, a wristband that charges any device"/>
    <n v="10000"/>
    <n v="1136"/>
    <x v="1"/>
    <x v="0"/>
    <x v="0"/>
    <n v="1475937812"/>
    <x v="1308"/>
    <b v="0"/>
    <n v="38"/>
    <b v="0"/>
    <x v="2"/>
    <x v="8"/>
    <n v="11"/>
    <n v="29.89"/>
    <m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x v="0"/>
    <x v="0"/>
    <n v="1444943468"/>
    <x v="1309"/>
    <b v="0"/>
    <n v="35"/>
    <b v="0"/>
    <x v="2"/>
    <x v="8"/>
    <n v="112"/>
    <n v="367.97"/>
    <m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x v="0"/>
    <x v="0"/>
    <n v="1471622450"/>
    <x v="1310"/>
    <b v="0"/>
    <n v="24"/>
    <b v="0"/>
    <x v="2"/>
    <x v="8"/>
    <n v="16"/>
    <n v="129.16999999999999"/>
    <m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b v="0"/>
    <n v="100"/>
    <b v="0"/>
    <x v="2"/>
    <x v="8"/>
    <n v="32"/>
    <n v="800.7"/>
    <m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x v="1312"/>
    <b v="0"/>
    <n v="1"/>
    <b v="0"/>
    <x v="2"/>
    <x v="8"/>
    <n v="1"/>
    <n v="28"/>
    <m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x v="1313"/>
    <b v="0"/>
    <n v="122"/>
    <b v="0"/>
    <x v="2"/>
    <x v="8"/>
    <n v="31"/>
    <n v="102.02"/>
    <m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b v="0"/>
    <n v="11"/>
    <b v="0"/>
    <x v="2"/>
    <x v="8"/>
    <n v="1"/>
    <n v="184.36"/>
    <m/>
    <x v="1314"/>
    <d v="2016-10-21T16:04:20"/>
    <x v="2"/>
  </r>
  <r>
    <n v="1315"/>
    <x v="1315"/>
    <s v="Zoom will happen - THANK YOU! Received outside funding due amazing early success!"/>
    <n v="100000"/>
    <n v="40404"/>
    <x v="1"/>
    <x v="0"/>
    <x v="0"/>
    <n v="1446771600"/>
    <x v="1315"/>
    <b v="0"/>
    <n v="248"/>
    <b v="0"/>
    <x v="2"/>
    <x v="8"/>
    <n v="40"/>
    <n v="162.91999999999999"/>
    <m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x v="1316"/>
    <b v="0"/>
    <n v="1"/>
    <b v="0"/>
    <x v="2"/>
    <x v="8"/>
    <n v="0"/>
    <n v="1"/>
    <m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b v="0"/>
    <n v="19"/>
    <b v="0"/>
    <x v="2"/>
    <x v="8"/>
    <n v="6"/>
    <n v="603.53"/>
    <m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x v="1318"/>
    <b v="0"/>
    <n v="135"/>
    <b v="0"/>
    <x v="2"/>
    <x v="8"/>
    <n v="15"/>
    <n v="45.41"/>
    <m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x v="1319"/>
    <b v="0"/>
    <n v="9"/>
    <b v="0"/>
    <x v="2"/>
    <x v="8"/>
    <n v="15"/>
    <n v="97.33"/>
    <m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x v="1320"/>
    <b v="0"/>
    <n v="3"/>
    <b v="0"/>
    <x v="2"/>
    <x v="8"/>
    <n v="1"/>
    <n v="167.67"/>
    <m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b v="0"/>
    <n v="7"/>
    <b v="0"/>
    <x v="2"/>
    <x v="8"/>
    <n v="1"/>
    <n v="859.86"/>
    <m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b v="0"/>
    <n v="4"/>
    <b v="0"/>
    <x v="2"/>
    <x v="8"/>
    <n v="0"/>
    <n v="26.5"/>
    <m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x v="1323"/>
    <b v="0"/>
    <n v="44"/>
    <b v="0"/>
    <x v="2"/>
    <x v="8"/>
    <n v="9"/>
    <n v="30.27"/>
    <m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x v="1324"/>
    <b v="0"/>
    <n v="90"/>
    <b v="0"/>
    <x v="2"/>
    <x v="8"/>
    <n v="10"/>
    <n v="54.67"/>
    <m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x v="1325"/>
    <b v="0"/>
    <n v="8"/>
    <b v="0"/>
    <x v="2"/>
    <x v="8"/>
    <n v="2"/>
    <n v="60.75"/>
    <m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b v="0"/>
    <n v="11"/>
    <b v="0"/>
    <x v="2"/>
    <x v="8"/>
    <n v="1"/>
    <n v="102.73"/>
    <m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x v="1327"/>
    <b v="0"/>
    <n v="41"/>
    <b v="0"/>
    <x v="2"/>
    <x v="8"/>
    <n v="4"/>
    <n v="41.59"/>
    <m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x v="1328"/>
    <b v="0"/>
    <n v="15"/>
    <b v="0"/>
    <x v="2"/>
    <x v="8"/>
    <n v="2"/>
    <n v="116.53"/>
    <m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x v="1329"/>
    <b v="0"/>
    <n v="9"/>
    <b v="0"/>
    <x v="2"/>
    <x v="8"/>
    <n v="1"/>
    <n v="45.33"/>
    <m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x v="1330"/>
    <b v="0"/>
    <n v="50"/>
    <b v="0"/>
    <x v="2"/>
    <x v="8"/>
    <n v="22"/>
    <n v="157.46"/>
    <m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x v="1331"/>
    <b v="0"/>
    <n v="34"/>
    <b v="0"/>
    <x v="2"/>
    <x v="8"/>
    <n v="1"/>
    <n v="100.5"/>
    <m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b v="0"/>
    <n v="0"/>
    <b v="0"/>
    <x v="2"/>
    <x v="8"/>
    <n v="0"/>
    <n v="0"/>
    <m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x v="1333"/>
    <b v="0"/>
    <n v="0"/>
    <b v="0"/>
    <x v="2"/>
    <x v="8"/>
    <n v="0"/>
    <n v="0"/>
    <m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x v="1334"/>
    <b v="0"/>
    <n v="276"/>
    <b v="0"/>
    <x v="2"/>
    <x v="8"/>
    <n v="11"/>
    <n v="51.82"/>
    <m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b v="0"/>
    <n v="16"/>
    <b v="0"/>
    <x v="2"/>
    <x v="8"/>
    <n v="20"/>
    <n v="308.75"/>
    <m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b v="0"/>
    <n v="224"/>
    <b v="0"/>
    <x v="2"/>
    <x v="8"/>
    <n v="85"/>
    <n v="379.23"/>
    <m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x v="1337"/>
    <b v="0"/>
    <n v="140"/>
    <b v="0"/>
    <x v="2"/>
    <x v="8"/>
    <n v="49"/>
    <n v="176.36"/>
    <m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b v="0"/>
    <n v="15"/>
    <b v="0"/>
    <x v="2"/>
    <x v="8"/>
    <n v="3"/>
    <n v="66.069999999999993"/>
    <m/>
    <x v="1338"/>
    <d v="2015-08-02T19:17:13"/>
    <x v="0"/>
  </r>
  <r>
    <n v="1339"/>
    <x v="1339"/>
    <s v="World's Smallest customizable Phone &amp; GPS Watch for kids !"/>
    <n v="50000"/>
    <n v="3317"/>
    <x v="1"/>
    <x v="0"/>
    <x v="0"/>
    <n v="1418056315"/>
    <x v="1339"/>
    <b v="0"/>
    <n v="37"/>
    <b v="0"/>
    <x v="2"/>
    <x v="8"/>
    <n v="7"/>
    <n v="89.65"/>
    <m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x v="1340"/>
    <b v="0"/>
    <n v="0"/>
    <b v="0"/>
    <x v="2"/>
    <x v="8"/>
    <n v="0"/>
    <n v="0"/>
    <m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b v="0"/>
    <n v="46"/>
    <b v="0"/>
    <x v="2"/>
    <x v="8"/>
    <n v="70"/>
    <n v="382.39"/>
    <m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x v="1342"/>
    <b v="0"/>
    <n v="1"/>
    <b v="0"/>
    <x v="2"/>
    <x v="8"/>
    <n v="0"/>
    <n v="100"/>
    <m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b v="0"/>
    <n v="323"/>
    <b v="0"/>
    <x v="2"/>
    <x v="8"/>
    <n v="102"/>
    <n v="158.36000000000001"/>
    <m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x v="1344"/>
    <b v="0"/>
    <n v="139"/>
    <b v="1"/>
    <x v="3"/>
    <x v="9"/>
    <n v="378"/>
    <n v="40.76"/>
    <m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x v="1345"/>
    <b v="0"/>
    <n v="7"/>
    <b v="1"/>
    <x v="3"/>
    <x v="9"/>
    <n v="125"/>
    <n v="53.57"/>
    <m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x v="1346"/>
    <b v="0"/>
    <n v="149"/>
    <b v="1"/>
    <x v="3"/>
    <x v="9"/>
    <n v="147"/>
    <n v="48.45"/>
    <m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b v="0"/>
    <n v="31"/>
    <b v="1"/>
    <x v="3"/>
    <x v="9"/>
    <n v="102"/>
    <n v="82.42"/>
    <m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b v="0"/>
    <n v="26"/>
    <b v="1"/>
    <x v="3"/>
    <x v="9"/>
    <n v="102"/>
    <n v="230.19"/>
    <m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b v="0"/>
    <n v="172"/>
    <b v="1"/>
    <x v="3"/>
    <x v="9"/>
    <n v="204"/>
    <n v="59.36"/>
    <m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b v="0"/>
    <n v="78"/>
    <b v="1"/>
    <x v="3"/>
    <x v="9"/>
    <n v="104"/>
    <n v="66.7"/>
    <m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x v="0"/>
    <x v="0"/>
    <n v="1455299144"/>
    <x v="1351"/>
    <b v="0"/>
    <n v="120"/>
    <b v="1"/>
    <x v="3"/>
    <x v="9"/>
    <n v="101"/>
    <n v="168.78"/>
    <m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b v="0"/>
    <n v="227"/>
    <b v="1"/>
    <x v="3"/>
    <x v="9"/>
    <n v="136"/>
    <n v="59.97"/>
    <m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x v="0"/>
    <x v="0"/>
    <n v="1362960000"/>
    <x v="1353"/>
    <b v="0"/>
    <n v="42"/>
    <b v="1"/>
    <x v="3"/>
    <x v="9"/>
    <n v="134"/>
    <n v="31.81"/>
    <m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x v="1354"/>
    <b v="0"/>
    <n v="64"/>
    <b v="1"/>
    <x v="3"/>
    <x v="9"/>
    <n v="130"/>
    <n v="24.42"/>
    <m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x v="1355"/>
    <b v="0"/>
    <n v="121"/>
    <b v="1"/>
    <x v="3"/>
    <x v="9"/>
    <n v="123"/>
    <n v="25.35"/>
    <m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b v="0"/>
    <n v="87"/>
    <b v="1"/>
    <x v="3"/>
    <x v="9"/>
    <n v="183"/>
    <n v="71.44"/>
    <m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x v="1357"/>
    <b v="0"/>
    <n v="65"/>
    <b v="1"/>
    <x v="3"/>
    <x v="9"/>
    <n v="125"/>
    <n v="38.549999999999997"/>
    <m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x v="1358"/>
    <b v="0"/>
    <n v="49"/>
    <b v="1"/>
    <x v="3"/>
    <x v="9"/>
    <n v="112"/>
    <n v="68.37"/>
    <m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x v="1359"/>
    <b v="0"/>
    <n v="19"/>
    <b v="1"/>
    <x v="3"/>
    <x v="9"/>
    <n v="116"/>
    <n v="40.21"/>
    <m/>
    <x v="1359"/>
    <d v="2011-07-06T19:33:10"/>
    <x v="6"/>
  </r>
  <r>
    <n v="1360"/>
    <x v="1360"/>
    <s v="So Bad, It's Good! is a guide to finding the best films for your bad movie night."/>
    <n v="1500"/>
    <n v="2598"/>
    <x v="0"/>
    <x v="0"/>
    <x v="0"/>
    <n v="1343943420"/>
    <x v="1360"/>
    <b v="0"/>
    <n v="81"/>
    <b v="1"/>
    <x v="3"/>
    <x v="9"/>
    <n v="173"/>
    <n v="32.07"/>
    <m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x v="1361"/>
    <b v="0"/>
    <n v="264"/>
    <b v="1"/>
    <x v="3"/>
    <x v="9"/>
    <n v="126"/>
    <n v="28.63"/>
    <m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x v="0"/>
    <x v="0"/>
    <n v="1378592731"/>
    <x v="1362"/>
    <b v="0"/>
    <n v="25"/>
    <b v="1"/>
    <x v="3"/>
    <x v="9"/>
    <n v="109"/>
    <n v="43.64"/>
    <m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x v="1363"/>
    <b v="0"/>
    <n v="5"/>
    <b v="1"/>
    <x v="3"/>
    <x v="9"/>
    <n v="100"/>
    <n v="40"/>
    <m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b v="0"/>
    <n v="144"/>
    <b v="1"/>
    <x v="4"/>
    <x v="11"/>
    <n v="119"/>
    <n v="346.04"/>
    <m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b v="0"/>
    <n v="92"/>
    <b v="1"/>
    <x v="4"/>
    <x v="11"/>
    <n v="100"/>
    <n v="81.739999999999995"/>
    <m/>
    <x v="1365"/>
    <d v="2015-03-16T16:35:52"/>
    <x v="0"/>
  </r>
  <r>
    <n v="1366"/>
    <x v="1366"/>
    <s v="A musical memorial for Alexi Petersen."/>
    <n v="7500"/>
    <n v="9486.69"/>
    <x v="0"/>
    <x v="0"/>
    <x v="0"/>
    <n v="1417049663"/>
    <x v="1366"/>
    <b v="0"/>
    <n v="147"/>
    <b v="1"/>
    <x v="4"/>
    <x v="11"/>
    <n v="126"/>
    <n v="64.540000000000006"/>
    <m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x v="1367"/>
    <b v="0"/>
    <n v="90"/>
    <b v="1"/>
    <x v="4"/>
    <x v="11"/>
    <n v="114"/>
    <n v="63.48"/>
    <m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x v="1368"/>
    <b v="0"/>
    <n v="87"/>
    <b v="1"/>
    <x v="4"/>
    <x v="11"/>
    <n v="111"/>
    <n v="63.62"/>
    <m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b v="0"/>
    <n v="406"/>
    <b v="1"/>
    <x v="4"/>
    <x v="11"/>
    <n v="105"/>
    <n v="83.97"/>
    <m/>
    <x v="1369"/>
    <d v="2014-04-11T14:15:46"/>
    <x v="3"/>
  </r>
  <r>
    <n v="1370"/>
    <x v="1370"/>
    <s v="Songs about the first year of parenthood, often inappropriate for children"/>
    <n v="1500"/>
    <n v="1555"/>
    <x v="0"/>
    <x v="0"/>
    <x v="0"/>
    <n v="1381881890"/>
    <x v="1370"/>
    <b v="0"/>
    <n v="20"/>
    <b v="1"/>
    <x v="4"/>
    <x v="11"/>
    <n v="104"/>
    <n v="77.75"/>
    <m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x v="1371"/>
    <b v="0"/>
    <n v="70"/>
    <b v="1"/>
    <x v="4"/>
    <x v="11"/>
    <n v="107"/>
    <n v="107.07"/>
    <m/>
    <x v="1371"/>
    <d v="2015-05-07T18:12:22"/>
    <x v="0"/>
  </r>
  <r>
    <n v="1372"/>
    <x v="1372"/>
    <s v="Please help us raise funds to press our new CD!"/>
    <n v="500"/>
    <n v="620"/>
    <x v="0"/>
    <x v="0"/>
    <x v="0"/>
    <n v="1342115132"/>
    <x v="1372"/>
    <b v="0"/>
    <n v="16"/>
    <b v="1"/>
    <x v="4"/>
    <x v="11"/>
    <n v="124"/>
    <n v="38.75"/>
    <m/>
    <x v="1372"/>
    <d v="2012-07-12T17:45:32"/>
    <x v="5"/>
  </r>
  <r>
    <n v="1373"/>
    <x v="1373"/>
    <s v="Help Broccoli Samurai raise money to get a new van and continue bringing you the jams!"/>
    <n v="10000"/>
    <n v="10501"/>
    <x v="0"/>
    <x v="0"/>
    <x v="0"/>
    <n v="1483138233"/>
    <x v="1373"/>
    <b v="0"/>
    <n v="52"/>
    <b v="1"/>
    <x v="4"/>
    <x v="11"/>
    <n v="105"/>
    <n v="201.94"/>
    <m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b v="0"/>
    <n v="66"/>
    <b v="1"/>
    <x v="4"/>
    <x v="11"/>
    <n v="189"/>
    <n v="43.06"/>
    <m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b v="0"/>
    <n v="109"/>
    <b v="1"/>
    <x v="4"/>
    <x v="11"/>
    <n v="171"/>
    <n v="62.87"/>
    <m/>
    <x v="1375"/>
    <d v="2017-01-15T01:35:19"/>
    <x v="2"/>
  </r>
  <r>
    <n v="1376"/>
    <x v="1376"/>
    <s v="Dead Pirates are planning a second pressing of HIGHMARE LP, who wants one ?"/>
    <n v="3700"/>
    <n v="9342"/>
    <x v="0"/>
    <x v="1"/>
    <x v="1"/>
    <n v="1480784606"/>
    <x v="1376"/>
    <b v="0"/>
    <n v="168"/>
    <b v="1"/>
    <x v="4"/>
    <x v="11"/>
    <n v="252"/>
    <n v="55.61"/>
    <m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b v="0"/>
    <n v="31"/>
    <b v="1"/>
    <x v="4"/>
    <x v="11"/>
    <n v="116"/>
    <n v="48.71"/>
    <m/>
    <x v="1377"/>
    <d v="2017-02-03T04:11:00"/>
    <x v="1"/>
  </r>
  <r>
    <n v="1378"/>
    <x v="1378"/>
    <s v="A psychedelic post rock masterpiece!"/>
    <n v="2000"/>
    <n v="4067"/>
    <x v="0"/>
    <x v="1"/>
    <x v="1"/>
    <n v="1470075210"/>
    <x v="1378"/>
    <b v="0"/>
    <n v="133"/>
    <b v="1"/>
    <x v="4"/>
    <x v="11"/>
    <n v="203"/>
    <n v="30.58"/>
    <m/>
    <x v="1378"/>
    <d v="2016-08-01T18:13:30"/>
    <x v="2"/>
  </r>
  <r>
    <n v="1379"/>
    <x v="1379"/>
    <s v="---------The long-awaited debut full-length from Justin Ruddy--------"/>
    <n v="10000"/>
    <n v="11160"/>
    <x v="0"/>
    <x v="0"/>
    <x v="0"/>
    <n v="1433504876"/>
    <x v="1379"/>
    <b v="0"/>
    <n v="151"/>
    <b v="1"/>
    <x v="4"/>
    <x v="11"/>
    <n v="112"/>
    <n v="73.91"/>
    <m/>
    <x v="1379"/>
    <d v="2015-06-05T11:47:56"/>
    <x v="0"/>
  </r>
  <r>
    <n v="1380"/>
    <x v="1380"/>
    <s v="A DIY MUSIC FESTIVAL FROM ST. LOUIS MO! Bands make their own festival, help make it legit!"/>
    <n v="25"/>
    <n v="106"/>
    <x v="0"/>
    <x v="0"/>
    <x v="0"/>
    <n v="1433815200"/>
    <x v="1380"/>
    <b v="0"/>
    <n v="5"/>
    <b v="1"/>
    <x v="4"/>
    <x v="11"/>
    <n v="424"/>
    <n v="21.2"/>
    <m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b v="0"/>
    <n v="73"/>
    <b v="1"/>
    <x v="4"/>
    <x v="11"/>
    <n v="107"/>
    <n v="73.36"/>
    <m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x v="1382"/>
    <b v="0"/>
    <n v="148"/>
    <b v="1"/>
    <x v="4"/>
    <x v="11"/>
    <n v="104"/>
    <n v="56.41"/>
    <m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b v="0"/>
    <n v="93"/>
    <b v="1"/>
    <x v="4"/>
    <x v="11"/>
    <n v="212"/>
    <n v="50.25"/>
    <m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x v="1384"/>
    <b v="0"/>
    <n v="63"/>
    <b v="1"/>
    <x v="4"/>
    <x v="11"/>
    <n v="124"/>
    <n v="68.94"/>
    <m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x v="1385"/>
    <b v="0"/>
    <n v="134"/>
    <b v="1"/>
    <x v="4"/>
    <x v="11"/>
    <n v="110"/>
    <n v="65.91"/>
    <m/>
    <x v="1385"/>
    <d v="2016-04-29T12:11:00"/>
    <x v="2"/>
  </r>
  <r>
    <n v="1386"/>
    <x v="1386"/>
    <s v="We are a classic hard rock/heavy metal band just trying to keep rock alive!"/>
    <n v="400"/>
    <n v="875"/>
    <x v="0"/>
    <x v="0"/>
    <x v="0"/>
    <n v="1438183889"/>
    <x v="1386"/>
    <b v="0"/>
    <n v="14"/>
    <b v="1"/>
    <x v="4"/>
    <x v="11"/>
    <n v="219"/>
    <n v="62.5"/>
    <m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x v="1387"/>
    <b v="0"/>
    <n v="78"/>
    <b v="1"/>
    <x v="4"/>
    <x v="11"/>
    <n v="137"/>
    <n v="70.06"/>
    <m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b v="0"/>
    <n v="112"/>
    <b v="1"/>
    <x v="4"/>
    <x v="11"/>
    <n v="135"/>
    <n v="60.18"/>
    <m/>
    <x v="1388"/>
    <d v="2016-10-17T16:14:00"/>
    <x v="2"/>
  </r>
  <r>
    <n v="1389"/>
    <x v="1389"/>
    <s v="Help fund the pressing of DANCEHALL's first record by pre-ordering it in advance!!!"/>
    <n v="500"/>
    <n v="727"/>
    <x v="0"/>
    <x v="1"/>
    <x v="1"/>
    <n v="1471087957"/>
    <x v="1389"/>
    <b v="0"/>
    <n v="34"/>
    <b v="1"/>
    <x v="4"/>
    <x v="11"/>
    <n v="145"/>
    <n v="21.38"/>
    <m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x v="0"/>
    <x v="0"/>
    <n v="1430154720"/>
    <x v="1390"/>
    <b v="0"/>
    <n v="19"/>
    <b v="1"/>
    <x v="4"/>
    <x v="11"/>
    <n v="109"/>
    <n v="160.79"/>
    <m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x v="0"/>
    <x v="0"/>
    <n v="1440219540"/>
    <x v="1391"/>
    <b v="0"/>
    <n v="13"/>
    <b v="1"/>
    <x v="4"/>
    <x v="11"/>
    <n v="110"/>
    <n v="42.38"/>
    <m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x v="0"/>
    <x v="0"/>
    <n v="1456976586"/>
    <x v="1392"/>
    <b v="0"/>
    <n v="104"/>
    <b v="1"/>
    <x v="4"/>
    <x v="11"/>
    <n v="114"/>
    <n v="27.32"/>
    <m/>
    <x v="1392"/>
    <d v="2016-03-03T03:43:06"/>
    <x v="2"/>
  </r>
  <r>
    <n v="1393"/>
    <x v="1393"/>
    <s v="Rock n' Roll tales of our times"/>
    <n v="10000"/>
    <n v="10235"/>
    <x v="0"/>
    <x v="0"/>
    <x v="0"/>
    <n v="1470068523"/>
    <x v="1393"/>
    <b v="0"/>
    <n v="52"/>
    <b v="1"/>
    <x v="4"/>
    <x v="11"/>
    <n v="102"/>
    <n v="196.83"/>
    <m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x v="1394"/>
    <b v="0"/>
    <n v="17"/>
    <b v="1"/>
    <x v="4"/>
    <x v="11"/>
    <n v="122"/>
    <n v="53.88"/>
    <m/>
    <x v="1394"/>
    <d v="2017-03-01T03:00:00"/>
    <x v="1"/>
  </r>
  <r>
    <n v="1395"/>
    <x v="1395"/>
    <s v="Help Quiet Oaks record their debut album!!!"/>
    <n v="3500"/>
    <n v="3916"/>
    <x v="0"/>
    <x v="0"/>
    <x v="0"/>
    <n v="1484430481"/>
    <x v="1395"/>
    <b v="0"/>
    <n v="82"/>
    <b v="1"/>
    <x v="4"/>
    <x v="11"/>
    <n v="112"/>
    <n v="47.76"/>
    <m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b v="0"/>
    <n v="73"/>
    <b v="1"/>
    <x v="4"/>
    <x v="11"/>
    <n v="107"/>
    <n v="88.19"/>
    <m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x v="1397"/>
    <b v="0"/>
    <n v="158"/>
    <b v="1"/>
    <x v="4"/>
    <x v="11"/>
    <n v="114"/>
    <n v="72.06"/>
    <m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x v="1398"/>
    <b v="0"/>
    <n v="65"/>
    <b v="1"/>
    <x v="4"/>
    <x v="11"/>
    <n v="110"/>
    <n v="74.25"/>
    <m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x v="1399"/>
    <b v="0"/>
    <n v="184"/>
    <b v="1"/>
    <x v="4"/>
    <x v="11"/>
    <n v="126"/>
    <n v="61.7"/>
    <m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x v="1400"/>
    <b v="0"/>
    <n v="34"/>
    <b v="1"/>
    <x v="4"/>
    <x v="11"/>
    <n v="167"/>
    <n v="17.239999999999998"/>
    <m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b v="0"/>
    <n v="240"/>
    <b v="1"/>
    <x v="4"/>
    <x v="11"/>
    <n v="497"/>
    <n v="51.72"/>
    <m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b v="0"/>
    <n v="113"/>
    <b v="1"/>
    <x v="4"/>
    <x v="11"/>
    <n v="109"/>
    <n v="24.15"/>
    <m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x v="1403"/>
    <b v="0"/>
    <n v="66"/>
    <b v="1"/>
    <x v="4"/>
    <x v="11"/>
    <n v="103"/>
    <n v="62.17"/>
    <m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b v="1"/>
    <n v="5"/>
    <b v="0"/>
    <x v="3"/>
    <x v="22"/>
    <n v="2"/>
    <n v="48.2"/>
    <m/>
    <x v="1404"/>
    <d v="2015-02-22T12:14:45"/>
    <x v="0"/>
  </r>
  <r>
    <n v="1405"/>
    <x v="1405"/>
    <s v="Will more people read the Bible if it were translated into Emoticons?"/>
    <n v="25000"/>
    <n v="105"/>
    <x v="2"/>
    <x v="0"/>
    <x v="0"/>
    <n v="1417195201"/>
    <x v="1405"/>
    <b v="1"/>
    <n v="17"/>
    <b v="0"/>
    <x v="3"/>
    <x v="22"/>
    <n v="0"/>
    <n v="6.18"/>
    <m/>
    <x v="1405"/>
    <d v="2014-11-28T17:20:01"/>
    <x v="3"/>
  </r>
  <r>
    <n v="1406"/>
    <x v="1406"/>
    <s v="The White coat and the battle dress uniform"/>
    <n v="12000"/>
    <n v="15"/>
    <x v="2"/>
    <x v="13"/>
    <x v="3"/>
    <n v="1449914400"/>
    <x v="1406"/>
    <b v="0"/>
    <n v="3"/>
    <b v="0"/>
    <x v="3"/>
    <x v="22"/>
    <n v="0"/>
    <n v="5"/>
    <m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x v="1407"/>
    <b v="0"/>
    <n v="2"/>
    <b v="0"/>
    <x v="3"/>
    <x v="22"/>
    <n v="1"/>
    <n v="7.5"/>
    <m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b v="0"/>
    <n v="6"/>
    <b v="0"/>
    <x v="3"/>
    <x v="22"/>
    <n v="7"/>
    <n v="12"/>
    <m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x v="1409"/>
    <b v="0"/>
    <n v="0"/>
    <b v="0"/>
    <x v="3"/>
    <x v="22"/>
    <n v="0"/>
    <n v="0"/>
    <m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x v="1410"/>
    <b v="0"/>
    <n v="1"/>
    <b v="0"/>
    <x v="3"/>
    <x v="22"/>
    <n v="0"/>
    <n v="1"/>
    <m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x v="1411"/>
    <b v="0"/>
    <n v="3"/>
    <b v="0"/>
    <x v="3"/>
    <x v="22"/>
    <n v="0"/>
    <n v="2.33"/>
    <m/>
    <x v="1411"/>
    <d v="2015-02-06T01:25:00"/>
    <x v="0"/>
  </r>
  <r>
    <n v="1412"/>
    <x v="1412"/>
    <s v="â€œClimbing Silver!â€- An English translation of the Young Adult Shogi novella"/>
    <n v="7000"/>
    <n v="320"/>
    <x v="2"/>
    <x v="0"/>
    <x v="0"/>
    <n v="1417656699"/>
    <x v="1412"/>
    <b v="0"/>
    <n v="13"/>
    <b v="0"/>
    <x v="3"/>
    <x v="22"/>
    <n v="5"/>
    <n v="24.62"/>
    <m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b v="0"/>
    <n v="1"/>
    <b v="0"/>
    <x v="3"/>
    <x v="22"/>
    <n v="5"/>
    <n v="100"/>
    <m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x v="1414"/>
    <b v="0"/>
    <n v="1"/>
    <b v="0"/>
    <x v="3"/>
    <x v="22"/>
    <n v="0"/>
    <n v="1"/>
    <m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x v="1415"/>
    <b v="0"/>
    <n v="9"/>
    <b v="0"/>
    <x v="3"/>
    <x v="22"/>
    <n v="18"/>
    <n v="88.89"/>
    <m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x v="1416"/>
    <b v="0"/>
    <n v="0"/>
    <b v="0"/>
    <x v="3"/>
    <x v="22"/>
    <n v="0"/>
    <n v="0"/>
    <m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x v="1417"/>
    <b v="0"/>
    <n v="2"/>
    <b v="0"/>
    <x v="3"/>
    <x v="22"/>
    <n v="1"/>
    <n v="27.5"/>
    <m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x v="1418"/>
    <b v="0"/>
    <n v="1"/>
    <b v="0"/>
    <x v="3"/>
    <x v="22"/>
    <n v="0"/>
    <n v="6"/>
    <m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x v="1419"/>
    <b v="0"/>
    <n v="10"/>
    <b v="0"/>
    <x v="3"/>
    <x v="22"/>
    <n v="7"/>
    <n v="44.5"/>
    <m/>
    <x v="1419"/>
    <d v="2016-10-09T10:56:59"/>
    <x v="2"/>
  </r>
  <r>
    <n v="1420"/>
    <x v="1420"/>
    <s v="Help me butcher Shakespeare in a satirical fashion."/>
    <n v="110"/>
    <n v="3"/>
    <x v="2"/>
    <x v="0"/>
    <x v="0"/>
    <n v="1467129686"/>
    <x v="1420"/>
    <b v="0"/>
    <n v="3"/>
    <b v="0"/>
    <x v="3"/>
    <x v="22"/>
    <n v="3"/>
    <n v="1"/>
    <m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b v="0"/>
    <n v="2"/>
    <b v="0"/>
    <x v="3"/>
    <x v="22"/>
    <n v="0"/>
    <n v="100"/>
    <m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b v="0"/>
    <n v="2"/>
    <b v="0"/>
    <x v="3"/>
    <x v="22"/>
    <n v="0"/>
    <n v="13"/>
    <m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x v="1423"/>
    <b v="0"/>
    <n v="1"/>
    <b v="0"/>
    <x v="3"/>
    <x v="22"/>
    <n v="0"/>
    <n v="100"/>
    <m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x v="1424"/>
    <b v="0"/>
    <n v="14"/>
    <b v="0"/>
    <x v="3"/>
    <x v="22"/>
    <n v="20"/>
    <n v="109.07"/>
    <m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b v="0"/>
    <n v="0"/>
    <b v="0"/>
    <x v="3"/>
    <x v="22"/>
    <n v="0"/>
    <n v="0"/>
    <m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x v="1426"/>
    <b v="0"/>
    <n v="0"/>
    <b v="0"/>
    <x v="3"/>
    <x v="22"/>
    <n v="0"/>
    <n v="0"/>
    <m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x v="1427"/>
    <b v="0"/>
    <n v="4"/>
    <b v="0"/>
    <x v="3"/>
    <x v="22"/>
    <n v="8"/>
    <n v="104.75"/>
    <m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x v="1428"/>
    <b v="0"/>
    <n v="3"/>
    <b v="0"/>
    <x v="3"/>
    <x v="22"/>
    <n v="5"/>
    <n v="15"/>
    <m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x v="1429"/>
    <b v="0"/>
    <n v="0"/>
    <b v="0"/>
    <x v="3"/>
    <x v="22"/>
    <n v="0"/>
    <n v="0"/>
    <m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x v="1430"/>
    <b v="0"/>
    <n v="5"/>
    <b v="0"/>
    <x v="3"/>
    <x v="22"/>
    <n v="8"/>
    <n v="80.599999999999994"/>
    <m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b v="0"/>
    <n v="47"/>
    <b v="0"/>
    <x v="3"/>
    <x v="22"/>
    <n v="32"/>
    <n v="115.55"/>
    <m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x v="1432"/>
    <b v="0"/>
    <n v="0"/>
    <b v="0"/>
    <x v="3"/>
    <x v="22"/>
    <n v="0"/>
    <n v="0"/>
    <m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x v="1433"/>
    <b v="0"/>
    <n v="10"/>
    <b v="0"/>
    <x v="3"/>
    <x v="22"/>
    <n v="7"/>
    <n v="80.5"/>
    <m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x v="1434"/>
    <b v="0"/>
    <n v="11"/>
    <b v="0"/>
    <x v="3"/>
    <x v="22"/>
    <n v="10"/>
    <n v="744.55"/>
    <m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x v="13"/>
    <x v="3"/>
    <n v="1444589020"/>
    <x v="1435"/>
    <b v="0"/>
    <n v="2"/>
    <b v="0"/>
    <x v="3"/>
    <x v="22"/>
    <n v="0"/>
    <n v="7.5"/>
    <m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x v="1436"/>
    <b v="0"/>
    <n v="2"/>
    <b v="0"/>
    <x v="3"/>
    <x v="22"/>
    <n v="1"/>
    <n v="38.5"/>
    <m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x v="1437"/>
    <b v="0"/>
    <n v="22"/>
    <b v="0"/>
    <x v="3"/>
    <x v="22"/>
    <n v="27"/>
    <n v="36.68"/>
    <m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x v="1438"/>
    <b v="0"/>
    <n v="8"/>
    <b v="0"/>
    <x v="3"/>
    <x v="22"/>
    <n v="3"/>
    <n v="75"/>
    <m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x v="1439"/>
    <b v="0"/>
    <n v="6"/>
    <b v="0"/>
    <x v="3"/>
    <x v="22"/>
    <n v="7"/>
    <n v="30"/>
    <m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x v="1440"/>
    <b v="0"/>
    <n v="1"/>
    <b v="0"/>
    <x v="3"/>
    <x v="22"/>
    <n v="0"/>
    <n v="1"/>
    <m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b v="0"/>
    <n v="3"/>
    <b v="0"/>
    <x v="3"/>
    <x v="22"/>
    <n v="1"/>
    <n v="673.33"/>
    <m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x v="1442"/>
    <b v="0"/>
    <n v="0"/>
    <b v="0"/>
    <x v="3"/>
    <x v="22"/>
    <n v="0"/>
    <n v="0"/>
    <m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x v="1443"/>
    <b v="0"/>
    <n v="0"/>
    <b v="0"/>
    <x v="3"/>
    <x v="22"/>
    <n v="0"/>
    <n v="0"/>
    <m/>
    <x v="1443"/>
    <d v="2017-01-02T22:13:29"/>
    <x v="2"/>
  </r>
  <r>
    <n v="1444"/>
    <x v="1444"/>
    <s v="We as a successfull german stock market newsletter publisher want expand in the US market!"/>
    <n v="4950"/>
    <n v="0"/>
    <x v="2"/>
    <x v="12"/>
    <x v="3"/>
    <n v="1442091462"/>
    <x v="1444"/>
    <b v="0"/>
    <n v="0"/>
    <b v="0"/>
    <x v="3"/>
    <x v="22"/>
    <n v="0"/>
    <n v="0"/>
    <m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x v="1445"/>
    <b v="0"/>
    <n v="0"/>
    <b v="0"/>
    <x v="3"/>
    <x v="22"/>
    <n v="0"/>
    <n v="0"/>
    <m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b v="0"/>
    <n v="0"/>
    <b v="0"/>
    <x v="3"/>
    <x v="22"/>
    <n v="0"/>
    <n v="0"/>
    <m/>
    <x v="1446"/>
    <d v="2016-04-21T10:44:38"/>
    <x v="2"/>
  </r>
  <r>
    <n v="1447"/>
    <x v="1447"/>
    <s v="I'm creating a dictionary of multiple Indian languages."/>
    <n v="500000"/>
    <n v="75"/>
    <x v="2"/>
    <x v="0"/>
    <x v="0"/>
    <n v="1467999134"/>
    <x v="1447"/>
    <b v="0"/>
    <n v="3"/>
    <b v="0"/>
    <x v="3"/>
    <x v="22"/>
    <n v="0"/>
    <n v="25"/>
    <m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b v="0"/>
    <n v="0"/>
    <b v="0"/>
    <x v="3"/>
    <x v="22"/>
    <n v="0"/>
    <n v="0"/>
    <m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x v="1449"/>
    <b v="0"/>
    <n v="0"/>
    <b v="0"/>
    <x v="3"/>
    <x v="22"/>
    <n v="0"/>
    <n v="0"/>
    <m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b v="0"/>
    <n v="1"/>
    <b v="0"/>
    <x v="3"/>
    <x v="22"/>
    <n v="0"/>
    <n v="1"/>
    <m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x v="0"/>
    <x v="0"/>
    <n v="1416355259"/>
    <x v="1451"/>
    <b v="0"/>
    <n v="2"/>
    <b v="0"/>
    <x v="3"/>
    <x v="22"/>
    <n v="0"/>
    <n v="1"/>
    <m/>
    <x v="1451"/>
    <d v="2014-11-19T00:00:59"/>
    <x v="3"/>
  </r>
  <r>
    <n v="1452"/>
    <x v="1452"/>
    <s v="I am gathering rare, out-of-print Judo books for preservation, translation and sharing."/>
    <n v="14000"/>
    <n v="0"/>
    <x v="1"/>
    <x v="0"/>
    <x v="0"/>
    <n v="1406566363"/>
    <x v="1452"/>
    <b v="0"/>
    <n v="0"/>
    <b v="0"/>
    <x v="3"/>
    <x v="22"/>
    <n v="0"/>
    <n v="0"/>
    <m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x v="1453"/>
    <b v="0"/>
    <n v="0"/>
    <b v="0"/>
    <x v="3"/>
    <x v="22"/>
    <n v="0"/>
    <n v="0"/>
    <m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b v="0"/>
    <n v="1"/>
    <b v="0"/>
    <x v="3"/>
    <x v="22"/>
    <n v="1"/>
    <n v="15"/>
    <m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x v="1455"/>
    <b v="0"/>
    <n v="7"/>
    <b v="0"/>
    <x v="3"/>
    <x v="22"/>
    <n v="11"/>
    <n v="225"/>
    <m/>
    <x v="1455"/>
    <d v="2014-09-05T13:39:00"/>
    <x v="3"/>
  </r>
  <r>
    <n v="1456"/>
    <x v="1456"/>
    <s v="English Version of my auto-published novel"/>
    <n v="5000"/>
    <n v="145"/>
    <x v="1"/>
    <x v="13"/>
    <x v="3"/>
    <n v="1483459365"/>
    <x v="1456"/>
    <b v="0"/>
    <n v="3"/>
    <b v="0"/>
    <x v="3"/>
    <x v="22"/>
    <n v="3"/>
    <n v="48.33"/>
    <m/>
    <x v="1456"/>
    <d v="2017-01-03T16:02:45"/>
    <x v="2"/>
  </r>
  <r>
    <n v="1457"/>
    <x v="1457"/>
    <s v="Age is more than just a number, I hope your younger than you feel."/>
    <n v="6000"/>
    <n v="0"/>
    <x v="1"/>
    <x v="0"/>
    <x v="0"/>
    <n v="1447281044"/>
    <x v="1457"/>
    <b v="0"/>
    <n v="0"/>
    <b v="0"/>
    <x v="3"/>
    <x v="22"/>
    <n v="0"/>
    <n v="0"/>
    <m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x v="1458"/>
    <b v="0"/>
    <n v="0"/>
    <b v="0"/>
    <x v="3"/>
    <x v="22"/>
    <n v="0"/>
    <n v="0"/>
    <m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x v="1459"/>
    <b v="0"/>
    <n v="0"/>
    <b v="0"/>
    <x v="3"/>
    <x v="22"/>
    <n v="0"/>
    <n v="0"/>
    <m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x v="1460"/>
    <b v="0"/>
    <n v="0"/>
    <b v="0"/>
    <x v="3"/>
    <x v="22"/>
    <n v="0"/>
    <n v="0"/>
    <m/>
    <x v="1460"/>
    <d v="2014-11-30T23:45:00"/>
    <x v="3"/>
  </r>
  <r>
    <n v="1461"/>
    <x v="1461"/>
    <s v="Series 2 of Relatively Prime, a podcast of stories from the Mathematical Domain"/>
    <n v="15000"/>
    <n v="15186.69"/>
    <x v="0"/>
    <x v="0"/>
    <x v="0"/>
    <n v="1413849600"/>
    <x v="1461"/>
    <b v="1"/>
    <n v="340"/>
    <b v="1"/>
    <x v="3"/>
    <x v="23"/>
    <n v="101"/>
    <n v="44.67"/>
    <m/>
    <x v="1461"/>
    <d v="2014-10-21T00:00:00"/>
    <x v="3"/>
  </r>
  <r>
    <n v="1462"/>
    <x v="1462"/>
    <s v="A new radio show focused on short fiction produced by Louisville Public Media"/>
    <n v="4000"/>
    <n v="4340.7"/>
    <x v="0"/>
    <x v="0"/>
    <x v="0"/>
    <n v="1365609271"/>
    <x v="1462"/>
    <b v="1"/>
    <n v="150"/>
    <b v="1"/>
    <x v="3"/>
    <x v="23"/>
    <n v="109"/>
    <n v="28.94"/>
    <m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x v="1463"/>
    <b v="1"/>
    <n v="25"/>
    <b v="1"/>
    <x v="3"/>
    <x v="23"/>
    <n v="148"/>
    <n v="35.44"/>
    <m/>
    <x v="1463"/>
    <d v="2013-04-07T20:52:18"/>
    <x v="4"/>
  </r>
  <r>
    <n v="1464"/>
    <x v="1464"/>
    <s v="The Best Science Media on the Web"/>
    <n v="5000"/>
    <n v="8160"/>
    <x v="0"/>
    <x v="0"/>
    <x v="0"/>
    <n v="1361029958"/>
    <x v="1464"/>
    <b v="1"/>
    <n v="234"/>
    <b v="1"/>
    <x v="3"/>
    <x v="23"/>
    <n v="163"/>
    <n v="34.869999999999997"/>
    <m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b v="1"/>
    <n v="2602"/>
    <b v="1"/>
    <x v="3"/>
    <x v="23"/>
    <n v="456"/>
    <n v="52.62"/>
    <m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b v="1"/>
    <n v="248"/>
    <b v="1"/>
    <x v="3"/>
    <x v="23"/>
    <n v="108"/>
    <n v="69.599999999999994"/>
    <m/>
    <x v="1466"/>
    <d v="2016-01-12T05:00:00"/>
    <x v="0"/>
  </r>
  <r>
    <n v="1467"/>
    <x v="1467"/>
    <s v="We are a new Spanish language podcast telling uniquely Latin American stories."/>
    <n v="40000"/>
    <n v="46032"/>
    <x v="0"/>
    <x v="0"/>
    <x v="0"/>
    <n v="1332699285"/>
    <x v="1467"/>
    <b v="1"/>
    <n v="600"/>
    <b v="1"/>
    <x v="3"/>
    <x v="23"/>
    <n v="115"/>
    <n v="76.72"/>
    <m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b v="1"/>
    <n v="293"/>
    <b v="1"/>
    <x v="3"/>
    <x v="23"/>
    <n v="102"/>
    <n v="33.19"/>
    <m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x v="0"/>
    <x v="0"/>
    <n v="1360938109"/>
    <x v="1469"/>
    <b v="1"/>
    <n v="321"/>
    <b v="1"/>
    <x v="3"/>
    <x v="23"/>
    <n v="108"/>
    <n v="149.46"/>
    <m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x v="1470"/>
    <b v="1"/>
    <n v="81"/>
    <b v="1"/>
    <x v="3"/>
    <x v="23"/>
    <n v="125"/>
    <n v="23.17"/>
    <m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x v="1471"/>
    <b v="1"/>
    <n v="343"/>
    <b v="1"/>
    <x v="3"/>
    <x v="23"/>
    <n v="104"/>
    <n v="96.88"/>
    <m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b v="1"/>
    <n v="336"/>
    <b v="1"/>
    <x v="3"/>
    <x v="23"/>
    <n v="139"/>
    <n v="103.2"/>
    <m/>
    <x v="1472"/>
    <d v="2013-10-16T13:01:43"/>
    <x v="4"/>
  </r>
  <r>
    <n v="1473"/>
    <x v="1473"/>
    <s v="Public Radio Project"/>
    <n v="1500"/>
    <n v="1807.74"/>
    <x v="0"/>
    <x v="0"/>
    <x v="0"/>
    <n v="1330644639"/>
    <x v="1473"/>
    <b v="1"/>
    <n v="47"/>
    <b v="1"/>
    <x v="3"/>
    <x v="23"/>
    <n v="121"/>
    <n v="38.46"/>
    <m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x v="1474"/>
    <b v="1"/>
    <n v="76"/>
    <b v="1"/>
    <x v="3"/>
    <x v="23"/>
    <n v="112"/>
    <n v="44.32"/>
    <m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x v="1475"/>
    <b v="1"/>
    <n v="441"/>
    <b v="1"/>
    <x v="3"/>
    <x v="23"/>
    <n v="189"/>
    <n v="64.17"/>
    <m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x v="0"/>
    <x v="0"/>
    <n v="1315616422"/>
    <x v="1476"/>
    <b v="1"/>
    <n v="916"/>
    <b v="1"/>
    <x v="3"/>
    <x v="23"/>
    <n v="662"/>
    <n v="43.33"/>
    <m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x v="1477"/>
    <b v="1"/>
    <n v="369"/>
    <b v="1"/>
    <x v="3"/>
    <x v="23"/>
    <n v="111"/>
    <n v="90.5"/>
    <m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b v="1"/>
    <n v="20242"/>
    <b v="1"/>
    <x v="3"/>
    <x v="23"/>
    <n v="1182"/>
    <n v="29.19"/>
    <m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x v="1479"/>
    <b v="1"/>
    <n v="71"/>
    <b v="1"/>
    <x v="3"/>
    <x v="23"/>
    <n v="137"/>
    <n v="30.96"/>
    <m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b v="1"/>
    <n v="635"/>
    <b v="1"/>
    <x v="3"/>
    <x v="23"/>
    <n v="117"/>
    <n v="92.16"/>
    <m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x v="1481"/>
    <b v="0"/>
    <n v="6"/>
    <b v="0"/>
    <x v="3"/>
    <x v="10"/>
    <n v="2"/>
    <n v="17.5"/>
    <m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x v="1482"/>
    <b v="0"/>
    <n v="1"/>
    <b v="0"/>
    <x v="3"/>
    <x v="10"/>
    <n v="0"/>
    <n v="5"/>
    <m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x v="1483"/>
    <b v="0"/>
    <n v="2"/>
    <b v="0"/>
    <x v="3"/>
    <x v="10"/>
    <n v="1"/>
    <n v="25"/>
    <m/>
    <x v="1483"/>
    <d v="2016-07-22T04:37:55"/>
    <x v="2"/>
  </r>
  <r>
    <n v="1484"/>
    <x v="1484"/>
    <s v="The mussings of an old wizard"/>
    <n v="2000"/>
    <n v="0"/>
    <x v="2"/>
    <x v="0"/>
    <x v="0"/>
    <n v="1342882260"/>
    <x v="1484"/>
    <b v="0"/>
    <n v="0"/>
    <b v="0"/>
    <x v="3"/>
    <x v="10"/>
    <n v="0"/>
    <n v="0"/>
    <m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x v="1485"/>
    <b v="0"/>
    <n v="3"/>
    <b v="0"/>
    <x v="3"/>
    <x v="10"/>
    <n v="2"/>
    <n v="50"/>
    <m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b v="0"/>
    <n v="3"/>
    <b v="0"/>
    <x v="3"/>
    <x v="10"/>
    <n v="0"/>
    <n v="16"/>
    <m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x v="1487"/>
    <b v="0"/>
    <n v="0"/>
    <b v="0"/>
    <x v="3"/>
    <x v="10"/>
    <n v="0"/>
    <n v="0"/>
    <m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x v="1488"/>
    <b v="0"/>
    <n v="6"/>
    <b v="0"/>
    <x v="3"/>
    <x v="10"/>
    <n v="2"/>
    <n v="60"/>
    <m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x v="1489"/>
    <b v="0"/>
    <n v="0"/>
    <b v="0"/>
    <x v="3"/>
    <x v="10"/>
    <n v="0"/>
    <n v="0"/>
    <m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x v="1490"/>
    <b v="0"/>
    <n v="19"/>
    <b v="0"/>
    <x v="3"/>
    <x v="10"/>
    <n v="31"/>
    <n v="47.11"/>
    <m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x v="0"/>
    <x v="0"/>
    <n v="1424014680"/>
    <x v="1491"/>
    <b v="0"/>
    <n v="1"/>
    <b v="0"/>
    <x v="3"/>
    <x v="10"/>
    <n v="8"/>
    <n v="100"/>
    <m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b v="0"/>
    <n v="2"/>
    <b v="0"/>
    <x v="3"/>
    <x v="10"/>
    <n v="1"/>
    <n v="15"/>
    <m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x v="0"/>
    <x v="0"/>
    <n v="1371415675"/>
    <x v="1493"/>
    <b v="0"/>
    <n v="0"/>
    <b v="0"/>
    <x v="3"/>
    <x v="10"/>
    <n v="0"/>
    <n v="0"/>
    <m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x v="1494"/>
    <b v="0"/>
    <n v="11"/>
    <b v="0"/>
    <x v="3"/>
    <x v="10"/>
    <n v="9"/>
    <n v="40.450000000000003"/>
    <m/>
    <x v="1494"/>
    <d v="2015-04-03T15:38:00"/>
    <x v="0"/>
  </r>
  <r>
    <n v="1495"/>
    <x v="1495"/>
    <s v="The Adventures of Penelope Hawthorne. Part One: The Spellbook of Dracone."/>
    <n v="2000"/>
    <n v="0"/>
    <x v="2"/>
    <x v="0"/>
    <x v="0"/>
    <n v="1314471431"/>
    <x v="1495"/>
    <b v="0"/>
    <n v="0"/>
    <b v="0"/>
    <x v="3"/>
    <x v="10"/>
    <n v="0"/>
    <n v="0"/>
    <m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x v="1496"/>
    <b v="0"/>
    <n v="0"/>
    <b v="0"/>
    <x v="3"/>
    <x v="10"/>
    <n v="0"/>
    <n v="0"/>
    <m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x v="1497"/>
    <b v="0"/>
    <n v="1"/>
    <b v="0"/>
    <x v="3"/>
    <x v="10"/>
    <n v="0"/>
    <n v="1"/>
    <m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x v="1498"/>
    <b v="0"/>
    <n v="3"/>
    <b v="0"/>
    <x v="3"/>
    <x v="10"/>
    <n v="2"/>
    <n v="19"/>
    <m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x v="1499"/>
    <b v="0"/>
    <n v="1"/>
    <b v="0"/>
    <x v="3"/>
    <x v="10"/>
    <n v="0"/>
    <n v="5"/>
    <m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b v="0"/>
    <n v="15"/>
    <b v="0"/>
    <x v="3"/>
    <x v="10"/>
    <n v="25"/>
    <n v="46.73"/>
    <m/>
    <x v="1500"/>
    <d v="2013-05-01T21:42:37"/>
    <x v="4"/>
  </r>
  <r>
    <n v="1501"/>
    <x v="1501"/>
    <s v="A hardcover book of surf, outdoor and nature photos from the British Columbia coast."/>
    <n v="52000"/>
    <n v="86492"/>
    <x v="0"/>
    <x v="5"/>
    <x v="5"/>
    <n v="1436364023"/>
    <x v="1501"/>
    <b v="1"/>
    <n v="885"/>
    <b v="1"/>
    <x v="8"/>
    <x v="20"/>
    <n v="166"/>
    <n v="97.73"/>
    <m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x v="1502"/>
    <b v="1"/>
    <n v="329"/>
    <b v="1"/>
    <x v="8"/>
    <x v="20"/>
    <n v="101"/>
    <n v="67.84"/>
    <m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b v="1"/>
    <n v="71"/>
    <b v="1"/>
    <x v="8"/>
    <x v="20"/>
    <n v="108"/>
    <n v="56.98"/>
    <m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x v="1"/>
    <x v="1"/>
    <n v="1402389180"/>
    <x v="1504"/>
    <b v="1"/>
    <n v="269"/>
    <b v="1"/>
    <x v="8"/>
    <x v="20"/>
    <n v="278"/>
    <n v="67.16"/>
    <m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b v="1"/>
    <n v="345"/>
    <b v="1"/>
    <x v="8"/>
    <x v="20"/>
    <n v="104"/>
    <n v="48.04"/>
    <m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x v="1506"/>
    <b v="1"/>
    <n v="43"/>
    <b v="1"/>
    <x v="8"/>
    <x v="20"/>
    <n v="111"/>
    <n v="38.86"/>
    <m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b v="1"/>
    <n v="33"/>
    <b v="1"/>
    <x v="8"/>
    <x v="20"/>
    <n v="215"/>
    <n v="78.180000000000007"/>
    <m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x v="1508"/>
    <b v="1"/>
    <n v="211"/>
    <b v="1"/>
    <x v="8"/>
    <x v="20"/>
    <n v="111"/>
    <n v="97.11"/>
    <m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x v="1509"/>
    <b v="1"/>
    <n v="196"/>
    <b v="1"/>
    <x v="8"/>
    <x v="20"/>
    <n v="124"/>
    <n v="110.39"/>
    <m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b v="1"/>
    <n v="405"/>
    <b v="1"/>
    <x v="8"/>
    <x v="20"/>
    <n v="101"/>
    <n v="39.92"/>
    <m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b v="1"/>
    <n v="206"/>
    <b v="1"/>
    <x v="8"/>
    <x v="20"/>
    <n v="112"/>
    <n v="75.98"/>
    <m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x v="1512"/>
    <b v="1"/>
    <n v="335"/>
    <b v="1"/>
    <x v="8"/>
    <x v="20"/>
    <n v="559"/>
    <n v="58.38"/>
    <m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x v="1513"/>
    <b v="1"/>
    <n v="215"/>
    <b v="1"/>
    <x v="8"/>
    <x v="20"/>
    <n v="150"/>
    <n v="55.82"/>
    <m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x v="1514"/>
    <b v="1"/>
    <n v="176"/>
    <b v="1"/>
    <x v="8"/>
    <x v="20"/>
    <n v="106"/>
    <n v="151.24"/>
    <m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b v="1"/>
    <n v="555"/>
    <b v="1"/>
    <x v="8"/>
    <x v="20"/>
    <n v="157"/>
    <n v="849.67"/>
    <m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b v="1"/>
    <n v="116"/>
    <b v="1"/>
    <x v="8"/>
    <x v="20"/>
    <n v="109"/>
    <n v="159.24"/>
    <m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x v="1517"/>
    <b v="1"/>
    <n v="615"/>
    <b v="1"/>
    <x v="8"/>
    <x v="20"/>
    <n v="162"/>
    <n v="39.51"/>
    <m/>
    <x v="1517"/>
    <d v="2014-12-06T06:00:00"/>
    <x v="3"/>
  </r>
  <r>
    <n v="1518"/>
    <x v="1518"/>
    <s v="A photobook of Robin Schwartz's ongoing series with her daughter Amelia."/>
    <n v="15000"/>
    <n v="30805"/>
    <x v="0"/>
    <x v="0"/>
    <x v="0"/>
    <n v="1401565252"/>
    <x v="1518"/>
    <b v="1"/>
    <n v="236"/>
    <b v="1"/>
    <x v="8"/>
    <x v="20"/>
    <n v="205"/>
    <n v="130.53"/>
    <m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b v="1"/>
    <n v="145"/>
    <b v="1"/>
    <x v="8"/>
    <x v="20"/>
    <n v="103"/>
    <n v="64.16"/>
    <m/>
    <x v="1519"/>
    <d v="2014-06-20T21:59:00"/>
    <x v="3"/>
  </r>
  <r>
    <n v="1520"/>
    <x v="1520"/>
    <s v="A self-published photography book by Andrew Miksys from his new series about Belarus"/>
    <n v="18000"/>
    <n v="18625"/>
    <x v="0"/>
    <x v="0"/>
    <x v="0"/>
    <n v="1418961600"/>
    <x v="1520"/>
    <b v="1"/>
    <n v="167"/>
    <b v="1"/>
    <x v="8"/>
    <x v="20"/>
    <n v="103"/>
    <n v="111.53"/>
    <m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x v="1521"/>
    <b v="1"/>
    <n v="235"/>
    <b v="1"/>
    <x v="8"/>
    <x v="20"/>
    <n v="107"/>
    <n v="170.45"/>
    <m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b v="1"/>
    <n v="452"/>
    <b v="1"/>
    <x v="8"/>
    <x v="20"/>
    <n v="139"/>
    <n v="133.74"/>
    <m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b v="1"/>
    <n v="241"/>
    <b v="1"/>
    <x v="8"/>
    <x v="20"/>
    <n v="125"/>
    <n v="95.83"/>
    <m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x v="11"/>
    <x v="9"/>
    <n v="1487592090"/>
    <x v="1524"/>
    <b v="1"/>
    <n v="28"/>
    <b v="1"/>
    <x v="8"/>
    <x v="20"/>
    <n v="207"/>
    <n v="221.79"/>
    <m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b v="1"/>
    <n v="140"/>
    <b v="1"/>
    <x v="8"/>
    <x v="20"/>
    <n v="174"/>
    <n v="32.32"/>
    <m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b v="1"/>
    <n v="280"/>
    <b v="1"/>
    <x v="8"/>
    <x v="20"/>
    <n v="120"/>
    <n v="98.84"/>
    <m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x v="1527"/>
    <b v="1"/>
    <n v="70"/>
    <b v="1"/>
    <x v="8"/>
    <x v="20"/>
    <n v="110"/>
    <n v="55.22"/>
    <m/>
    <x v="1527"/>
    <d v="2017-03-14T13:24:46"/>
    <x v="1"/>
  </r>
  <r>
    <n v="1528"/>
    <x v="1528"/>
    <s v="A book of street photos from around Shibuya that I've made between 2011-2016."/>
    <n v="3000"/>
    <n v="8447"/>
    <x v="0"/>
    <x v="0"/>
    <x v="0"/>
    <n v="1485907200"/>
    <x v="1528"/>
    <b v="1"/>
    <n v="160"/>
    <b v="1"/>
    <x v="8"/>
    <x v="20"/>
    <n v="282"/>
    <n v="52.79"/>
    <m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x v="0"/>
    <x v="0"/>
    <n v="1426773920"/>
    <x v="1529"/>
    <b v="1"/>
    <n v="141"/>
    <b v="1"/>
    <x v="8"/>
    <x v="20"/>
    <n v="101"/>
    <n v="135.66999999999999"/>
    <m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x v="1530"/>
    <b v="1"/>
    <n v="874"/>
    <b v="1"/>
    <x v="8"/>
    <x v="20"/>
    <n v="135"/>
    <n v="53.99"/>
    <m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b v="1"/>
    <n v="73"/>
    <b v="1"/>
    <x v="8"/>
    <x v="20"/>
    <n v="176"/>
    <n v="56.64"/>
    <m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x v="1532"/>
    <b v="1"/>
    <n v="294"/>
    <b v="1"/>
    <x v="8"/>
    <x v="20"/>
    <n v="484"/>
    <n v="82.32"/>
    <m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x v="1533"/>
    <b v="1"/>
    <n v="740"/>
    <b v="1"/>
    <x v="8"/>
    <x v="20"/>
    <n v="145"/>
    <n v="88.26"/>
    <m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x v="1534"/>
    <b v="1"/>
    <n v="369"/>
    <b v="1"/>
    <x v="8"/>
    <x v="20"/>
    <n v="418"/>
    <n v="84.91"/>
    <m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b v="1"/>
    <n v="110"/>
    <b v="1"/>
    <x v="8"/>
    <x v="20"/>
    <n v="132"/>
    <n v="48.15"/>
    <m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b v="1"/>
    <n v="455"/>
    <b v="1"/>
    <x v="8"/>
    <x v="20"/>
    <n v="250"/>
    <n v="66.02"/>
    <m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x v="1537"/>
    <b v="1"/>
    <n v="224"/>
    <b v="1"/>
    <x v="8"/>
    <x v="20"/>
    <n v="180"/>
    <n v="96.38"/>
    <m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b v="1"/>
    <n v="46"/>
    <b v="1"/>
    <x v="8"/>
    <x v="20"/>
    <n v="103"/>
    <n v="156.16999999999999"/>
    <m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x v="1539"/>
    <b v="0"/>
    <n v="284"/>
    <b v="1"/>
    <x v="8"/>
    <x v="20"/>
    <n v="136"/>
    <n v="95.76"/>
    <m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b v="1"/>
    <n v="98"/>
    <b v="1"/>
    <x v="8"/>
    <x v="20"/>
    <n v="118"/>
    <n v="180.41"/>
    <m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x v="1541"/>
    <b v="0"/>
    <n v="2"/>
    <b v="0"/>
    <x v="8"/>
    <x v="24"/>
    <n v="0"/>
    <n v="3"/>
    <m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x v="1542"/>
    <b v="0"/>
    <n v="1"/>
    <b v="0"/>
    <x v="8"/>
    <x v="24"/>
    <n v="4"/>
    <n v="20"/>
    <m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x v="1543"/>
    <b v="0"/>
    <n v="1"/>
    <b v="0"/>
    <x v="8"/>
    <x v="24"/>
    <n v="0"/>
    <n v="10"/>
    <m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x v="1544"/>
    <b v="0"/>
    <n v="0"/>
    <b v="0"/>
    <x v="8"/>
    <x v="24"/>
    <n v="0"/>
    <n v="0"/>
    <m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x v="1545"/>
    <b v="0"/>
    <n v="1"/>
    <b v="0"/>
    <x v="8"/>
    <x v="24"/>
    <n v="0"/>
    <n v="1"/>
    <m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b v="0"/>
    <n v="11"/>
    <b v="0"/>
    <x v="8"/>
    <x v="24"/>
    <n v="29"/>
    <n v="26.27"/>
    <m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x v="1547"/>
    <b v="0"/>
    <n v="0"/>
    <b v="0"/>
    <x v="8"/>
    <x v="24"/>
    <n v="0"/>
    <n v="0"/>
    <m/>
    <x v="1547"/>
    <d v="2017-02-23T10:14:42"/>
    <x v="1"/>
  </r>
  <r>
    <n v="1548"/>
    <x v="1548"/>
    <s v="Beauty is in the eye of the beholder and I want to inspire conservation through color."/>
    <n v="700"/>
    <n v="60"/>
    <x v="2"/>
    <x v="0"/>
    <x v="0"/>
    <n v="1447020620"/>
    <x v="1548"/>
    <b v="0"/>
    <n v="1"/>
    <b v="0"/>
    <x v="8"/>
    <x v="24"/>
    <n v="9"/>
    <n v="60"/>
    <m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x v="1549"/>
    <b v="0"/>
    <n v="6"/>
    <b v="0"/>
    <x v="8"/>
    <x v="24"/>
    <n v="34"/>
    <n v="28.33"/>
    <m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x v="1550"/>
    <b v="0"/>
    <n v="7"/>
    <b v="0"/>
    <x v="8"/>
    <x v="24"/>
    <n v="13"/>
    <n v="14.43"/>
    <m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x v="1551"/>
    <b v="0"/>
    <n v="0"/>
    <b v="0"/>
    <x v="8"/>
    <x v="24"/>
    <n v="0"/>
    <n v="0"/>
    <m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x v="1552"/>
    <b v="0"/>
    <n v="16"/>
    <b v="0"/>
    <x v="8"/>
    <x v="24"/>
    <n v="49"/>
    <n v="132.19"/>
    <m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x v="1553"/>
    <b v="0"/>
    <n v="0"/>
    <b v="0"/>
    <x v="8"/>
    <x v="24"/>
    <n v="0"/>
    <n v="0"/>
    <m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x v="1554"/>
    <b v="0"/>
    <n v="0"/>
    <b v="0"/>
    <x v="8"/>
    <x v="24"/>
    <n v="0"/>
    <n v="0"/>
    <m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x v="1555"/>
    <b v="0"/>
    <n v="0"/>
    <b v="0"/>
    <x v="8"/>
    <x v="24"/>
    <n v="0"/>
    <n v="0"/>
    <m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x v="1556"/>
    <b v="0"/>
    <n v="12"/>
    <b v="0"/>
    <x v="8"/>
    <x v="24"/>
    <n v="45"/>
    <n v="56.42"/>
    <m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x v="1557"/>
    <b v="0"/>
    <n v="1"/>
    <b v="0"/>
    <x v="8"/>
    <x v="24"/>
    <n v="4"/>
    <n v="100"/>
    <m/>
    <x v="1557"/>
    <d v="2014-09-20T15:40:33"/>
    <x v="3"/>
  </r>
  <r>
    <n v="1558"/>
    <x v="1558"/>
    <s v="A large 2016 wall-calendar (A3 when open) featuring 12 stunning photographs by Lucy Wood."/>
    <n v="750"/>
    <n v="35"/>
    <x v="2"/>
    <x v="1"/>
    <x v="1"/>
    <n v="1440763920"/>
    <x v="1558"/>
    <b v="0"/>
    <n v="3"/>
    <b v="0"/>
    <x v="8"/>
    <x v="24"/>
    <n v="5"/>
    <n v="11.67"/>
    <m/>
    <x v="1558"/>
    <d v="2015-08-28T12:12:00"/>
    <x v="0"/>
  </r>
  <r>
    <n v="1559"/>
    <x v="1559"/>
    <s v="The goal of this project is to provide scientific evidence of bigfoot in the North Cascades."/>
    <n v="15000"/>
    <n v="50"/>
    <x v="2"/>
    <x v="0"/>
    <x v="0"/>
    <n v="1430270199"/>
    <x v="1559"/>
    <b v="0"/>
    <n v="1"/>
    <b v="0"/>
    <x v="8"/>
    <x v="24"/>
    <n v="0"/>
    <n v="50"/>
    <m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x v="1560"/>
    <b v="0"/>
    <n v="4"/>
    <b v="0"/>
    <x v="8"/>
    <x v="24"/>
    <n v="4"/>
    <n v="23.5"/>
    <m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b v="0"/>
    <n v="1"/>
    <b v="0"/>
    <x v="3"/>
    <x v="25"/>
    <n v="1"/>
    <n v="67"/>
    <m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b v="0"/>
    <n v="0"/>
    <b v="0"/>
    <x v="3"/>
    <x v="25"/>
    <n v="0"/>
    <n v="0"/>
    <m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x v="1563"/>
    <b v="0"/>
    <n v="2"/>
    <b v="0"/>
    <x v="3"/>
    <x v="25"/>
    <n v="1"/>
    <n v="42.5"/>
    <m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x v="1564"/>
    <b v="0"/>
    <n v="1"/>
    <b v="0"/>
    <x v="3"/>
    <x v="25"/>
    <n v="0"/>
    <n v="10"/>
    <m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x v="1565"/>
    <b v="0"/>
    <n v="1"/>
    <b v="0"/>
    <x v="3"/>
    <x v="25"/>
    <n v="3"/>
    <n v="100"/>
    <m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x v="1566"/>
    <b v="0"/>
    <n v="59"/>
    <b v="0"/>
    <x v="3"/>
    <x v="25"/>
    <n v="21"/>
    <n v="108.05"/>
    <m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x v="1567"/>
    <b v="0"/>
    <n v="13"/>
    <b v="0"/>
    <x v="3"/>
    <x v="25"/>
    <n v="4"/>
    <n v="26.92"/>
    <m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x v="1568"/>
    <b v="0"/>
    <n v="22"/>
    <b v="0"/>
    <x v="3"/>
    <x v="25"/>
    <n v="14"/>
    <n v="155"/>
    <m/>
    <x v="1568"/>
    <d v="2014-12-24T01:29:45"/>
    <x v="3"/>
  </r>
  <r>
    <n v="1569"/>
    <x v="1569"/>
    <s v="to be removed"/>
    <n v="30000"/>
    <n v="0"/>
    <x v="1"/>
    <x v="0"/>
    <x v="0"/>
    <n v="1369498714"/>
    <x v="1569"/>
    <b v="0"/>
    <n v="0"/>
    <b v="0"/>
    <x v="3"/>
    <x v="25"/>
    <n v="0"/>
    <n v="0"/>
    <m/>
    <x v="1569"/>
    <d v="2013-05-25T16:18:34"/>
    <x v="4"/>
  </r>
  <r>
    <n v="1570"/>
    <x v="1570"/>
    <s v="A Coloring Book of Breathtaking Beauties_x000a_To Calm the Heart and Soul"/>
    <n v="6000"/>
    <n v="2484"/>
    <x v="1"/>
    <x v="0"/>
    <x v="0"/>
    <n v="1460140282"/>
    <x v="1570"/>
    <b v="0"/>
    <n v="52"/>
    <b v="0"/>
    <x v="3"/>
    <x v="25"/>
    <n v="41"/>
    <n v="47.77"/>
    <m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b v="0"/>
    <n v="4"/>
    <b v="0"/>
    <x v="3"/>
    <x v="25"/>
    <n v="1"/>
    <n v="20"/>
    <m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x v="1572"/>
    <b v="0"/>
    <n v="3"/>
    <b v="0"/>
    <x v="3"/>
    <x v="25"/>
    <n v="5"/>
    <n v="41.67"/>
    <m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b v="0"/>
    <n v="3"/>
    <b v="0"/>
    <x v="3"/>
    <x v="25"/>
    <n v="2"/>
    <n v="74.33"/>
    <m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b v="0"/>
    <n v="6"/>
    <b v="0"/>
    <x v="3"/>
    <x v="25"/>
    <n v="5"/>
    <n v="84.33"/>
    <m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x v="1575"/>
    <b v="0"/>
    <n v="35"/>
    <b v="0"/>
    <x v="3"/>
    <x v="25"/>
    <n v="23"/>
    <n v="65.459999999999994"/>
    <m/>
    <x v="1575"/>
    <d v="2014-07-09T12:34:56"/>
    <x v="3"/>
  </r>
  <r>
    <n v="1576"/>
    <x v="1576"/>
    <s v="For the publication of my first 3 books: an Art book, a graphic novel, and a coloring book"/>
    <n v="5000"/>
    <n v="650"/>
    <x v="1"/>
    <x v="0"/>
    <x v="0"/>
    <n v="1435698368"/>
    <x v="1576"/>
    <b v="0"/>
    <n v="10"/>
    <b v="0"/>
    <x v="3"/>
    <x v="25"/>
    <n v="13"/>
    <n v="65"/>
    <m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x v="1577"/>
    <b v="0"/>
    <n v="2"/>
    <b v="0"/>
    <x v="3"/>
    <x v="25"/>
    <n v="1"/>
    <n v="27.5"/>
    <m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b v="0"/>
    <n v="4"/>
    <b v="0"/>
    <x v="3"/>
    <x v="25"/>
    <n v="11"/>
    <n v="51.25"/>
    <m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x v="0"/>
    <x v="0"/>
    <n v="1377734091"/>
    <x v="1579"/>
    <b v="0"/>
    <n v="2"/>
    <b v="0"/>
    <x v="3"/>
    <x v="25"/>
    <n v="1"/>
    <n v="14"/>
    <m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x v="1580"/>
    <b v="0"/>
    <n v="0"/>
    <b v="0"/>
    <x v="3"/>
    <x v="25"/>
    <n v="0"/>
    <n v="0"/>
    <m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x v="1581"/>
    <b v="0"/>
    <n v="1"/>
    <b v="0"/>
    <x v="8"/>
    <x v="26"/>
    <n v="1"/>
    <n v="5"/>
    <m/>
    <x v="1581"/>
    <d v="2015-12-19T10:46:30"/>
    <x v="0"/>
  </r>
  <r>
    <n v="1582"/>
    <x v="1582"/>
    <s v="I create canvas prints of images from in and around New Orleans"/>
    <n v="1000"/>
    <n v="93"/>
    <x v="2"/>
    <x v="0"/>
    <x v="0"/>
    <n v="1445894400"/>
    <x v="1582"/>
    <b v="0"/>
    <n v="3"/>
    <b v="0"/>
    <x v="8"/>
    <x v="26"/>
    <n v="9"/>
    <n v="31"/>
    <m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x v="1583"/>
    <b v="0"/>
    <n v="1"/>
    <b v="0"/>
    <x v="8"/>
    <x v="26"/>
    <n v="0"/>
    <n v="15"/>
    <m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x v="1584"/>
    <b v="0"/>
    <n v="0"/>
    <b v="0"/>
    <x v="8"/>
    <x v="26"/>
    <n v="0"/>
    <n v="0"/>
    <m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b v="0"/>
    <n v="12"/>
    <b v="0"/>
    <x v="8"/>
    <x v="26"/>
    <n v="79"/>
    <n v="131.66999999999999"/>
    <m/>
    <x v="1585"/>
    <d v="2016-12-25T11:00:00"/>
    <x v="2"/>
  </r>
  <r>
    <n v="1586"/>
    <x v="1586"/>
    <s v="Show the world the beauty that is in all of our back yards!"/>
    <n v="1500"/>
    <n v="0"/>
    <x v="2"/>
    <x v="0"/>
    <x v="0"/>
    <n v="1428197422"/>
    <x v="1586"/>
    <b v="0"/>
    <n v="0"/>
    <b v="0"/>
    <x v="8"/>
    <x v="26"/>
    <n v="0"/>
    <n v="0"/>
    <m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x v="1587"/>
    <b v="0"/>
    <n v="1"/>
    <b v="0"/>
    <x v="8"/>
    <x v="26"/>
    <n v="0"/>
    <n v="1"/>
    <m/>
    <x v="1587"/>
    <d v="2014-12-13T22:49:25"/>
    <x v="3"/>
  </r>
  <r>
    <n v="1588"/>
    <x v="1588"/>
    <s v="Southeast Texas as seen through the lens of a cell phone camera"/>
    <n v="516"/>
    <n v="0"/>
    <x v="2"/>
    <x v="0"/>
    <x v="0"/>
    <n v="1422735120"/>
    <x v="1588"/>
    <b v="0"/>
    <n v="0"/>
    <b v="0"/>
    <x v="8"/>
    <x v="26"/>
    <n v="0"/>
    <n v="0"/>
    <m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x v="0"/>
    <x v="0"/>
    <n v="1444433886"/>
    <x v="1589"/>
    <b v="0"/>
    <n v="0"/>
    <b v="0"/>
    <x v="8"/>
    <x v="26"/>
    <n v="0"/>
    <n v="0"/>
    <m/>
    <x v="1589"/>
    <d v="2015-10-09T23:38:06"/>
    <x v="0"/>
  </r>
  <r>
    <n v="1590"/>
    <x v="1590"/>
    <s v="Discover Italy through photography."/>
    <n v="60000"/>
    <n v="1020"/>
    <x v="2"/>
    <x v="13"/>
    <x v="3"/>
    <n v="1443040464"/>
    <x v="1590"/>
    <b v="0"/>
    <n v="2"/>
    <b v="0"/>
    <x v="8"/>
    <x v="26"/>
    <n v="2"/>
    <n v="510"/>
    <m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b v="0"/>
    <n v="92"/>
    <b v="0"/>
    <x v="8"/>
    <x v="26"/>
    <n v="29"/>
    <n v="44.48"/>
    <m/>
    <x v="1591"/>
    <d v="2016-04-03T16:25:41"/>
    <x v="2"/>
  </r>
  <r>
    <n v="1592"/>
    <x v="1592"/>
    <s v="A portfolio collage of beautiful pictures of authentic Pittsburgh locations and scenery."/>
    <n v="25"/>
    <n v="0"/>
    <x v="2"/>
    <x v="0"/>
    <x v="0"/>
    <n v="1427503485"/>
    <x v="1592"/>
    <b v="0"/>
    <n v="0"/>
    <b v="0"/>
    <x v="8"/>
    <x v="26"/>
    <n v="0"/>
    <n v="0"/>
    <m/>
    <x v="1592"/>
    <d v="2015-03-28T00:44:45"/>
    <x v="0"/>
  </r>
  <r>
    <n v="1593"/>
    <x v="1593"/>
    <s v="A trip to fulfill a dream of capturing the wonders and history of ancient Italy in person."/>
    <n v="22000"/>
    <n v="3"/>
    <x v="2"/>
    <x v="0"/>
    <x v="0"/>
    <n v="1425154655"/>
    <x v="1593"/>
    <b v="0"/>
    <n v="3"/>
    <b v="0"/>
    <x v="8"/>
    <x v="26"/>
    <n v="0"/>
    <n v="1"/>
    <m/>
    <x v="1593"/>
    <d v="2015-02-28T20:17:35"/>
    <x v="0"/>
  </r>
  <r>
    <n v="1594"/>
    <x v="1594"/>
    <s v="I photograph my love of New Orleans, create canvases and share those memories with you."/>
    <n v="1000"/>
    <n v="205"/>
    <x v="2"/>
    <x v="0"/>
    <x v="0"/>
    <n v="1463329260"/>
    <x v="1594"/>
    <b v="0"/>
    <n v="10"/>
    <b v="0"/>
    <x v="8"/>
    <x v="26"/>
    <n v="21"/>
    <n v="20.5"/>
    <m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x v="1595"/>
    <b v="0"/>
    <n v="7"/>
    <b v="0"/>
    <x v="8"/>
    <x v="26"/>
    <n v="0"/>
    <n v="40"/>
    <m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x v="1"/>
    <x v="1"/>
    <n v="1418469569"/>
    <x v="1596"/>
    <b v="0"/>
    <n v="3"/>
    <b v="0"/>
    <x v="8"/>
    <x v="26"/>
    <n v="2"/>
    <n v="25"/>
    <m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x v="1597"/>
    <b v="0"/>
    <n v="0"/>
    <b v="0"/>
    <x v="8"/>
    <x v="26"/>
    <n v="0"/>
    <n v="0"/>
    <m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x v="1598"/>
    <b v="0"/>
    <n v="1"/>
    <b v="0"/>
    <x v="8"/>
    <x v="26"/>
    <n v="0"/>
    <n v="1"/>
    <m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x v="1"/>
    <x v="1"/>
    <n v="1460116576"/>
    <x v="1599"/>
    <b v="0"/>
    <n v="0"/>
    <b v="0"/>
    <x v="8"/>
    <x v="26"/>
    <n v="0"/>
    <n v="0"/>
    <m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x v="1600"/>
    <b v="0"/>
    <n v="9"/>
    <b v="0"/>
    <x v="8"/>
    <x v="26"/>
    <n v="7"/>
    <n v="40.78"/>
    <m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x v="1601"/>
    <b v="0"/>
    <n v="56"/>
    <b v="1"/>
    <x v="4"/>
    <x v="11"/>
    <n v="108"/>
    <n v="48.33"/>
    <m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x v="1602"/>
    <b v="0"/>
    <n v="32"/>
    <b v="1"/>
    <x v="4"/>
    <x v="11"/>
    <n v="100"/>
    <n v="46.95"/>
    <m/>
    <x v="1602"/>
    <d v="2011-10-14T23:00:00"/>
    <x v="6"/>
  </r>
  <r>
    <n v="1603"/>
    <x v="1603"/>
    <s v="An exercise in the wild and dangerous world of solo musicianship by Maxwell D Feinstein."/>
    <n v="2000"/>
    <n v="2000.66"/>
    <x v="0"/>
    <x v="0"/>
    <x v="0"/>
    <n v="1327723459"/>
    <x v="1603"/>
    <b v="0"/>
    <n v="30"/>
    <b v="1"/>
    <x v="4"/>
    <x v="11"/>
    <n v="100"/>
    <n v="66.69"/>
    <m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b v="0"/>
    <n v="70"/>
    <b v="1"/>
    <x v="4"/>
    <x v="11"/>
    <n v="122"/>
    <n v="48.84"/>
    <m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b v="0"/>
    <n v="44"/>
    <b v="1"/>
    <x v="4"/>
    <x v="11"/>
    <n v="101"/>
    <n v="137.31"/>
    <m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b v="0"/>
    <n v="92"/>
    <b v="1"/>
    <x v="4"/>
    <x v="11"/>
    <n v="101"/>
    <n v="87.83"/>
    <m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x v="1607"/>
    <b v="0"/>
    <n v="205"/>
    <b v="1"/>
    <x v="4"/>
    <x v="11"/>
    <n v="145"/>
    <n v="70.790000000000006"/>
    <m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x v="1608"/>
    <b v="0"/>
    <n v="23"/>
    <b v="1"/>
    <x v="4"/>
    <x v="11"/>
    <n v="101"/>
    <n v="52.83"/>
    <m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x v="1609"/>
    <b v="0"/>
    <n v="4"/>
    <b v="1"/>
    <x v="4"/>
    <x v="11"/>
    <n v="118"/>
    <n v="443.75"/>
    <m/>
    <x v="1609"/>
    <d v="2011-11-02T08:00:00"/>
    <x v="6"/>
  </r>
  <r>
    <n v="1610"/>
    <x v="1610"/>
    <s v="So The Story Goes is the upcoming album from &quot;Just Joe&quot; Altier."/>
    <n v="2000"/>
    <n v="5437"/>
    <x v="0"/>
    <x v="0"/>
    <x v="0"/>
    <n v="1355609510"/>
    <x v="1610"/>
    <b v="0"/>
    <n v="112"/>
    <b v="1"/>
    <x v="4"/>
    <x v="11"/>
    <n v="272"/>
    <n v="48.54"/>
    <m/>
    <x v="1610"/>
    <d v="2012-12-15T22:11:50"/>
    <x v="5"/>
  </r>
  <r>
    <n v="1611"/>
    <x v="1611"/>
    <s v="Skelton-Luns CD/7&quot; No Big Deal."/>
    <n v="800"/>
    <n v="1001"/>
    <x v="0"/>
    <x v="0"/>
    <x v="0"/>
    <n v="1370390432"/>
    <x v="1611"/>
    <b v="0"/>
    <n v="27"/>
    <b v="1"/>
    <x v="4"/>
    <x v="11"/>
    <n v="125"/>
    <n v="37.07"/>
    <m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x v="0"/>
    <x v="0"/>
    <n v="1357160384"/>
    <x v="1612"/>
    <b v="0"/>
    <n v="11"/>
    <b v="1"/>
    <x v="4"/>
    <x v="11"/>
    <n v="110"/>
    <n v="50"/>
    <m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x v="1613"/>
    <b v="0"/>
    <n v="26"/>
    <b v="1"/>
    <x v="4"/>
    <x v="11"/>
    <n v="102"/>
    <n v="39.04"/>
    <m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b v="0"/>
    <n v="77"/>
    <b v="1"/>
    <x v="4"/>
    <x v="11"/>
    <n v="103"/>
    <n v="66.69"/>
    <m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x v="0"/>
    <x v="0"/>
    <n v="1323742396"/>
    <x v="1615"/>
    <b v="0"/>
    <n v="136"/>
    <b v="1"/>
    <x v="4"/>
    <x v="11"/>
    <n v="114"/>
    <n v="67.13"/>
    <m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x v="1616"/>
    <b v="0"/>
    <n v="157"/>
    <b v="1"/>
    <x v="4"/>
    <x v="11"/>
    <n v="104"/>
    <n v="66.37"/>
    <m/>
    <x v="1616"/>
    <d v="2012-11-22T22:00:00"/>
    <x v="5"/>
  </r>
  <r>
    <n v="1617"/>
    <x v="1617"/>
    <s v="The Coffis Brothers &amp;The Mountain Men are recording a brand new full length record."/>
    <n v="7000"/>
    <n v="10210"/>
    <x v="0"/>
    <x v="0"/>
    <x v="0"/>
    <n v="1383332400"/>
    <x v="1617"/>
    <b v="0"/>
    <n v="158"/>
    <b v="1"/>
    <x v="4"/>
    <x v="11"/>
    <n v="146"/>
    <n v="64.62"/>
    <m/>
    <x v="1617"/>
    <d v="2013-11-01T19:00:00"/>
    <x v="4"/>
  </r>
  <r>
    <n v="1618"/>
    <x v="1618"/>
    <s v="Janus Word combines hard rock with melodic acoustic music for a unique and awesome sound."/>
    <n v="1500"/>
    <n v="1576"/>
    <x v="0"/>
    <x v="0"/>
    <x v="0"/>
    <n v="1362757335"/>
    <x v="1618"/>
    <b v="0"/>
    <n v="27"/>
    <b v="1"/>
    <x v="4"/>
    <x v="11"/>
    <n v="105"/>
    <n v="58.37"/>
    <m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x v="1619"/>
    <b v="0"/>
    <n v="23"/>
    <b v="1"/>
    <x v="4"/>
    <x v="11"/>
    <n v="133"/>
    <n v="86.96"/>
    <m/>
    <x v="1619"/>
    <d v="2014-09-15T04:28:06"/>
    <x v="3"/>
  </r>
  <r>
    <n v="1620"/>
    <x v="1620"/>
    <s v="Kickstarting my music career with 300 hard copy CDs of my first release."/>
    <n v="1000"/>
    <n v="1130"/>
    <x v="0"/>
    <x v="0"/>
    <x v="0"/>
    <n v="1361606940"/>
    <x v="1620"/>
    <b v="0"/>
    <n v="17"/>
    <b v="1"/>
    <x v="4"/>
    <x v="11"/>
    <n v="113"/>
    <n v="66.47"/>
    <m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x v="1621"/>
    <b v="0"/>
    <n v="37"/>
    <b v="1"/>
    <x v="4"/>
    <x v="11"/>
    <n v="121"/>
    <n v="163.78"/>
    <m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x v="1622"/>
    <b v="0"/>
    <n v="65"/>
    <b v="1"/>
    <x v="4"/>
    <x v="11"/>
    <n v="102"/>
    <n v="107.98"/>
    <m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x v="1623"/>
    <b v="0"/>
    <n v="18"/>
    <b v="1"/>
    <x v="4"/>
    <x v="11"/>
    <n v="101"/>
    <n v="42.11"/>
    <m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x v="0"/>
    <x v="0"/>
    <n v="1357721335"/>
    <x v="1624"/>
    <b v="0"/>
    <n v="25"/>
    <b v="1"/>
    <x v="4"/>
    <x v="11"/>
    <n v="118"/>
    <n v="47.2"/>
    <m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b v="0"/>
    <n v="104"/>
    <b v="1"/>
    <x v="4"/>
    <x v="11"/>
    <n v="155"/>
    <n v="112.02"/>
    <m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x v="1626"/>
    <b v="0"/>
    <n v="108"/>
    <b v="1"/>
    <x v="4"/>
    <x v="11"/>
    <n v="101"/>
    <n v="74.95"/>
    <m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x v="1627"/>
    <b v="0"/>
    <n v="38"/>
    <b v="1"/>
    <x v="4"/>
    <x v="11"/>
    <n v="117"/>
    <n v="61.58"/>
    <m/>
    <x v="1627"/>
    <d v="2012-11-26T04:59:00"/>
    <x v="5"/>
  </r>
  <r>
    <n v="1628"/>
    <x v="1628"/>
    <s v="Original Jewish rock music on human relationships and identity"/>
    <n v="4000"/>
    <n v="4037"/>
    <x v="0"/>
    <x v="0"/>
    <x v="0"/>
    <n v="1403026882"/>
    <x v="1628"/>
    <b v="0"/>
    <n v="88"/>
    <b v="1"/>
    <x v="4"/>
    <x v="11"/>
    <n v="101"/>
    <n v="45.88"/>
    <m/>
    <x v="1628"/>
    <d v="2014-06-17T17:41:22"/>
    <x v="3"/>
  </r>
  <r>
    <n v="1629"/>
    <x v="1629"/>
    <s v="Help Off The Turnpike release new music, and set fire to everything!"/>
    <n v="6000"/>
    <n v="6220"/>
    <x v="0"/>
    <x v="0"/>
    <x v="0"/>
    <n v="1392929333"/>
    <x v="1629"/>
    <b v="0"/>
    <n v="82"/>
    <b v="1"/>
    <x v="4"/>
    <x v="11"/>
    <n v="104"/>
    <n v="75.849999999999994"/>
    <m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x v="1630"/>
    <b v="0"/>
    <n v="126"/>
    <b v="1"/>
    <x v="4"/>
    <x v="11"/>
    <n v="265"/>
    <n v="84.21"/>
    <m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b v="0"/>
    <n v="133"/>
    <b v="1"/>
    <x v="4"/>
    <x v="11"/>
    <n v="156"/>
    <n v="117.23"/>
    <m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b v="0"/>
    <n v="47"/>
    <b v="1"/>
    <x v="4"/>
    <x v="11"/>
    <n v="102"/>
    <n v="86.49"/>
    <m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x v="1633"/>
    <b v="0"/>
    <n v="58"/>
    <b v="1"/>
    <x v="4"/>
    <x v="11"/>
    <n v="100"/>
    <n v="172.41"/>
    <m/>
    <x v="1633"/>
    <d v="2012-01-16T05:00:00"/>
    <x v="6"/>
  </r>
  <r>
    <n v="1634"/>
    <x v="1634"/>
    <s v="Recording Debut  Album w/ Producer Ikey Owens from Free Moral Agents/ The Mars Volta"/>
    <n v="2000"/>
    <n v="2010"/>
    <x v="0"/>
    <x v="0"/>
    <x v="0"/>
    <n v="1306994340"/>
    <x v="1634"/>
    <b v="0"/>
    <n v="32"/>
    <b v="1"/>
    <x v="4"/>
    <x v="11"/>
    <n v="101"/>
    <n v="62.81"/>
    <m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b v="0"/>
    <n v="37"/>
    <b v="1"/>
    <x v="4"/>
    <x v="11"/>
    <n v="125"/>
    <n v="67.73"/>
    <m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x v="1636"/>
    <b v="0"/>
    <n v="87"/>
    <b v="1"/>
    <x v="4"/>
    <x v="11"/>
    <n v="104"/>
    <n v="53.56"/>
    <m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x v="1637"/>
    <b v="0"/>
    <n v="15"/>
    <b v="1"/>
    <x v="4"/>
    <x v="11"/>
    <n v="104"/>
    <n v="34.6"/>
    <m/>
    <x v="1637"/>
    <d v="2009-12-31T23:39:00"/>
    <x v="8"/>
  </r>
  <r>
    <n v="1638"/>
    <x v="1638"/>
    <s v="Avenues will be going in to the studio to record a new EP with Matt Allison!"/>
    <n v="1000"/>
    <n v="1050"/>
    <x v="0"/>
    <x v="0"/>
    <x v="0"/>
    <n v="1362086700"/>
    <x v="1638"/>
    <b v="0"/>
    <n v="27"/>
    <b v="1"/>
    <x v="4"/>
    <x v="11"/>
    <n v="105"/>
    <n v="38.89"/>
    <m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x v="1639"/>
    <b v="0"/>
    <n v="19"/>
    <b v="1"/>
    <x v="4"/>
    <x v="11"/>
    <n v="100"/>
    <n v="94.74"/>
    <m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x v="1640"/>
    <b v="0"/>
    <n v="17"/>
    <b v="1"/>
    <x v="4"/>
    <x v="11"/>
    <n v="170"/>
    <n v="39.97"/>
    <m/>
    <x v="1640"/>
    <d v="2010-08-03T01:59:00"/>
    <x v="7"/>
  </r>
  <r>
    <n v="1641"/>
    <x v="1641"/>
    <s v="Music Video For Upbeat and Inspiring Song - Run For Your Life"/>
    <n v="2500"/>
    <n v="2535"/>
    <x v="0"/>
    <x v="0"/>
    <x v="0"/>
    <n v="1418998744"/>
    <x v="1641"/>
    <b v="0"/>
    <n v="26"/>
    <b v="1"/>
    <x v="4"/>
    <x v="27"/>
    <n v="101"/>
    <n v="97.5"/>
    <m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x v="1642"/>
    <b v="0"/>
    <n v="28"/>
    <b v="1"/>
    <x v="4"/>
    <x v="27"/>
    <n v="100"/>
    <n v="42.86"/>
    <m/>
    <x v="1642"/>
    <d v="2011-06-14T00:35:27"/>
    <x v="6"/>
  </r>
  <r>
    <n v="1643"/>
    <x v="1643"/>
    <s v="This Is All Now is putting out a brand new record, and we need YOUR help to do it!"/>
    <n v="5000"/>
    <n v="6235"/>
    <x v="0"/>
    <x v="0"/>
    <x v="0"/>
    <n v="1348516012"/>
    <x v="1643"/>
    <b v="0"/>
    <n v="37"/>
    <b v="1"/>
    <x v="4"/>
    <x v="27"/>
    <n v="125"/>
    <n v="168.51"/>
    <m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x v="1644"/>
    <b v="0"/>
    <n v="128"/>
    <b v="1"/>
    <x v="4"/>
    <x v="27"/>
    <n v="110"/>
    <n v="85.55"/>
    <m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x v="1645"/>
    <b v="0"/>
    <n v="10"/>
    <b v="1"/>
    <x v="4"/>
    <x v="27"/>
    <n v="111"/>
    <n v="554"/>
    <m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b v="0"/>
    <n v="83"/>
    <b v="1"/>
    <x v="4"/>
    <x v="27"/>
    <n v="110"/>
    <n v="26.55"/>
    <m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x v="1647"/>
    <b v="0"/>
    <n v="46"/>
    <b v="1"/>
    <x v="4"/>
    <x v="27"/>
    <n v="105"/>
    <n v="113.83"/>
    <m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x v="1648"/>
    <b v="0"/>
    <n v="90"/>
    <b v="1"/>
    <x v="4"/>
    <x v="27"/>
    <n v="125"/>
    <n v="32.01"/>
    <m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b v="0"/>
    <n v="81"/>
    <b v="1"/>
    <x v="4"/>
    <x v="27"/>
    <n v="101"/>
    <n v="47.19"/>
    <m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x v="0"/>
    <x v="0"/>
    <n v="1381314437"/>
    <x v="1650"/>
    <b v="0"/>
    <n v="32"/>
    <b v="1"/>
    <x v="4"/>
    <x v="27"/>
    <n v="142"/>
    <n v="88.47"/>
    <m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b v="0"/>
    <n v="20"/>
    <b v="1"/>
    <x v="4"/>
    <x v="27"/>
    <n v="101"/>
    <n v="100.75"/>
    <m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b v="0"/>
    <n v="70"/>
    <b v="1"/>
    <x v="4"/>
    <x v="27"/>
    <n v="101"/>
    <n v="64.709999999999994"/>
    <m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x v="1653"/>
    <b v="0"/>
    <n v="168"/>
    <b v="1"/>
    <x v="4"/>
    <x v="27"/>
    <n v="174"/>
    <n v="51.85"/>
    <m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b v="0"/>
    <n v="34"/>
    <b v="1"/>
    <x v="4"/>
    <x v="27"/>
    <n v="120"/>
    <n v="38.79"/>
    <m/>
    <x v="1654"/>
    <d v="2012-04-18T21:22:40"/>
    <x v="5"/>
  </r>
  <r>
    <n v="1655"/>
    <x v="1655"/>
    <s v="Berklee College of Music student, Meg Porter needs YOUR help to fund her very first EP!"/>
    <n v="1500"/>
    <n v="2143"/>
    <x v="0"/>
    <x v="0"/>
    <x v="0"/>
    <n v="1333648820"/>
    <x v="1655"/>
    <b v="0"/>
    <n v="48"/>
    <b v="1"/>
    <x v="4"/>
    <x v="27"/>
    <n v="143"/>
    <n v="44.65"/>
    <m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b v="0"/>
    <n v="48"/>
    <b v="1"/>
    <x v="4"/>
    <x v="27"/>
    <n v="100"/>
    <n v="156.77000000000001"/>
    <m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b v="0"/>
    <n v="221"/>
    <b v="1"/>
    <x v="4"/>
    <x v="27"/>
    <n v="105"/>
    <n v="118.7"/>
    <m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b v="0"/>
    <n v="107"/>
    <b v="1"/>
    <x v="4"/>
    <x v="27"/>
    <n v="132"/>
    <n v="74.150000000000006"/>
    <m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x v="1659"/>
    <b v="0"/>
    <n v="45"/>
    <b v="1"/>
    <x v="4"/>
    <x v="27"/>
    <n v="113"/>
    <n v="12.53"/>
    <m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x v="1660"/>
    <b v="0"/>
    <n v="36"/>
    <b v="1"/>
    <x v="4"/>
    <x v="27"/>
    <n v="1254"/>
    <n v="27.86"/>
    <m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b v="0"/>
    <n v="101"/>
    <b v="1"/>
    <x v="4"/>
    <x v="27"/>
    <n v="103"/>
    <n v="80.180000000000007"/>
    <m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b v="0"/>
    <n v="62"/>
    <b v="1"/>
    <x v="4"/>
    <x v="27"/>
    <n v="103"/>
    <n v="132.44"/>
    <m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x v="1663"/>
    <b v="0"/>
    <n v="32"/>
    <b v="1"/>
    <x v="4"/>
    <x v="27"/>
    <n v="108"/>
    <n v="33.75"/>
    <m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x v="1664"/>
    <b v="0"/>
    <n v="89"/>
    <b v="1"/>
    <x v="4"/>
    <x v="27"/>
    <n v="122"/>
    <n v="34.380000000000003"/>
    <m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b v="0"/>
    <n v="93"/>
    <b v="1"/>
    <x v="4"/>
    <x v="27"/>
    <n v="119"/>
    <n v="44.96"/>
    <m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x v="1666"/>
    <b v="0"/>
    <n v="98"/>
    <b v="1"/>
    <x v="4"/>
    <x v="27"/>
    <n v="161"/>
    <n v="41.04"/>
    <m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b v="0"/>
    <n v="82"/>
    <b v="1"/>
    <x v="4"/>
    <x v="27"/>
    <n v="127"/>
    <n v="52.6"/>
    <m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b v="0"/>
    <n v="116"/>
    <b v="1"/>
    <x v="4"/>
    <x v="27"/>
    <n v="103"/>
    <n v="70.78"/>
    <m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x v="1669"/>
    <b v="0"/>
    <n v="52"/>
    <b v="1"/>
    <x v="4"/>
    <x v="27"/>
    <n v="140"/>
    <n v="53.75"/>
    <m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b v="0"/>
    <n v="23"/>
    <b v="1"/>
    <x v="4"/>
    <x v="27"/>
    <n v="103"/>
    <n v="44.61"/>
    <m/>
    <x v="1670"/>
    <d v="2010-07-05T04:00:00"/>
    <x v="7"/>
  </r>
  <r>
    <n v="1671"/>
    <x v="1671"/>
    <s v="I am seeking funding in order to help take my music from a hobby to a career."/>
    <n v="2000"/>
    <n v="2013.47"/>
    <x v="0"/>
    <x v="0"/>
    <x v="0"/>
    <n v="1470056614"/>
    <x v="1671"/>
    <b v="0"/>
    <n v="77"/>
    <b v="1"/>
    <x v="4"/>
    <x v="27"/>
    <n v="101"/>
    <n v="26.15"/>
    <m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x v="0"/>
    <x v="0"/>
    <n v="1338824730"/>
    <x v="1672"/>
    <b v="0"/>
    <n v="49"/>
    <b v="1"/>
    <x v="4"/>
    <x v="27"/>
    <n v="113"/>
    <n v="39.18"/>
    <m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x v="1673"/>
    <b v="0"/>
    <n v="59"/>
    <b v="1"/>
    <x v="4"/>
    <x v="27"/>
    <n v="128"/>
    <n v="45.59"/>
    <m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b v="0"/>
    <n v="113"/>
    <b v="1"/>
    <x v="4"/>
    <x v="27"/>
    <n v="202"/>
    <n v="89.25"/>
    <m/>
    <x v="1674"/>
    <d v="2016-08-18T06:59:00"/>
    <x v="2"/>
  </r>
  <r>
    <n v="1675"/>
    <x v="1675"/>
    <s v="The Great Party is releasing their debut album. Here's your chance to be a part of it!"/>
    <n v="1000"/>
    <n v="1374.16"/>
    <x v="0"/>
    <x v="0"/>
    <x v="0"/>
    <n v="1318802580"/>
    <x v="1675"/>
    <b v="0"/>
    <n v="34"/>
    <b v="1"/>
    <x v="4"/>
    <x v="27"/>
    <n v="137"/>
    <n v="40.42"/>
    <m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x v="0"/>
    <x v="0"/>
    <n v="1334980740"/>
    <x v="1676"/>
    <b v="0"/>
    <n v="42"/>
    <b v="1"/>
    <x v="4"/>
    <x v="27"/>
    <n v="115"/>
    <n v="82.38"/>
    <m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x v="1677"/>
    <b v="0"/>
    <n v="42"/>
    <b v="1"/>
    <x v="4"/>
    <x v="27"/>
    <n v="112"/>
    <n v="159.52000000000001"/>
    <m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x v="0"/>
    <x v="0"/>
    <n v="1391718671"/>
    <x v="1678"/>
    <b v="0"/>
    <n v="49"/>
    <b v="1"/>
    <x v="4"/>
    <x v="27"/>
    <n v="118"/>
    <n v="36.24"/>
    <m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b v="0"/>
    <n v="56"/>
    <b v="1"/>
    <x v="4"/>
    <x v="27"/>
    <n v="175"/>
    <n v="62.5"/>
    <m/>
    <x v="1679"/>
    <d v="2011-07-22T01:39:05"/>
    <x v="6"/>
  </r>
  <r>
    <n v="1680"/>
    <x v="1680"/>
    <s v="Working Musician dilemma #164: how the taxman put Kick the Record 2.0 on hold"/>
    <n v="1000"/>
    <n v="1175"/>
    <x v="0"/>
    <x v="0"/>
    <x v="0"/>
    <n v="1405188667"/>
    <x v="1680"/>
    <b v="0"/>
    <n v="25"/>
    <b v="1"/>
    <x v="4"/>
    <x v="27"/>
    <n v="118"/>
    <n v="47"/>
    <m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b v="0"/>
    <n v="884"/>
    <b v="0"/>
    <x v="4"/>
    <x v="28"/>
    <n v="101"/>
    <n v="74.58"/>
    <m/>
    <x v="1681"/>
    <d v="2017-03-29T02:00:00"/>
    <x v="1"/>
  </r>
  <r>
    <n v="1682"/>
    <x v="1682"/>
    <s v="Christian singer-wongerwriter searching for funding to record CD of original Christian music."/>
    <n v="6000"/>
    <n v="0"/>
    <x v="3"/>
    <x v="0"/>
    <x v="0"/>
    <n v="1492142860"/>
    <x v="1682"/>
    <b v="0"/>
    <n v="0"/>
    <b v="0"/>
    <x v="4"/>
    <x v="28"/>
    <n v="0"/>
    <n v="0"/>
    <m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x v="1683"/>
    <b v="0"/>
    <n v="10"/>
    <b v="0"/>
    <x v="4"/>
    <x v="28"/>
    <n v="22"/>
    <n v="76"/>
    <m/>
    <x v="1683"/>
    <d v="2017-04-07T18:45:38"/>
    <x v="1"/>
  </r>
  <r>
    <n v="1684"/>
    <x v="1684"/>
    <s v="New Music from Marty Mikles!  A new EP all about God's Goodness &amp; Mercy."/>
    <n v="8000"/>
    <n v="8730"/>
    <x v="3"/>
    <x v="0"/>
    <x v="0"/>
    <n v="1489775641"/>
    <x v="1684"/>
    <b v="0"/>
    <n v="101"/>
    <b v="0"/>
    <x v="4"/>
    <x v="28"/>
    <n v="109"/>
    <n v="86.44"/>
    <m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x v="1685"/>
    <b v="0"/>
    <n v="15"/>
    <b v="0"/>
    <x v="4"/>
    <x v="28"/>
    <n v="103"/>
    <n v="24"/>
    <m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x v="1686"/>
    <b v="0"/>
    <n v="1"/>
    <b v="0"/>
    <x v="4"/>
    <x v="28"/>
    <n v="0"/>
    <n v="18"/>
    <m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b v="0"/>
    <n v="39"/>
    <b v="0"/>
    <x v="4"/>
    <x v="28"/>
    <n v="31"/>
    <n v="80.13"/>
    <m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x v="1688"/>
    <b v="0"/>
    <n v="7"/>
    <b v="0"/>
    <x v="4"/>
    <x v="28"/>
    <n v="44"/>
    <n v="253.14"/>
    <m/>
    <x v="1688"/>
    <d v="2017-04-09T11:49:54"/>
    <x v="1"/>
  </r>
  <r>
    <n v="1689"/>
    <x v="1689"/>
    <s v="Praising the Living God in the second half of life."/>
    <n v="2400"/>
    <n v="2400"/>
    <x v="3"/>
    <x v="0"/>
    <x v="0"/>
    <n v="1489700230"/>
    <x v="1689"/>
    <b v="0"/>
    <n v="14"/>
    <b v="0"/>
    <x v="4"/>
    <x v="28"/>
    <n v="100"/>
    <n v="171.43"/>
    <m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x v="1690"/>
    <b v="0"/>
    <n v="11"/>
    <b v="0"/>
    <x v="4"/>
    <x v="28"/>
    <n v="25"/>
    <n v="57.73"/>
    <m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b v="0"/>
    <n v="38"/>
    <b v="0"/>
    <x v="4"/>
    <x v="28"/>
    <n v="33"/>
    <n v="264.26"/>
    <m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x v="1692"/>
    <b v="0"/>
    <n v="15"/>
    <b v="0"/>
    <x v="4"/>
    <x v="28"/>
    <n v="48"/>
    <n v="159.33000000000001"/>
    <m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b v="0"/>
    <n v="8"/>
    <b v="0"/>
    <x v="4"/>
    <x v="28"/>
    <n v="9"/>
    <n v="35"/>
    <m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x v="1694"/>
    <b v="0"/>
    <n v="1"/>
    <b v="0"/>
    <x v="4"/>
    <x v="28"/>
    <n v="0"/>
    <n v="5"/>
    <m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b v="0"/>
    <n v="23"/>
    <b v="0"/>
    <x v="4"/>
    <x v="28"/>
    <n v="12"/>
    <n v="61.09"/>
    <m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x v="1696"/>
    <b v="0"/>
    <n v="0"/>
    <b v="0"/>
    <x v="4"/>
    <x v="28"/>
    <n v="0"/>
    <n v="0"/>
    <m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x v="1697"/>
    <b v="0"/>
    <n v="22"/>
    <b v="0"/>
    <x v="4"/>
    <x v="28"/>
    <n v="20"/>
    <n v="114.82"/>
    <m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b v="0"/>
    <n v="0"/>
    <b v="0"/>
    <x v="4"/>
    <x v="28"/>
    <n v="0"/>
    <n v="0"/>
    <m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x v="1699"/>
    <b v="0"/>
    <n v="4"/>
    <b v="0"/>
    <x v="4"/>
    <x v="28"/>
    <n v="4"/>
    <n v="54"/>
    <m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x v="1700"/>
    <b v="0"/>
    <n v="79"/>
    <b v="0"/>
    <x v="4"/>
    <x v="28"/>
    <n v="26"/>
    <n v="65.97"/>
    <m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x v="1701"/>
    <b v="0"/>
    <n v="2"/>
    <b v="0"/>
    <x v="4"/>
    <x v="28"/>
    <n v="0"/>
    <n v="5"/>
    <m/>
    <x v="1701"/>
    <d v="2015-01-15T15:56:45"/>
    <x v="3"/>
  </r>
  <r>
    <n v="1702"/>
    <x v="1702"/>
    <s v="I can do all things through christ jesus"/>
    <n v="16500"/>
    <n v="1"/>
    <x v="2"/>
    <x v="0"/>
    <x v="0"/>
    <n v="1427745150"/>
    <x v="1702"/>
    <b v="0"/>
    <n v="1"/>
    <b v="0"/>
    <x v="4"/>
    <x v="28"/>
    <n v="0"/>
    <n v="1"/>
    <m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x v="1703"/>
    <b v="0"/>
    <n v="2"/>
    <b v="0"/>
    <x v="4"/>
    <x v="28"/>
    <n v="1"/>
    <n v="25.5"/>
    <m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x v="0"/>
    <x v="0"/>
    <n v="1424056873"/>
    <x v="1704"/>
    <b v="0"/>
    <n v="11"/>
    <b v="0"/>
    <x v="4"/>
    <x v="28"/>
    <n v="65"/>
    <n v="118.36"/>
    <m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x v="0"/>
    <x v="0"/>
    <n v="1441814400"/>
    <x v="1705"/>
    <b v="0"/>
    <n v="0"/>
    <b v="0"/>
    <x v="4"/>
    <x v="28"/>
    <n v="0"/>
    <n v="0"/>
    <m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b v="0"/>
    <n v="0"/>
    <b v="0"/>
    <x v="4"/>
    <x v="28"/>
    <n v="0"/>
    <n v="0"/>
    <m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b v="0"/>
    <n v="9"/>
    <b v="0"/>
    <x v="4"/>
    <x v="28"/>
    <n v="10"/>
    <n v="54.11"/>
    <m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x v="1708"/>
    <b v="0"/>
    <n v="0"/>
    <b v="0"/>
    <x v="4"/>
    <x v="28"/>
    <n v="0"/>
    <n v="0"/>
    <m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x v="1709"/>
    <b v="0"/>
    <n v="4"/>
    <b v="0"/>
    <x v="4"/>
    <x v="28"/>
    <n v="5"/>
    <n v="21.25"/>
    <m/>
    <x v="1709"/>
    <d v="2014-08-31T19:39:00"/>
    <x v="3"/>
  </r>
  <r>
    <n v="1710"/>
    <x v="1710"/>
    <s v="We want to create a gospel live album which has never been produced before."/>
    <n v="5000"/>
    <n v="34"/>
    <x v="2"/>
    <x v="12"/>
    <x v="3"/>
    <n v="1453122000"/>
    <x v="1710"/>
    <b v="0"/>
    <n v="1"/>
    <b v="0"/>
    <x v="4"/>
    <x v="28"/>
    <n v="1"/>
    <n v="34"/>
    <m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b v="0"/>
    <n v="2"/>
    <b v="0"/>
    <x v="4"/>
    <x v="28"/>
    <n v="11"/>
    <n v="525"/>
    <m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x v="1712"/>
    <b v="0"/>
    <n v="0"/>
    <b v="0"/>
    <x v="4"/>
    <x v="28"/>
    <n v="0"/>
    <n v="0"/>
    <m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x v="1713"/>
    <b v="0"/>
    <n v="1"/>
    <b v="0"/>
    <x v="4"/>
    <x v="28"/>
    <n v="2"/>
    <n v="50"/>
    <m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x v="1714"/>
    <b v="0"/>
    <n v="17"/>
    <b v="0"/>
    <x v="4"/>
    <x v="28"/>
    <n v="8"/>
    <n v="115.71"/>
    <m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x v="1715"/>
    <b v="0"/>
    <n v="2"/>
    <b v="0"/>
    <x v="4"/>
    <x v="28"/>
    <n v="0"/>
    <n v="5.5"/>
    <m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b v="0"/>
    <n v="3"/>
    <b v="0"/>
    <x v="4"/>
    <x v="28"/>
    <n v="8"/>
    <n v="50"/>
    <m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x v="1717"/>
    <b v="0"/>
    <n v="41"/>
    <b v="0"/>
    <x v="4"/>
    <x v="28"/>
    <n v="43"/>
    <n v="34.020000000000003"/>
    <m/>
    <x v="1717"/>
    <d v="2016-04-21T04:00:00"/>
    <x v="2"/>
  </r>
  <r>
    <n v="1718"/>
    <x v="1718"/>
    <s v="A melody for the galaxy."/>
    <n v="35000"/>
    <n v="75"/>
    <x v="2"/>
    <x v="0"/>
    <x v="0"/>
    <n v="1463201940"/>
    <x v="1718"/>
    <b v="0"/>
    <n v="2"/>
    <b v="0"/>
    <x v="4"/>
    <x v="28"/>
    <n v="0"/>
    <n v="37.5"/>
    <m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x v="1719"/>
    <b v="0"/>
    <n v="3"/>
    <b v="0"/>
    <x v="4"/>
    <x v="28"/>
    <n v="1"/>
    <n v="11.67"/>
    <m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x v="1720"/>
    <b v="0"/>
    <n v="8"/>
    <b v="0"/>
    <x v="4"/>
    <x v="28"/>
    <n v="6"/>
    <n v="28.13"/>
    <m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x v="1721"/>
    <b v="0"/>
    <n v="0"/>
    <b v="0"/>
    <x v="4"/>
    <x v="28"/>
    <n v="0"/>
    <n v="0"/>
    <m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x v="1722"/>
    <b v="0"/>
    <n v="1"/>
    <b v="0"/>
    <x v="4"/>
    <x v="28"/>
    <n v="0"/>
    <n v="1"/>
    <m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b v="0"/>
    <n v="3"/>
    <b v="0"/>
    <x v="4"/>
    <x v="28"/>
    <n v="7"/>
    <n v="216.67"/>
    <m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x v="1724"/>
    <b v="0"/>
    <n v="4"/>
    <b v="0"/>
    <x v="4"/>
    <x v="28"/>
    <n v="1"/>
    <n v="8.75"/>
    <m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x v="1725"/>
    <b v="0"/>
    <n v="9"/>
    <b v="0"/>
    <x v="4"/>
    <x v="28"/>
    <n v="10"/>
    <n v="62.22"/>
    <m/>
    <x v="1725"/>
    <d v="2014-08-24T23:14:09"/>
    <x v="3"/>
  </r>
  <r>
    <n v="1726"/>
    <x v="1726"/>
    <s v="Amanda Joy Hall's sophomore album, &quot;Every Day&quot;. Release expected July 2014"/>
    <n v="6500"/>
    <n v="2196"/>
    <x v="2"/>
    <x v="0"/>
    <x v="0"/>
    <n v="1403906664"/>
    <x v="1726"/>
    <b v="0"/>
    <n v="16"/>
    <b v="0"/>
    <x v="4"/>
    <x v="28"/>
    <n v="34"/>
    <n v="137.25"/>
    <m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x v="1727"/>
    <b v="0"/>
    <n v="1"/>
    <b v="0"/>
    <x v="4"/>
    <x v="28"/>
    <n v="0"/>
    <n v="1"/>
    <m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x v="1728"/>
    <b v="0"/>
    <n v="7"/>
    <b v="0"/>
    <x v="4"/>
    <x v="28"/>
    <n v="68"/>
    <n v="122.14"/>
    <m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x v="1729"/>
    <b v="0"/>
    <n v="0"/>
    <b v="0"/>
    <x v="4"/>
    <x v="28"/>
    <n v="0"/>
    <n v="0"/>
    <m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x v="1730"/>
    <b v="0"/>
    <n v="0"/>
    <b v="0"/>
    <x v="4"/>
    <x v="28"/>
    <n v="0"/>
    <n v="0"/>
    <m/>
    <x v="1730"/>
    <d v="2015-10-25T02:06:23"/>
    <x v="0"/>
  </r>
  <r>
    <n v="1731"/>
    <x v="1731"/>
    <s v="We are a Christin Worship band looking to midwest tour. God Bless!"/>
    <n v="1000"/>
    <n v="0"/>
    <x v="2"/>
    <x v="0"/>
    <x v="0"/>
    <n v="1434034800"/>
    <x v="1731"/>
    <b v="0"/>
    <n v="0"/>
    <b v="0"/>
    <x v="4"/>
    <x v="28"/>
    <n v="0"/>
    <n v="0"/>
    <m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x v="1732"/>
    <b v="0"/>
    <n v="0"/>
    <b v="0"/>
    <x v="4"/>
    <x v="28"/>
    <n v="0"/>
    <n v="0"/>
    <m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x v="1733"/>
    <b v="0"/>
    <n v="0"/>
    <b v="0"/>
    <x v="4"/>
    <x v="28"/>
    <n v="0"/>
    <n v="0"/>
    <m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x v="1734"/>
    <b v="0"/>
    <n v="1"/>
    <b v="0"/>
    <x v="4"/>
    <x v="28"/>
    <n v="0"/>
    <n v="1"/>
    <m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x v="1735"/>
    <b v="0"/>
    <n v="2"/>
    <b v="0"/>
    <x v="4"/>
    <x v="28"/>
    <n v="11"/>
    <n v="55"/>
    <m/>
    <x v="1735"/>
    <d v="2016-08-07T19:32:25"/>
    <x v="2"/>
  </r>
  <r>
    <n v="1736"/>
    <x v="1736"/>
    <s v="A unique meditative album reflecting on the life of Christ, inviting Him into your presence"/>
    <n v="3000"/>
    <n v="22"/>
    <x v="2"/>
    <x v="0"/>
    <x v="0"/>
    <n v="1447018833"/>
    <x v="1736"/>
    <b v="0"/>
    <n v="1"/>
    <b v="0"/>
    <x v="4"/>
    <x v="28"/>
    <n v="1"/>
    <n v="22"/>
    <m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b v="0"/>
    <n v="15"/>
    <b v="0"/>
    <x v="4"/>
    <x v="28"/>
    <n v="21"/>
    <n v="56.67"/>
    <m/>
    <x v="1737"/>
    <d v="2015-07-20T22:46:32"/>
    <x v="0"/>
  </r>
  <r>
    <n v="1738"/>
    <x v="1738"/>
    <s v="Music that inspires and gives hope for overcoming and change. And it is good music."/>
    <n v="5000"/>
    <n v="20"/>
    <x v="2"/>
    <x v="0"/>
    <x v="0"/>
    <n v="1412283542"/>
    <x v="1738"/>
    <b v="0"/>
    <n v="1"/>
    <b v="0"/>
    <x v="4"/>
    <x v="28"/>
    <n v="0"/>
    <n v="20"/>
    <m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x v="1739"/>
    <b v="0"/>
    <n v="1"/>
    <b v="0"/>
    <x v="4"/>
    <x v="28"/>
    <n v="0"/>
    <n v="1"/>
    <m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x v="1740"/>
    <b v="0"/>
    <n v="0"/>
    <b v="0"/>
    <x v="4"/>
    <x v="28"/>
    <n v="0"/>
    <n v="0"/>
    <m/>
    <x v="1740"/>
    <d v="2015-07-16T19:37:02"/>
    <x v="0"/>
  </r>
  <r>
    <n v="1741"/>
    <x v="1741"/>
    <s v="A photo journal documenting my experiences and travels across New Zealand"/>
    <n v="1200"/>
    <n v="1330"/>
    <x v="0"/>
    <x v="1"/>
    <x v="1"/>
    <n v="1433948671"/>
    <x v="1741"/>
    <b v="0"/>
    <n v="52"/>
    <b v="1"/>
    <x v="8"/>
    <x v="20"/>
    <n v="111"/>
    <n v="25.58"/>
    <m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b v="0"/>
    <n v="34"/>
    <b v="1"/>
    <x v="8"/>
    <x v="20"/>
    <n v="109"/>
    <n v="63.97"/>
    <m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x v="1743"/>
    <b v="0"/>
    <n v="67"/>
    <b v="1"/>
    <x v="8"/>
    <x v="20"/>
    <n v="100"/>
    <n v="89.93"/>
    <m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b v="0"/>
    <n v="70"/>
    <b v="1"/>
    <x v="8"/>
    <x v="20"/>
    <n v="118"/>
    <n v="93.07"/>
    <m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x v="1745"/>
    <b v="0"/>
    <n v="89"/>
    <b v="1"/>
    <x v="8"/>
    <x v="20"/>
    <n v="114"/>
    <n v="89.67"/>
    <m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b v="0"/>
    <n v="107"/>
    <b v="1"/>
    <x v="8"/>
    <x v="20"/>
    <n v="148"/>
    <n v="207.62"/>
    <m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x v="1747"/>
    <b v="0"/>
    <n v="159"/>
    <b v="1"/>
    <x v="8"/>
    <x v="20"/>
    <n v="105"/>
    <n v="59.41"/>
    <m/>
    <x v="1747"/>
    <d v="2015-11-13T15:00:00"/>
    <x v="0"/>
  </r>
  <r>
    <n v="1748"/>
    <x v="1748"/>
    <s v="Telling the story of the city through remarkable people who live in Vancouver today."/>
    <n v="50000"/>
    <n v="64974"/>
    <x v="0"/>
    <x v="5"/>
    <x v="5"/>
    <n v="1441234143"/>
    <x v="1748"/>
    <b v="0"/>
    <n v="181"/>
    <b v="1"/>
    <x v="8"/>
    <x v="20"/>
    <n v="130"/>
    <n v="358.97"/>
    <m/>
    <x v="1748"/>
    <d v="2015-09-02T22:49:03"/>
    <x v="0"/>
  </r>
  <r>
    <n v="1749"/>
    <x v="1749"/>
    <s v="Help me fund the production run of my first book by local Photographer Sandro Ortolani."/>
    <n v="10050"/>
    <n v="12410.5"/>
    <x v="0"/>
    <x v="19"/>
    <x v="3"/>
    <n v="1488394800"/>
    <x v="1749"/>
    <b v="0"/>
    <n v="131"/>
    <b v="1"/>
    <x v="8"/>
    <x v="20"/>
    <n v="123"/>
    <n v="94.74"/>
    <m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b v="0"/>
    <n v="125"/>
    <b v="1"/>
    <x v="8"/>
    <x v="20"/>
    <n v="202"/>
    <n v="80.650000000000006"/>
    <m/>
    <x v="1750"/>
    <d v="2016-04-19T20:05:04"/>
    <x v="2"/>
  </r>
  <r>
    <n v="1751"/>
    <x v="1751"/>
    <s v="Photographs and stories culled from 10 years of road trips through rural Greece"/>
    <n v="10000"/>
    <n v="10290"/>
    <x v="0"/>
    <x v="0"/>
    <x v="0"/>
    <n v="1426787123"/>
    <x v="1751"/>
    <b v="0"/>
    <n v="61"/>
    <b v="1"/>
    <x v="8"/>
    <x v="20"/>
    <n v="103"/>
    <n v="168.69"/>
    <m/>
    <x v="1751"/>
    <d v="2015-03-19T17:45:23"/>
    <x v="0"/>
  </r>
  <r>
    <n v="1752"/>
    <x v="1752"/>
    <s v="A little book of calm, in picture form, that will soothe the soul and un-furrow the brow."/>
    <n v="1200"/>
    <n v="3122"/>
    <x v="0"/>
    <x v="1"/>
    <x v="1"/>
    <n v="1476425082"/>
    <x v="1752"/>
    <b v="0"/>
    <n v="90"/>
    <b v="1"/>
    <x v="8"/>
    <x v="20"/>
    <n v="260"/>
    <n v="34.69"/>
    <m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b v="0"/>
    <n v="35"/>
    <b v="1"/>
    <x v="8"/>
    <x v="20"/>
    <n v="108"/>
    <n v="462.86"/>
    <m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x v="1754"/>
    <b v="0"/>
    <n v="90"/>
    <b v="1"/>
    <x v="8"/>
    <x v="20"/>
    <n v="111"/>
    <n v="104.39"/>
    <m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x v="1755"/>
    <b v="0"/>
    <n v="4"/>
    <b v="1"/>
    <x v="8"/>
    <x v="20"/>
    <n v="120"/>
    <n v="7.5"/>
    <m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x v="1756"/>
    <b v="0"/>
    <n v="120"/>
    <b v="1"/>
    <x v="8"/>
    <x v="20"/>
    <n v="103"/>
    <n v="47.13"/>
    <m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x v="0"/>
    <x v="0"/>
    <n v="1485631740"/>
    <x v="1757"/>
    <b v="0"/>
    <n v="14"/>
    <b v="1"/>
    <x v="8"/>
    <x v="20"/>
    <n v="116"/>
    <n v="414.29"/>
    <m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b v="0"/>
    <n v="27"/>
    <b v="1"/>
    <x v="8"/>
    <x v="20"/>
    <n v="115"/>
    <n v="42.48"/>
    <m/>
    <x v="1758"/>
    <d v="2016-07-14T22:56:32"/>
    <x v="2"/>
  </r>
  <r>
    <n v="1759"/>
    <x v="1759"/>
    <s v="Death Valley will be the first photo book of Andi State"/>
    <n v="5000"/>
    <n v="5330"/>
    <x v="0"/>
    <x v="0"/>
    <x v="0"/>
    <n v="1427309629"/>
    <x v="1759"/>
    <b v="0"/>
    <n v="49"/>
    <b v="1"/>
    <x v="8"/>
    <x v="20"/>
    <n v="107"/>
    <n v="108.78"/>
    <m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x v="1760"/>
    <b v="0"/>
    <n v="102"/>
    <b v="1"/>
    <x v="8"/>
    <x v="20"/>
    <n v="165"/>
    <n v="81.099999999999994"/>
    <m/>
    <x v="1760"/>
    <d v="2016-02-25T16:08:33"/>
    <x v="2"/>
  </r>
  <r>
    <n v="1761"/>
    <x v="1761"/>
    <s v="A hardcover photobook telling the naked truth of a young photographers journey."/>
    <n v="100"/>
    <n v="155"/>
    <x v="0"/>
    <x v="1"/>
    <x v="1"/>
    <n v="1442065060"/>
    <x v="1761"/>
    <b v="0"/>
    <n v="3"/>
    <b v="1"/>
    <x v="8"/>
    <x v="20"/>
    <n v="155"/>
    <n v="51.67"/>
    <m/>
    <x v="1761"/>
    <d v="2015-09-12T13:37:40"/>
    <x v="0"/>
  </r>
  <r>
    <n v="1762"/>
    <x v="1762"/>
    <s v="Project rewards $25 gets you 190+ digital images"/>
    <n v="100"/>
    <n v="885"/>
    <x v="0"/>
    <x v="0"/>
    <x v="0"/>
    <n v="1457739245"/>
    <x v="1762"/>
    <b v="0"/>
    <n v="25"/>
    <b v="1"/>
    <x v="8"/>
    <x v="20"/>
    <n v="885"/>
    <n v="35.4"/>
    <m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b v="0"/>
    <n v="118"/>
    <b v="1"/>
    <x v="8"/>
    <x v="20"/>
    <n v="102"/>
    <n v="103.64"/>
    <m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b v="1"/>
    <n v="39"/>
    <b v="0"/>
    <x v="8"/>
    <x v="20"/>
    <n v="20"/>
    <n v="55.28"/>
    <m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b v="1"/>
    <n v="103"/>
    <b v="0"/>
    <x v="8"/>
    <x v="20"/>
    <n v="59"/>
    <n v="72.17"/>
    <m/>
    <x v="1765"/>
    <d v="2014-08-13T23:31:52"/>
    <x v="3"/>
  </r>
  <r>
    <n v="1766"/>
    <x v="1766"/>
    <s v="I want to create a beautiful book which documents the Melbourne music scene."/>
    <n v="1500"/>
    <n v="0"/>
    <x v="2"/>
    <x v="2"/>
    <x v="2"/>
    <n v="1408999088"/>
    <x v="1766"/>
    <b v="1"/>
    <n v="0"/>
    <b v="0"/>
    <x v="8"/>
    <x v="20"/>
    <n v="0"/>
    <n v="0"/>
    <m/>
    <x v="1766"/>
    <d v="2014-08-25T20:38:08"/>
    <x v="3"/>
  </r>
  <r>
    <n v="1767"/>
    <x v="1767"/>
    <s v="A photographic search for the true meaning of pride for ones country during the World Cup"/>
    <n v="5000"/>
    <n v="2286"/>
    <x v="2"/>
    <x v="0"/>
    <x v="0"/>
    <n v="1407080884"/>
    <x v="1767"/>
    <b v="1"/>
    <n v="39"/>
    <b v="0"/>
    <x v="8"/>
    <x v="20"/>
    <n v="46"/>
    <n v="58.62"/>
    <m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x v="1768"/>
    <b v="1"/>
    <n v="15"/>
    <b v="0"/>
    <x v="8"/>
    <x v="20"/>
    <n v="4"/>
    <n v="12.47"/>
    <m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x v="1769"/>
    <b v="1"/>
    <n v="22"/>
    <b v="0"/>
    <x v="8"/>
    <x v="20"/>
    <n v="3"/>
    <n v="49.14"/>
    <m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b v="1"/>
    <n v="92"/>
    <b v="0"/>
    <x v="8"/>
    <x v="20"/>
    <n v="57"/>
    <n v="150.5"/>
    <m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x v="1771"/>
    <b v="1"/>
    <n v="25"/>
    <b v="0"/>
    <x v="8"/>
    <x v="20"/>
    <n v="21"/>
    <n v="35.799999999999997"/>
    <m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x v="1"/>
    <x v="1"/>
    <n v="1404666836"/>
    <x v="1772"/>
    <b v="1"/>
    <n v="19"/>
    <b v="0"/>
    <x v="8"/>
    <x v="20"/>
    <n v="16"/>
    <n v="45.16"/>
    <m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b v="1"/>
    <n v="19"/>
    <b v="0"/>
    <x v="8"/>
    <x v="20"/>
    <n v="6"/>
    <n v="98.79"/>
    <m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x v="1774"/>
    <b v="1"/>
    <n v="13"/>
    <b v="0"/>
    <x v="8"/>
    <x v="20"/>
    <n v="46"/>
    <n v="88.31"/>
    <m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x v="1775"/>
    <b v="1"/>
    <n v="124"/>
    <b v="0"/>
    <x v="8"/>
    <x v="20"/>
    <n v="65"/>
    <n v="170.63"/>
    <m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x v="1776"/>
    <b v="1"/>
    <n v="4"/>
    <b v="0"/>
    <x v="8"/>
    <x v="20"/>
    <n v="7"/>
    <n v="83.75"/>
    <m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b v="1"/>
    <n v="10"/>
    <b v="0"/>
    <x v="8"/>
    <x v="20"/>
    <n v="14"/>
    <n v="65.099999999999994"/>
    <m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x v="1778"/>
    <b v="1"/>
    <n v="15"/>
    <b v="0"/>
    <x v="8"/>
    <x v="20"/>
    <n v="2"/>
    <n v="66.33"/>
    <m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x v="1779"/>
    <b v="1"/>
    <n v="38"/>
    <b v="0"/>
    <x v="8"/>
    <x v="20"/>
    <n v="36"/>
    <n v="104.89"/>
    <m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x v="1780"/>
    <b v="1"/>
    <n v="152"/>
    <b v="0"/>
    <x v="8"/>
    <x v="20"/>
    <n v="40"/>
    <n v="78.44"/>
    <m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x v="1781"/>
    <b v="1"/>
    <n v="24"/>
    <b v="0"/>
    <x v="8"/>
    <x v="20"/>
    <n v="26"/>
    <n v="59.04"/>
    <m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x v="1782"/>
    <b v="1"/>
    <n v="76"/>
    <b v="0"/>
    <x v="8"/>
    <x v="20"/>
    <n v="15"/>
    <n v="71.34"/>
    <m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b v="1"/>
    <n v="185"/>
    <b v="0"/>
    <x v="8"/>
    <x v="20"/>
    <n v="24"/>
    <n v="51.23"/>
    <m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x v="1784"/>
    <b v="1"/>
    <n v="33"/>
    <b v="0"/>
    <x v="8"/>
    <x v="20"/>
    <n v="40"/>
    <n v="60.24"/>
    <m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x v="1785"/>
    <b v="1"/>
    <n v="108"/>
    <b v="0"/>
    <x v="8"/>
    <x v="20"/>
    <n v="20"/>
    <n v="44.94"/>
    <m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x v="1786"/>
    <b v="1"/>
    <n v="29"/>
    <b v="0"/>
    <x v="8"/>
    <x v="20"/>
    <n v="48"/>
    <n v="31.21"/>
    <m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x v="0"/>
    <x v="0"/>
    <n v="1428158637"/>
    <x v="1787"/>
    <b v="1"/>
    <n v="24"/>
    <b v="0"/>
    <x v="8"/>
    <x v="20"/>
    <n v="15"/>
    <n v="63.88"/>
    <m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x v="1"/>
    <x v="1"/>
    <n v="1414795542"/>
    <x v="1788"/>
    <b v="1"/>
    <n v="4"/>
    <b v="0"/>
    <x v="8"/>
    <x v="20"/>
    <n v="1"/>
    <n v="19"/>
    <m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x v="1789"/>
    <b v="1"/>
    <n v="4"/>
    <b v="0"/>
    <x v="8"/>
    <x v="20"/>
    <n v="1"/>
    <n v="10"/>
    <m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x v="1790"/>
    <b v="1"/>
    <n v="15"/>
    <b v="0"/>
    <x v="8"/>
    <x v="20"/>
    <n v="5"/>
    <n v="109.07"/>
    <m/>
    <x v="1790"/>
    <d v="2015-02-05T16:11:18"/>
    <x v="0"/>
  </r>
  <r>
    <n v="1791"/>
    <x v="1791"/>
    <s v="For the love of street photography and the beauty of traditional cultures in southern Italy."/>
    <n v="3000"/>
    <n v="107"/>
    <x v="2"/>
    <x v="1"/>
    <x v="1"/>
    <n v="1422553565"/>
    <x v="1791"/>
    <b v="1"/>
    <n v="4"/>
    <b v="0"/>
    <x v="8"/>
    <x v="20"/>
    <n v="4"/>
    <n v="26.75"/>
    <m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x v="0"/>
    <x v="0"/>
    <n v="1439189940"/>
    <x v="1792"/>
    <b v="1"/>
    <n v="139"/>
    <b v="0"/>
    <x v="8"/>
    <x v="20"/>
    <n v="61"/>
    <n v="109.94"/>
    <m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x v="1793"/>
    <b v="1"/>
    <n v="2"/>
    <b v="0"/>
    <x v="8"/>
    <x v="20"/>
    <n v="1"/>
    <n v="20"/>
    <m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b v="1"/>
    <n v="18"/>
    <b v="0"/>
    <x v="8"/>
    <x v="20"/>
    <n v="11"/>
    <n v="55.39"/>
    <m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x v="1795"/>
    <b v="1"/>
    <n v="81"/>
    <b v="0"/>
    <x v="8"/>
    <x v="20"/>
    <n v="39"/>
    <n v="133.9"/>
    <m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b v="1"/>
    <n v="86"/>
    <b v="0"/>
    <x v="8"/>
    <x v="20"/>
    <n v="22"/>
    <n v="48.72"/>
    <m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x v="1797"/>
    <b v="1"/>
    <n v="140"/>
    <b v="0"/>
    <x v="8"/>
    <x v="20"/>
    <n v="68"/>
    <n v="48.25"/>
    <m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x v="1798"/>
    <b v="1"/>
    <n v="37"/>
    <b v="0"/>
    <x v="8"/>
    <x v="20"/>
    <n v="14"/>
    <n v="58.97"/>
    <m/>
    <x v="1798"/>
    <d v="2016-02-04T07:50:33"/>
    <x v="0"/>
  </r>
  <r>
    <n v="1799"/>
    <x v="1799"/>
    <s v="The UnDiscovered Image, a monthly publication dedicated to photographers."/>
    <n v="4000"/>
    <n v="69.83"/>
    <x v="2"/>
    <x v="1"/>
    <x v="1"/>
    <n v="1415740408"/>
    <x v="1799"/>
    <b v="1"/>
    <n v="6"/>
    <b v="0"/>
    <x v="8"/>
    <x v="20"/>
    <n v="2"/>
    <n v="11.64"/>
    <m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b v="1"/>
    <n v="113"/>
    <b v="0"/>
    <x v="8"/>
    <x v="20"/>
    <n v="20"/>
    <n v="83.72"/>
    <m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b v="1"/>
    <n v="37"/>
    <b v="0"/>
    <x v="8"/>
    <x v="20"/>
    <n v="14"/>
    <n v="63.65"/>
    <m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x v="12"/>
    <x v="3"/>
    <n v="1435442340"/>
    <x v="1802"/>
    <b v="1"/>
    <n v="18"/>
    <b v="0"/>
    <x v="8"/>
    <x v="20"/>
    <n v="48"/>
    <n v="94.28"/>
    <m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x v="1803"/>
    <b v="1"/>
    <n v="75"/>
    <b v="0"/>
    <x v="8"/>
    <x v="20"/>
    <n v="31"/>
    <n v="71.87"/>
    <m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x v="1804"/>
    <b v="1"/>
    <n v="52"/>
    <b v="0"/>
    <x v="8"/>
    <x v="20"/>
    <n v="35"/>
    <n v="104.85"/>
    <m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b v="1"/>
    <n v="122"/>
    <b v="0"/>
    <x v="8"/>
    <x v="20"/>
    <n v="36"/>
    <n v="67.14"/>
    <m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x v="1806"/>
    <b v="1"/>
    <n v="8"/>
    <b v="0"/>
    <x v="8"/>
    <x v="20"/>
    <n v="3"/>
    <n v="73.88"/>
    <m/>
    <x v="1806"/>
    <d v="2014-09-30T15:19:09"/>
    <x v="3"/>
  </r>
  <r>
    <n v="1807"/>
    <x v="1807"/>
    <s v="I want to explore alternative cultures and lifestyles in America."/>
    <n v="5000"/>
    <n v="553"/>
    <x v="2"/>
    <x v="0"/>
    <x v="0"/>
    <n v="1411868313"/>
    <x v="1807"/>
    <b v="1"/>
    <n v="8"/>
    <b v="0"/>
    <x v="8"/>
    <x v="20"/>
    <n v="11"/>
    <n v="69.13"/>
    <m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b v="1"/>
    <n v="96"/>
    <b v="0"/>
    <x v="8"/>
    <x v="20"/>
    <n v="41"/>
    <n v="120.77"/>
    <m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x v="1809"/>
    <b v="1"/>
    <n v="9"/>
    <b v="0"/>
    <x v="8"/>
    <x v="20"/>
    <n v="11"/>
    <n v="42.22"/>
    <m/>
    <x v="1809"/>
    <d v="2015-03-01T21:47:19"/>
    <x v="0"/>
  </r>
  <r>
    <n v="1810"/>
    <x v="1810"/>
    <s v="Film Speed is a series of Zines focusing on architecture shot completely on 35 and 120mm film."/>
    <n v="450"/>
    <n v="15"/>
    <x v="2"/>
    <x v="0"/>
    <x v="0"/>
    <n v="1408657826"/>
    <x v="1810"/>
    <b v="0"/>
    <n v="2"/>
    <b v="0"/>
    <x v="8"/>
    <x v="20"/>
    <n v="3"/>
    <n v="7.5"/>
    <m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x v="0"/>
    <x v="0"/>
    <n v="1414123200"/>
    <x v="1811"/>
    <b v="0"/>
    <n v="26"/>
    <b v="0"/>
    <x v="8"/>
    <x v="20"/>
    <n v="0"/>
    <n v="1.54"/>
    <m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x v="1812"/>
    <b v="0"/>
    <n v="23"/>
    <b v="0"/>
    <x v="8"/>
    <x v="20"/>
    <n v="13"/>
    <n v="37.61"/>
    <m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x v="1"/>
    <x v="1"/>
    <n v="1407532812"/>
    <x v="1813"/>
    <b v="0"/>
    <n v="0"/>
    <b v="0"/>
    <x v="8"/>
    <x v="20"/>
    <n v="0"/>
    <n v="0"/>
    <m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x v="1814"/>
    <b v="0"/>
    <n v="140"/>
    <b v="0"/>
    <x v="8"/>
    <x v="20"/>
    <n v="49"/>
    <n v="42.16"/>
    <m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x v="1815"/>
    <b v="0"/>
    <n v="0"/>
    <b v="0"/>
    <x v="8"/>
    <x v="20"/>
    <n v="0"/>
    <n v="0"/>
    <m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x v="1816"/>
    <b v="0"/>
    <n v="6"/>
    <b v="0"/>
    <x v="8"/>
    <x v="20"/>
    <n v="2"/>
    <n v="84.83"/>
    <m/>
    <x v="1816"/>
    <d v="2016-07-25T19:00:00"/>
    <x v="2"/>
  </r>
  <r>
    <n v="1817"/>
    <x v="1817"/>
    <s v="Hundreds of breathtaking rodeo photographs collected in a beautiful coffee table book."/>
    <n v="18000"/>
    <n v="9419"/>
    <x v="2"/>
    <x v="0"/>
    <x v="0"/>
    <n v="1485759540"/>
    <x v="1817"/>
    <b v="0"/>
    <n v="100"/>
    <b v="0"/>
    <x v="8"/>
    <x v="20"/>
    <n v="52"/>
    <n v="94.19"/>
    <m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x v="0"/>
    <x v="0"/>
    <n v="1428035850"/>
    <x v="1818"/>
    <b v="0"/>
    <n v="0"/>
    <b v="0"/>
    <x v="8"/>
    <x v="20"/>
    <n v="0"/>
    <n v="0"/>
    <m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x v="1819"/>
    <b v="0"/>
    <n v="4"/>
    <b v="0"/>
    <x v="8"/>
    <x v="20"/>
    <n v="2"/>
    <n v="6.25"/>
    <m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b v="0"/>
    <n v="8"/>
    <b v="0"/>
    <x v="8"/>
    <x v="20"/>
    <n v="7"/>
    <n v="213.38"/>
    <m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x v="1821"/>
    <b v="0"/>
    <n v="57"/>
    <b v="1"/>
    <x v="4"/>
    <x v="11"/>
    <n v="135"/>
    <n v="59.16"/>
    <m/>
    <x v="1821"/>
    <d v="2012-03-03T07:39:27"/>
    <x v="5"/>
  </r>
  <r>
    <n v="1822"/>
    <x v="1822"/>
    <s v="Wood Butcher needs your help to make this happen. Buy a CD, support local music!"/>
    <n v="300"/>
    <n v="300"/>
    <x v="0"/>
    <x v="5"/>
    <x v="5"/>
    <n v="1391194860"/>
    <x v="1822"/>
    <b v="0"/>
    <n v="11"/>
    <b v="1"/>
    <x v="4"/>
    <x v="11"/>
    <n v="100"/>
    <n v="27.27"/>
    <m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x v="1823"/>
    <b v="0"/>
    <n v="33"/>
    <b v="1"/>
    <x v="4"/>
    <x v="11"/>
    <n v="116"/>
    <n v="24.58"/>
    <m/>
    <x v="1823"/>
    <d v="2012-10-24T16:26:16"/>
    <x v="5"/>
  </r>
  <r>
    <n v="1824"/>
    <x v="1824"/>
    <s v="cd fund raiser"/>
    <n v="3000"/>
    <n v="3002"/>
    <x v="0"/>
    <x v="0"/>
    <x v="0"/>
    <n v="1389146880"/>
    <x v="1824"/>
    <b v="0"/>
    <n v="40"/>
    <b v="1"/>
    <x v="4"/>
    <x v="11"/>
    <n v="100"/>
    <n v="75.05"/>
    <m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b v="0"/>
    <n v="50"/>
    <b v="1"/>
    <x v="4"/>
    <x v="11"/>
    <n v="105"/>
    <n v="42.02"/>
    <m/>
    <x v="1825"/>
    <d v="2013-07-11T20:01:43"/>
    <x v="4"/>
  </r>
  <r>
    <n v="1826"/>
    <x v="1826"/>
    <s v="Hear your favorite Bear Ghost in eargasmic quality!"/>
    <n v="2000"/>
    <n v="2020"/>
    <x v="0"/>
    <x v="0"/>
    <x v="0"/>
    <n v="1392675017"/>
    <x v="1826"/>
    <b v="0"/>
    <n v="38"/>
    <b v="1"/>
    <x v="4"/>
    <x v="11"/>
    <n v="101"/>
    <n v="53.16"/>
    <m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b v="0"/>
    <n v="96"/>
    <b v="1"/>
    <x v="4"/>
    <x v="11"/>
    <n v="101"/>
    <n v="83.89"/>
    <m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b v="0"/>
    <n v="48"/>
    <b v="1"/>
    <x v="4"/>
    <x v="11"/>
    <n v="100"/>
    <n v="417.33"/>
    <m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x v="1829"/>
    <b v="0"/>
    <n v="33"/>
    <b v="1"/>
    <x v="4"/>
    <x v="11"/>
    <n v="167"/>
    <n v="75.77"/>
    <m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x v="1830"/>
    <b v="0"/>
    <n v="226"/>
    <b v="1"/>
    <x v="4"/>
    <x v="11"/>
    <n v="102"/>
    <n v="67.39"/>
    <m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x v="1831"/>
    <b v="0"/>
    <n v="14"/>
    <b v="1"/>
    <x v="4"/>
    <x v="11"/>
    <n v="103"/>
    <n v="73.569999999999993"/>
    <m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x v="1832"/>
    <b v="0"/>
    <n v="20"/>
    <b v="1"/>
    <x v="4"/>
    <x v="11"/>
    <n v="143"/>
    <n v="25"/>
    <m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x v="1833"/>
    <b v="0"/>
    <n v="25"/>
    <b v="1"/>
    <x v="4"/>
    <x v="11"/>
    <n v="263"/>
    <n v="42"/>
    <m/>
    <x v="1833"/>
    <d v="2013-03-02T07:59:00"/>
    <x v="4"/>
  </r>
  <r>
    <n v="1834"/>
    <x v="1834"/>
    <s v="Help us fund our first tour and promote our new EP!"/>
    <n v="10000"/>
    <n v="11805"/>
    <x v="0"/>
    <x v="0"/>
    <x v="0"/>
    <n v="1422140895"/>
    <x v="1834"/>
    <b v="0"/>
    <n v="90"/>
    <b v="1"/>
    <x v="4"/>
    <x v="11"/>
    <n v="118"/>
    <n v="131.16999999999999"/>
    <m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x v="1835"/>
    <b v="0"/>
    <n v="11"/>
    <b v="1"/>
    <x v="4"/>
    <x v="11"/>
    <n v="104"/>
    <n v="47.27"/>
    <m/>
    <x v="1835"/>
    <d v="2016-03-31T15:51:11"/>
    <x v="2"/>
  </r>
  <r>
    <n v="1836"/>
    <x v="1836"/>
    <s v="Help fund our 2013 Sound &amp; Lighting Touring rig!"/>
    <n v="5000"/>
    <n v="10017"/>
    <x v="0"/>
    <x v="0"/>
    <x v="0"/>
    <n v="1361129129"/>
    <x v="1836"/>
    <b v="0"/>
    <n v="55"/>
    <b v="1"/>
    <x v="4"/>
    <x v="11"/>
    <n v="200"/>
    <n v="182.13"/>
    <m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b v="0"/>
    <n v="30"/>
    <b v="1"/>
    <x v="4"/>
    <x v="11"/>
    <n v="307"/>
    <n v="61.37"/>
    <m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b v="0"/>
    <n v="28"/>
    <b v="1"/>
    <x v="4"/>
    <x v="11"/>
    <n v="100"/>
    <n v="35.770000000000003"/>
    <m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x v="1839"/>
    <b v="0"/>
    <n v="45"/>
    <b v="1"/>
    <x v="4"/>
    <x v="11"/>
    <n v="205"/>
    <n v="45.62"/>
    <m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x v="1840"/>
    <b v="0"/>
    <n v="13"/>
    <b v="1"/>
    <x v="4"/>
    <x v="11"/>
    <n v="109"/>
    <n v="75.38"/>
    <m/>
    <x v="1840"/>
    <d v="2013-05-07T04:59:00"/>
    <x v="4"/>
  </r>
  <r>
    <n v="1841"/>
    <x v="1841"/>
    <s v="Hard Rock with a Positive Message. Help us fund, release and promote our debut EP!"/>
    <n v="2000"/>
    <n v="2035"/>
    <x v="0"/>
    <x v="0"/>
    <x v="0"/>
    <n v="1400561940"/>
    <x v="1841"/>
    <b v="0"/>
    <n v="40"/>
    <b v="1"/>
    <x v="4"/>
    <x v="11"/>
    <n v="102"/>
    <n v="50.88"/>
    <m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x v="1842"/>
    <b v="0"/>
    <n v="21"/>
    <b v="1"/>
    <x v="4"/>
    <x v="11"/>
    <n v="125"/>
    <n v="119.29"/>
    <m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b v="0"/>
    <n v="134"/>
    <b v="1"/>
    <x v="4"/>
    <x v="11"/>
    <n v="124"/>
    <n v="92.54"/>
    <m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x v="1844"/>
    <b v="0"/>
    <n v="20"/>
    <b v="1"/>
    <x v="4"/>
    <x v="11"/>
    <n v="101"/>
    <n v="76.05"/>
    <m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b v="0"/>
    <n v="19"/>
    <b v="1"/>
    <x v="4"/>
    <x v="11"/>
    <n v="100"/>
    <n v="52.63"/>
    <m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b v="0"/>
    <n v="209"/>
    <b v="1"/>
    <x v="4"/>
    <x v="11"/>
    <n v="138"/>
    <n v="98.99"/>
    <m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b v="0"/>
    <n v="38"/>
    <b v="1"/>
    <x v="4"/>
    <x v="11"/>
    <n v="121"/>
    <n v="79.53"/>
    <m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b v="0"/>
    <n v="24"/>
    <b v="1"/>
    <x v="4"/>
    <x v="11"/>
    <n v="107"/>
    <n v="134.21"/>
    <m/>
    <x v="1848"/>
    <d v="2011-07-31T06:59:00"/>
    <x v="6"/>
  </r>
  <r>
    <n v="1849"/>
    <x v="1849"/>
    <s v="Release the Skylines is a small, local Cleveland metal band looking to record an album."/>
    <n v="300"/>
    <n v="301"/>
    <x v="0"/>
    <x v="0"/>
    <x v="0"/>
    <n v="1350505059"/>
    <x v="1849"/>
    <b v="0"/>
    <n v="8"/>
    <b v="1"/>
    <x v="4"/>
    <x v="11"/>
    <n v="100"/>
    <n v="37.630000000000003"/>
    <m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x v="1850"/>
    <b v="0"/>
    <n v="179"/>
    <b v="1"/>
    <x v="4"/>
    <x v="11"/>
    <n v="102"/>
    <n v="51.04"/>
    <m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x v="1851"/>
    <b v="0"/>
    <n v="26"/>
    <b v="1"/>
    <x v="4"/>
    <x v="11"/>
    <n v="100"/>
    <n v="50.04"/>
    <m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b v="0"/>
    <n v="131"/>
    <b v="1"/>
    <x v="4"/>
    <x v="11"/>
    <n v="117"/>
    <n v="133.93"/>
    <m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x v="1853"/>
    <b v="0"/>
    <n v="14"/>
    <b v="1"/>
    <x v="4"/>
    <x v="11"/>
    <n v="102"/>
    <n v="58.21"/>
    <m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b v="0"/>
    <n v="174"/>
    <b v="1"/>
    <x v="4"/>
    <x v="11"/>
    <n v="102"/>
    <n v="88.04"/>
    <m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x v="1855"/>
    <b v="0"/>
    <n v="191"/>
    <b v="1"/>
    <x v="4"/>
    <x v="11"/>
    <n v="154"/>
    <n v="70.58"/>
    <m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b v="0"/>
    <n v="38"/>
    <b v="1"/>
    <x v="4"/>
    <x v="11"/>
    <n v="101"/>
    <n v="53.29"/>
    <m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x v="1857"/>
    <b v="0"/>
    <n v="22"/>
    <b v="1"/>
    <x v="4"/>
    <x v="11"/>
    <n v="100"/>
    <n v="136.36000000000001"/>
    <m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b v="0"/>
    <n v="149"/>
    <b v="1"/>
    <x v="4"/>
    <x v="11"/>
    <n v="109"/>
    <n v="40.549999999999997"/>
    <m/>
    <x v="1858"/>
    <d v="2011-12-16T05:48:41"/>
    <x v="6"/>
  </r>
  <r>
    <n v="1859"/>
    <x v="1859"/>
    <s v="Queen Kwong is going ON TOUR to London and Paris!"/>
    <n v="3000"/>
    <n v="3955"/>
    <x v="0"/>
    <x v="0"/>
    <x v="0"/>
    <n v="1316716129"/>
    <x v="1859"/>
    <b v="0"/>
    <n v="56"/>
    <b v="1"/>
    <x v="4"/>
    <x v="11"/>
    <n v="132"/>
    <n v="70.63"/>
    <m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x v="1860"/>
    <b v="0"/>
    <n v="19"/>
    <b v="1"/>
    <x v="4"/>
    <x v="11"/>
    <n v="133"/>
    <n v="52.68"/>
    <m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b v="0"/>
    <n v="0"/>
    <b v="0"/>
    <x v="6"/>
    <x v="18"/>
    <n v="0"/>
    <n v="0"/>
    <m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x v="1862"/>
    <b v="0"/>
    <n v="16"/>
    <b v="0"/>
    <x v="6"/>
    <x v="18"/>
    <n v="8"/>
    <n v="90.94"/>
    <m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x v="1863"/>
    <b v="0"/>
    <n v="2"/>
    <b v="0"/>
    <x v="6"/>
    <x v="18"/>
    <n v="0"/>
    <n v="5"/>
    <m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x v="1864"/>
    <b v="0"/>
    <n v="48"/>
    <b v="0"/>
    <x v="6"/>
    <x v="18"/>
    <n v="43"/>
    <n v="58.08"/>
    <m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b v="0"/>
    <n v="2"/>
    <b v="0"/>
    <x v="6"/>
    <x v="18"/>
    <n v="0"/>
    <n v="2"/>
    <m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x v="1866"/>
    <b v="0"/>
    <n v="2"/>
    <b v="0"/>
    <x v="6"/>
    <x v="18"/>
    <n v="1"/>
    <n v="62.5"/>
    <m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b v="0"/>
    <n v="1"/>
    <b v="0"/>
    <x v="6"/>
    <x v="18"/>
    <n v="0"/>
    <n v="10"/>
    <m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x v="1868"/>
    <b v="0"/>
    <n v="17"/>
    <b v="0"/>
    <x v="6"/>
    <x v="18"/>
    <n v="5"/>
    <n v="71.59"/>
    <m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b v="0"/>
    <n v="0"/>
    <b v="0"/>
    <x v="6"/>
    <x v="18"/>
    <n v="0"/>
    <n v="0"/>
    <m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x v="1870"/>
    <b v="0"/>
    <n v="11"/>
    <b v="0"/>
    <x v="6"/>
    <x v="18"/>
    <n v="10"/>
    <n v="32.82"/>
    <m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b v="0"/>
    <n v="95"/>
    <b v="0"/>
    <x v="6"/>
    <x v="18"/>
    <n v="72"/>
    <n v="49.12"/>
    <m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b v="0"/>
    <n v="13"/>
    <b v="0"/>
    <x v="6"/>
    <x v="18"/>
    <n v="1"/>
    <n v="16.309999999999999"/>
    <m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x v="1873"/>
    <b v="0"/>
    <n v="2"/>
    <b v="0"/>
    <x v="6"/>
    <x v="18"/>
    <n v="0"/>
    <n v="18"/>
    <m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x v="1874"/>
    <b v="0"/>
    <n v="2"/>
    <b v="0"/>
    <x v="6"/>
    <x v="18"/>
    <n v="0"/>
    <n v="13"/>
    <m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x v="0"/>
    <x v="0"/>
    <n v="1470519308"/>
    <x v="1875"/>
    <b v="0"/>
    <n v="3"/>
    <b v="0"/>
    <x v="6"/>
    <x v="18"/>
    <n v="1"/>
    <n v="17"/>
    <m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x v="1876"/>
    <b v="0"/>
    <n v="0"/>
    <b v="0"/>
    <x v="6"/>
    <x v="18"/>
    <n v="0"/>
    <n v="0"/>
    <m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x v="0"/>
    <x v="0"/>
    <n v="1425170525"/>
    <x v="1877"/>
    <b v="0"/>
    <n v="0"/>
    <b v="0"/>
    <x v="6"/>
    <x v="18"/>
    <n v="0"/>
    <n v="0"/>
    <m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x v="1878"/>
    <b v="0"/>
    <n v="0"/>
    <b v="0"/>
    <x v="6"/>
    <x v="18"/>
    <n v="0"/>
    <n v="0"/>
    <m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x v="1879"/>
    <b v="0"/>
    <n v="2"/>
    <b v="0"/>
    <x v="6"/>
    <x v="18"/>
    <n v="0"/>
    <n v="3"/>
    <m/>
    <x v="1879"/>
    <d v="2016-03-14T14:35:29"/>
    <x v="2"/>
  </r>
  <r>
    <n v="1880"/>
    <x v="1880"/>
    <s v="Sim Betting Football is the only football (soccer) betting simulation  game."/>
    <n v="5000"/>
    <n v="1004"/>
    <x v="2"/>
    <x v="1"/>
    <x v="1"/>
    <n v="1459341380"/>
    <x v="1880"/>
    <b v="0"/>
    <n v="24"/>
    <b v="0"/>
    <x v="6"/>
    <x v="18"/>
    <n v="20"/>
    <n v="41.83"/>
    <m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x v="1881"/>
    <b v="0"/>
    <n v="70"/>
    <b v="1"/>
    <x v="4"/>
    <x v="14"/>
    <n v="173"/>
    <n v="49.34"/>
    <m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x v="1882"/>
    <b v="0"/>
    <n v="81"/>
    <b v="1"/>
    <x v="4"/>
    <x v="14"/>
    <n v="101"/>
    <n v="41.73"/>
    <m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x v="1883"/>
    <b v="0"/>
    <n v="32"/>
    <b v="1"/>
    <x v="4"/>
    <x v="14"/>
    <n v="105"/>
    <n v="32.72"/>
    <m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x v="1884"/>
    <b v="0"/>
    <n v="26"/>
    <b v="1"/>
    <x v="4"/>
    <x v="14"/>
    <n v="135"/>
    <n v="51.96"/>
    <m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x v="1885"/>
    <b v="0"/>
    <n v="105"/>
    <b v="1"/>
    <x v="4"/>
    <x v="14"/>
    <n v="116"/>
    <n v="50.69"/>
    <m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x v="1886"/>
    <b v="0"/>
    <n v="29"/>
    <b v="1"/>
    <x v="4"/>
    <x v="14"/>
    <n v="102"/>
    <n v="42.24"/>
    <m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x v="1887"/>
    <b v="0"/>
    <n v="8"/>
    <b v="1"/>
    <x v="4"/>
    <x v="14"/>
    <n v="111"/>
    <n v="416.88"/>
    <m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b v="0"/>
    <n v="89"/>
    <b v="1"/>
    <x v="4"/>
    <x v="14"/>
    <n v="166"/>
    <n v="46.65"/>
    <m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b v="0"/>
    <n v="44"/>
    <b v="1"/>
    <x v="4"/>
    <x v="14"/>
    <n v="107"/>
    <n v="48.45"/>
    <m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x v="1890"/>
    <b v="0"/>
    <n v="246"/>
    <b v="1"/>
    <x v="4"/>
    <x v="14"/>
    <n v="145"/>
    <n v="70.53"/>
    <m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b v="0"/>
    <n v="120"/>
    <b v="1"/>
    <x v="4"/>
    <x v="14"/>
    <n v="106"/>
    <n v="87.96"/>
    <m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x v="0"/>
    <x v="0"/>
    <n v="1307459881"/>
    <x v="1892"/>
    <b v="0"/>
    <n v="26"/>
    <b v="1"/>
    <x v="4"/>
    <x v="14"/>
    <n v="137"/>
    <n v="26.27"/>
    <m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b v="0"/>
    <n v="45"/>
    <b v="1"/>
    <x v="4"/>
    <x v="14"/>
    <n v="104"/>
    <n v="57.78"/>
    <m/>
    <x v="1893"/>
    <d v="2011-04-16T03:59:00"/>
    <x v="6"/>
  </r>
  <r>
    <n v="1894"/>
    <x v="1894"/>
    <s v="Im trying to raise $1000 for a 3 song EP in a studio!"/>
    <n v="1000"/>
    <n v="1145"/>
    <x v="0"/>
    <x v="0"/>
    <x v="0"/>
    <n v="1329082983"/>
    <x v="1894"/>
    <b v="0"/>
    <n v="20"/>
    <b v="1"/>
    <x v="4"/>
    <x v="14"/>
    <n v="115"/>
    <n v="57.25"/>
    <m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b v="0"/>
    <n v="47"/>
    <b v="1"/>
    <x v="4"/>
    <x v="14"/>
    <n v="102"/>
    <n v="196.34"/>
    <m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x v="1896"/>
    <b v="0"/>
    <n v="13"/>
    <b v="1"/>
    <x v="4"/>
    <x v="14"/>
    <n v="124"/>
    <n v="43"/>
    <m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x v="1897"/>
    <b v="0"/>
    <n v="183"/>
    <b v="1"/>
    <x v="4"/>
    <x v="14"/>
    <n v="102"/>
    <n v="35.549999999999997"/>
    <m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x v="1898"/>
    <b v="0"/>
    <n v="21"/>
    <b v="1"/>
    <x v="4"/>
    <x v="14"/>
    <n v="145"/>
    <n v="68.81"/>
    <m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b v="0"/>
    <n v="42"/>
    <b v="1"/>
    <x v="4"/>
    <x v="14"/>
    <n v="133"/>
    <n v="28.57"/>
    <m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b v="0"/>
    <n v="54"/>
    <b v="1"/>
    <x v="4"/>
    <x v="14"/>
    <n v="109"/>
    <n v="50.63"/>
    <m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b v="0"/>
    <n v="25"/>
    <b v="0"/>
    <x v="2"/>
    <x v="29"/>
    <n v="3"/>
    <n v="106.8"/>
    <m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x v="1902"/>
    <b v="0"/>
    <n v="3"/>
    <b v="0"/>
    <x v="2"/>
    <x v="29"/>
    <n v="1"/>
    <n v="4"/>
    <m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x v="1903"/>
    <b v="0"/>
    <n v="41"/>
    <b v="0"/>
    <x v="2"/>
    <x v="29"/>
    <n v="47"/>
    <n v="34.1"/>
    <m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x v="1904"/>
    <b v="0"/>
    <n v="2"/>
    <b v="0"/>
    <x v="2"/>
    <x v="29"/>
    <n v="0"/>
    <n v="25"/>
    <m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b v="0"/>
    <n v="4"/>
    <b v="0"/>
    <x v="2"/>
    <x v="29"/>
    <n v="0"/>
    <n v="10.5"/>
    <m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x v="1906"/>
    <b v="0"/>
    <n v="99"/>
    <b v="0"/>
    <x v="2"/>
    <x v="29"/>
    <n v="43"/>
    <n v="215.96"/>
    <m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x v="1907"/>
    <b v="0"/>
    <n v="4"/>
    <b v="0"/>
    <x v="2"/>
    <x v="29"/>
    <n v="0"/>
    <n v="21.25"/>
    <m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b v="0"/>
    <n v="4"/>
    <b v="0"/>
    <x v="2"/>
    <x v="29"/>
    <n v="2"/>
    <n v="108.25"/>
    <m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x v="1909"/>
    <b v="0"/>
    <n v="38"/>
    <b v="0"/>
    <x v="2"/>
    <x v="29"/>
    <n v="14"/>
    <n v="129.97"/>
    <m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x v="1910"/>
    <b v="0"/>
    <n v="285"/>
    <b v="0"/>
    <x v="2"/>
    <x v="29"/>
    <n v="39"/>
    <n v="117.49"/>
    <m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x v="1911"/>
    <b v="0"/>
    <n v="1"/>
    <b v="0"/>
    <x v="2"/>
    <x v="29"/>
    <n v="0"/>
    <n v="10"/>
    <m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x v="1912"/>
    <b v="0"/>
    <n v="42"/>
    <b v="0"/>
    <x v="2"/>
    <x v="29"/>
    <n v="59"/>
    <n v="70.599999999999994"/>
    <m/>
    <x v="1912"/>
    <d v="2015-06-04T05:26:00"/>
    <x v="0"/>
  </r>
  <r>
    <n v="1913"/>
    <x v="1913"/>
    <s v="Tibio is a revolutionary new product designed to solve an age old problem."/>
    <n v="48000"/>
    <n v="637"/>
    <x v="2"/>
    <x v="1"/>
    <x v="1"/>
    <n v="1412770578"/>
    <x v="1913"/>
    <b v="0"/>
    <n v="26"/>
    <b v="0"/>
    <x v="2"/>
    <x v="29"/>
    <n v="1"/>
    <n v="24.5"/>
    <m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b v="0"/>
    <n v="2"/>
    <b v="0"/>
    <x v="2"/>
    <x v="29"/>
    <n v="9"/>
    <n v="30"/>
    <m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x v="1915"/>
    <b v="0"/>
    <n v="4"/>
    <b v="0"/>
    <x v="2"/>
    <x v="29"/>
    <n v="2"/>
    <n v="2"/>
    <m/>
    <x v="1915"/>
    <d v="2014-09-02T01:10:22"/>
    <x v="3"/>
  </r>
  <r>
    <n v="1916"/>
    <x v="1916"/>
    <s v="The Paint Can Holder Makes Painting Easier and Safer on Extension Ladders."/>
    <n v="20000"/>
    <n v="102"/>
    <x v="2"/>
    <x v="0"/>
    <x v="0"/>
    <n v="1478542375"/>
    <x v="1916"/>
    <b v="0"/>
    <n v="6"/>
    <b v="0"/>
    <x v="2"/>
    <x v="29"/>
    <n v="1"/>
    <n v="17"/>
    <m/>
    <x v="1916"/>
    <d v="2016-11-07T18:12:55"/>
    <x v="2"/>
  </r>
  <r>
    <n v="1917"/>
    <x v="1917"/>
    <s v="Let's build a legendary brand altogether"/>
    <n v="390000"/>
    <n v="205025"/>
    <x v="2"/>
    <x v="7"/>
    <x v="6"/>
    <n v="1486708133"/>
    <x v="1917"/>
    <b v="0"/>
    <n v="70"/>
    <b v="0"/>
    <x v="2"/>
    <x v="29"/>
    <n v="53"/>
    <n v="2928.93"/>
    <m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x v="1918"/>
    <b v="0"/>
    <n v="9"/>
    <b v="0"/>
    <x v="2"/>
    <x v="29"/>
    <n v="1"/>
    <n v="28.89"/>
    <m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x v="1919"/>
    <b v="0"/>
    <n v="8"/>
    <b v="0"/>
    <x v="2"/>
    <x v="29"/>
    <n v="47"/>
    <n v="29.63"/>
    <m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x v="1920"/>
    <b v="0"/>
    <n v="105"/>
    <b v="0"/>
    <x v="2"/>
    <x v="29"/>
    <n v="43"/>
    <n v="40.98"/>
    <m/>
    <x v="1920"/>
    <d v="2015-10-21T23:00:00"/>
    <x v="0"/>
  </r>
  <r>
    <n v="1921"/>
    <x v="1921"/>
    <s v="The Fine Spirits are making an album, but we need your help!"/>
    <n v="1500"/>
    <n v="2052"/>
    <x v="0"/>
    <x v="0"/>
    <x v="0"/>
    <n v="1342243143"/>
    <x v="1921"/>
    <b v="0"/>
    <n v="38"/>
    <b v="1"/>
    <x v="4"/>
    <x v="14"/>
    <n v="137"/>
    <n v="54"/>
    <m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x v="1922"/>
    <b v="0"/>
    <n v="64"/>
    <b v="1"/>
    <x v="4"/>
    <x v="14"/>
    <n v="116"/>
    <n v="36.11"/>
    <m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x v="1923"/>
    <b v="0"/>
    <n v="13"/>
    <b v="1"/>
    <x v="4"/>
    <x v="14"/>
    <n v="241"/>
    <n v="23.15"/>
    <m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x v="1924"/>
    <b v="0"/>
    <n v="33"/>
    <b v="1"/>
    <x v="4"/>
    <x v="14"/>
    <n v="114"/>
    <n v="104"/>
    <m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x v="0"/>
    <x v="0"/>
    <n v="1381449600"/>
    <x v="1925"/>
    <b v="0"/>
    <n v="52"/>
    <b v="1"/>
    <x v="4"/>
    <x v="14"/>
    <n v="110"/>
    <n v="31.83"/>
    <m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b v="0"/>
    <n v="107"/>
    <b v="1"/>
    <x v="4"/>
    <x v="14"/>
    <n v="195"/>
    <n v="27.39"/>
    <m/>
    <x v="1926"/>
    <d v="2010-11-02T00:26:00"/>
    <x v="7"/>
  </r>
  <r>
    <n v="1927"/>
    <x v="1927"/>
    <s v="Hampshire is headed to GBS Detroit."/>
    <n v="600"/>
    <n v="620"/>
    <x v="0"/>
    <x v="0"/>
    <x v="0"/>
    <n v="1331182740"/>
    <x v="1927"/>
    <b v="0"/>
    <n v="11"/>
    <b v="1"/>
    <x v="4"/>
    <x v="14"/>
    <n v="103"/>
    <n v="56.36"/>
    <m/>
    <x v="1927"/>
    <d v="2012-03-08T04:59:00"/>
    <x v="5"/>
  </r>
  <r>
    <n v="1928"/>
    <x v="1928"/>
    <s v="Help us master and release our debut album &quot;The Kaleidoscope Dawn&quot;"/>
    <n v="2550"/>
    <n v="2630"/>
    <x v="0"/>
    <x v="0"/>
    <x v="0"/>
    <n v="1367940794"/>
    <x v="1928"/>
    <b v="0"/>
    <n v="34"/>
    <b v="1"/>
    <x v="4"/>
    <x v="14"/>
    <n v="103"/>
    <n v="77.349999999999994"/>
    <m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x v="1929"/>
    <b v="0"/>
    <n v="75"/>
    <b v="1"/>
    <x v="4"/>
    <x v="14"/>
    <n v="100"/>
    <n v="42.8"/>
    <m/>
    <x v="1929"/>
    <d v="2011-07-05T00:31:06"/>
    <x v="6"/>
  </r>
  <r>
    <n v="1930"/>
    <x v="1930"/>
    <s v="We're nearly done recording, but we're out of money! Help us release the record!!!"/>
    <n v="1000"/>
    <n v="1270"/>
    <x v="0"/>
    <x v="0"/>
    <x v="0"/>
    <n v="1373203482"/>
    <x v="1930"/>
    <b v="0"/>
    <n v="26"/>
    <b v="1"/>
    <x v="4"/>
    <x v="14"/>
    <n v="127"/>
    <n v="48.85"/>
    <m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x v="0"/>
    <x v="0"/>
    <n v="1337657400"/>
    <x v="1931"/>
    <b v="0"/>
    <n v="50"/>
    <b v="1"/>
    <x v="4"/>
    <x v="14"/>
    <n v="121"/>
    <n v="48.24"/>
    <m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b v="0"/>
    <n v="80"/>
    <b v="1"/>
    <x v="4"/>
    <x v="14"/>
    <n v="107"/>
    <n v="70.209999999999994"/>
    <m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x v="1933"/>
    <b v="0"/>
    <n v="110"/>
    <b v="1"/>
    <x v="4"/>
    <x v="14"/>
    <n v="172"/>
    <n v="94.05"/>
    <m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x v="1934"/>
    <b v="0"/>
    <n v="77"/>
    <b v="1"/>
    <x v="4"/>
    <x v="14"/>
    <n v="124"/>
    <n v="80.27"/>
    <m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x v="1935"/>
    <b v="0"/>
    <n v="50"/>
    <b v="1"/>
    <x v="4"/>
    <x v="14"/>
    <n v="108"/>
    <n v="54.2"/>
    <m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x v="1936"/>
    <b v="0"/>
    <n v="145"/>
    <b v="1"/>
    <x v="4"/>
    <x v="14"/>
    <n v="117"/>
    <n v="60.27"/>
    <m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x v="1937"/>
    <b v="0"/>
    <n v="29"/>
    <b v="1"/>
    <x v="4"/>
    <x v="14"/>
    <n v="187"/>
    <n v="38.74"/>
    <m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x v="1938"/>
    <b v="0"/>
    <n v="114"/>
    <b v="1"/>
    <x v="4"/>
    <x v="14"/>
    <n v="116"/>
    <n v="152.54"/>
    <m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b v="0"/>
    <n v="96"/>
    <b v="1"/>
    <x v="4"/>
    <x v="14"/>
    <n v="111"/>
    <n v="115.31"/>
    <m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x v="1940"/>
    <b v="0"/>
    <n v="31"/>
    <b v="1"/>
    <x v="4"/>
    <x v="14"/>
    <n v="171"/>
    <n v="35.840000000000003"/>
    <m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b v="1"/>
    <n v="4883"/>
    <b v="1"/>
    <x v="2"/>
    <x v="30"/>
    <n v="126"/>
    <n v="64.569999999999993"/>
    <m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x v="1942"/>
    <b v="1"/>
    <n v="95"/>
    <b v="1"/>
    <x v="2"/>
    <x v="30"/>
    <n v="138"/>
    <n v="87.44"/>
    <m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x v="1943"/>
    <b v="1"/>
    <n v="2478"/>
    <b v="1"/>
    <x v="2"/>
    <x v="30"/>
    <n v="1705"/>
    <n v="68.819999999999993"/>
    <m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b v="1"/>
    <n v="1789"/>
    <b v="1"/>
    <x v="2"/>
    <x v="30"/>
    <n v="788"/>
    <n v="176.2"/>
    <m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x v="1945"/>
    <b v="1"/>
    <n v="680"/>
    <b v="1"/>
    <x v="2"/>
    <x v="30"/>
    <n v="348"/>
    <n v="511.79"/>
    <m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x v="1946"/>
    <b v="1"/>
    <n v="70"/>
    <b v="1"/>
    <x v="2"/>
    <x v="30"/>
    <n v="150"/>
    <n v="160.44"/>
    <m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b v="1"/>
    <n v="23"/>
    <b v="1"/>
    <x v="2"/>
    <x v="30"/>
    <n v="101"/>
    <n v="35"/>
    <m/>
    <x v="1947"/>
    <d v="2009-11-23T05:59:00"/>
    <x v="8"/>
  </r>
  <r>
    <n v="1948"/>
    <x v="1948"/>
    <s v="10 times more powerful than Raspberry Pi 3, x86 64-bit architecture"/>
    <n v="100000"/>
    <n v="800211"/>
    <x v="0"/>
    <x v="0"/>
    <x v="0"/>
    <n v="1465232520"/>
    <x v="1948"/>
    <b v="1"/>
    <n v="4245"/>
    <b v="1"/>
    <x v="2"/>
    <x v="30"/>
    <n v="800"/>
    <n v="188.51"/>
    <m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x v="1949"/>
    <b v="1"/>
    <n v="943"/>
    <b v="1"/>
    <x v="2"/>
    <x v="30"/>
    <n v="106"/>
    <n v="56.2"/>
    <m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x v="1950"/>
    <b v="1"/>
    <n v="1876"/>
    <b v="1"/>
    <x v="2"/>
    <x v="30"/>
    <n v="201"/>
    <n v="51.31"/>
    <m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b v="1"/>
    <n v="834"/>
    <b v="1"/>
    <x v="2"/>
    <x v="30"/>
    <n v="212"/>
    <n v="127.36"/>
    <m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b v="1"/>
    <n v="682"/>
    <b v="1"/>
    <x v="2"/>
    <x v="30"/>
    <n v="198"/>
    <n v="101.86"/>
    <m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x v="1953"/>
    <b v="1"/>
    <n v="147"/>
    <b v="1"/>
    <x v="2"/>
    <x v="30"/>
    <n v="226"/>
    <n v="230.56"/>
    <m/>
    <x v="1953"/>
    <d v="2012-03-02T03:00:00"/>
    <x v="5"/>
  </r>
  <r>
    <n v="1954"/>
    <x v="1954"/>
    <s v="The First Home Battery System You Simply Plug in to Install"/>
    <n v="50000"/>
    <n v="349474"/>
    <x v="0"/>
    <x v="0"/>
    <x v="0"/>
    <n v="1457758800"/>
    <x v="1954"/>
    <b v="1"/>
    <n v="415"/>
    <b v="1"/>
    <x v="2"/>
    <x v="30"/>
    <n v="699"/>
    <n v="842.11"/>
    <m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b v="1"/>
    <n v="290"/>
    <b v="1"/>
    <x v="2"/>
    <x v="30"/>
    <n v="399"/>
    <n v="577.28"/>
    <m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x v="1956"/>
    <b v="1"/>
    <n v="365"/>
    <b v="1"/>
    <x v="2"/>
    <x v="30"/>
    <n v="294"/>
    <n v="483.34"/>
    <m/>
    <x v="1956"/>
    <d v="2015-04-18T21:10:05"/>
    <x v="0"/>
  </r>
  <r>
    <n v="1957"/>
    <x v="1957"/>
    <s v="An open hardware platform for the best microcontroller in the world."/>
    <n v="30000"/>
    <n v="50251.41"/>
    <x v="0"/>
    <x v="0"/>
    <x v="0"/>
    <n v="1351304513"/>
    <x v="1957"/>
    <b v="1"/>
    <n v="660"/>
    <b v="1"/>
    <x v="2"/>
    <x v="30"/>
    <n v="168"/>
    <n v="76.14"/>
    <m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b v="1"/>
    <n v="1356"/>
    <b v="1"/>
    <x v="2"/>
    <x v="30"/>
    <n v="1436"/>
    <n v="74.11"/>
    <m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b v="1"/>
    <n v="424"/>
    <b v="1"/>
    <x v="2"/>
    <x v="30"/>
    <n v="157"/>
    <n v="36.97"/>
    <m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x v="1960"/>
    <b v="1"/>
    <n v="33"/>
    <b v="1"/>
    <x v="2"/>
    <x v="30"/>
    <n v="118"/>
    <n v="2500.9699999999998"/>
    <m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x v="1961"/>
    <b v="1"/>
    <n v="1633"/>
    <b v="1"/>
    <x v="2"/>
    <x v="30"/>
    <n v="1105"/>
    <n v="67.69"/>
    <m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b v="1"/>
    <n v="306"/>
    <b v="1"/>
    <x v="2"/>
    <x v="30"/>
    <n v="193"/>
    <n v="63.05"/>
    <m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b v="1"/>
    <n v="205"/>
    <b v="1"/>
    <x v="2"/>
    <x v="30"/>
    <n v="127"/>
    <n v="117.6"/>
    <m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x v="1964"/>
    <b v="1"/>
    <n v="1281"/>
    <b v="1"/>
    <x v="2"/>
    <x v="30"/>
    <n v="260"/>
    <n v="180.75"/>
    <m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x v="1965"/>
    <b v="1"/>
    <n v="103"/>
    <b v="1"/>
    <x v="2"/>
    <x v="30"/>
    <n v="262"/>
    <n v="127.32"/>
    <m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b v="1"/>
    <n v="1513"/>
    <b v="1"/>
    <x v="2"/>
    <x v="30"/>
    <n v="207"/>
    <n v="136.63999999999999"/>
    <m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b v="1"/>
    <n v="405"/>
    <b v="1"/>
    <x v="2"/>
    <x v="30"/>
    <n v="370"/>
    <n v="182.78"/>
    <m/>
    <x v="1967"/>
    <d v="2014-05-01T15:55:29"/>
    <x v="3"/>
  </r>
  <r>
    <n v="1968"/>
    <x v="1968"/>
    <s v="Bringing the advantages of wireless smart shifting to every cyclist. FITS ANY BIKE"/>
    <n v="50000"/>
    <n v="142483"/>
    <x v="0"/>
    <x v="0"/>
    <x v="0"/>
    <n v="1480777515"/>
    <x v="1968"/>
    <b v="1"/>
    <n v="510"/>
    <b v="1"/>
    <x v="2"/>
    <x v="30"/>
    <n v="285"/>
    <n v="279.38"/>
    <m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b v="1"/>
    <n v="1887"/>
    <b v="1"/>
    <x v="2"/>
    <x v="30"/>
    <n v="579"/>
    <n v="61.38"/>
    <m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x v="1970"/>
    <b v="1"/>
    <n v="701"/>
    <b v="1"/>
    <x v="2"/>
    <x v="30"/>
    <n v="1132"/>
    <n v="80.73"/>
    <m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b v="1"/>
    <n v="3863"/>
    <b v="1"/>
    <x v="2"/>
    <x v="30"/>
    <n v="263"/>
    <n v="272.36"/>
    <m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x v="1972"/>
    <b v="1"/>
    <n v="238"/>
    <b v="1"/>
    <x v="2"/>
    <x v="30"/>
    <n v="674"/>
    <n v="70.849999999999994"/>
    <m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b v="1"/>
    <n v="2051"/>
    <b v="1"/>
    <x v="2"/>
    <x v="30"/>
    <n v="257"/>
    <n v="247.94"/>
    <m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b v="1"/>
    <n v="402"/>
    <b v="1"/>
    <x v="2"/>
    <x v="30"/>
    <n v="375"/>
    <n v="186.81"/>
    <m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x v="0"/>
    <x v="0"/>
    <n v="1362938851"/>
    <x v="1975"/>
    <b v="1"/>
    <n v="253"/>
    <b v="1"/>
    <x v="2"/>
    <x v="30"/>
    <n v="209"/>
    <n v="131.99"/>
    <m/>
    <x v="1975"/>
    <d v="2013-03-10T18:07:31"/>
    <x v="4"/>
  </r>
  <r>
    <n v="1976"/>
    <x v="1976"/>
    <s v="Can you help us make an ultra bright white one a reality?"/>
    <n v="4000"/>
    <n v="13864"/>
    <x v="0"/>
    <x v="1"/>
    <x v="1"/>
    <n v="1373751325"/>
    <x v="1976"/>
    <b v="1"/>
    <n v="473"/>
    <b v="1"/>
    <x v="2"/>
    <x v="30"/>
    <n v="347"/>
    <n v="29.31"/>
    <m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x v="1977"/>
    <b v="1"/>
    <n v="821"/>
    <b v="1"/>
    <x v="2"/>
    <x v="30"/>
    <n v="402"/>
    <n v="245.02"/>
    <m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b v="1"/>
    <n v="388"/>
    <b v="1"/>
    <x v="2"/>
    <x v="30"/>
    <n v="1027"/>
    <n v="1323.25"/>
    <m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x v="0"/>
    <x v="0"/>
    <n v="1447909140"/>
    <x v="1979"/>
    <b v="1"/>
    <n v="813"/>
    <b v="1"/>
    <x v="2"/>
    <x v="30"/>
    <n v="115"/>
    <n v="282.66000000000003"/>
    <m/>
    <x v="1979"/>
    <d v="2015-11-19T04:59:00"/>
    <x v="0"/>
  </r>
  <r>
    <n v="1980"/>
    <x v="1980"/>
    <s v="Multi-power charging that is smarter, stylish and designed for you."/>
    <n v="50000"/>
    <n v="177412.01"/>
    <x v="0"/>
    <x v="12"/>
    <x v="3"/>
    <n v="1459684862"/>
    <x v="1980"/>
    <b v="1"/>
    <n v="1945"/>
    <b v="1"/>
    <x v="2"/>
    <x v="30"/>
    <n v="355"/>
    <n v="91.21"/>
    <m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x v="1981"/>
    <b v="0"/>
    <n v="12"/>
    <b v="0"/>
    <x v="8"/>
    <x v="31"/>
    <n v="5"/>
    <n v="31.75"/>
    <m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x v="7"/>
    <x v="6"/>
    <n v="1480863887"/>
    <x v="1982"/>
    <b v="0"/>
    <n v="0"/>
    <b v="0"/>
    <x v="8"/>
    <x v="31"/>
    <n v="0"/>
    <n v="0"/>
    <m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x v="1983"/>
    <b v="0"/>
    <n v="16"/>
    <b v="0"/>
    <x v="8"/>
    <x v="31"/>
    <n v="4"/>
    <n v="88.69"/>
    <m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b v="0"/>
    <n v="7"/>
    <b v="0"/>
    <x v="8"/>
    <x v="31"/>
    <n v="21"/>
    <n v="453.14"/>
    <m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x v="1985"/>
    <b v="0"/>
    <n v="4"/>
    <b v="0"/>
    <x v="8"/>
    <x v="31"/>
    <n v="3"/>
    <n v="12.75"/>
    <m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x v="1986"/>
    <b v="0"/>
    <n v="1"/>
    <b v="0"/>
    <x v="8"/>
    <x v="31"/>
    <n v="0"/>
    <n v="1"/>
    <m/>
    <x v="1986"/>
    <d v="2016-03-14T09:24:43"/>
    <x v="2"/>
  </r>
  <r>
    <n v="1987"/>
    <x v="1987"/>
    <s v="A collection of images that depicts the beauty and diversity within Ethiopia"/>
    <n v="5500"/>
    <n v="2336"/>
    <x v="2"/>
    <x v="1"/>
    <x v="1"/>
    <n v="1425223276"/>
    <x v="1987"/>
    <b v="0"/>
    <n v="28"/>
    <b v="0"/>
    <x v="8"/>
    <x v="31"/>
    <n v="42"/>
    <n v="83.43"/>
    <m/>
    <x v="1987"/>
    <d v="2015-03-01T15:21:16"/>
    <x v="0"/>
  </r>
  <r>
    <n v="1988"/>
    <x v="1988"/>
    <s v="Expressing art in an image!"/>
    <n v="6000"/>
    <n v="25"/>
    <x v="2"/>
    <x v="0"/>
    <x v="0"/>
    <n v="1440094742"/>
    <x v="1988"/>
    <b v="0"/>
    <n v="1"/>
    <b v="0"/>
    <x v="8"/>
    <x v="31"/>
    <n v="0"/>
    <n v="25"/>
    <m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x v="1989"/>
    <b v="0"/>
    <n v="1"/>
    <b v="0"/>
    <x v="8"/>
    <x v="31"/>
    <n v="1"/>
    <n v="50"/>
    <m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x v="1990"/>
    <b v="0"/>
    <n v="5"/>
    <b v="0"/>
    <x v="8"/>
    <x v="31"/>
    <n v="17"/>
    <n v="101.8"/>
    <m/>
    <x v="1990"/>
    <d v="2016-02-13T04:42:12"/>
    <x v="2"/>
  </r>
  <r>
    <n v="1991"/>
    <x v="1991"/>
    <s v="Taking (and giving) professional portraits of survivors of human trafficking in Myanmar."/>
    <n v="2000"/>
    <n v="140"/>
    <x v="2"/>
    <x v="0"/>
    <x v="0"/>
    <n v="1435958786"/>
    <x v="1991"/>
    <b v="0"/>
    <n v="3"/>
    <b v="0"/>
    <x v="8"/>
    <x v="31"/>
    <n v="7"/>
    <n v="46.67"/>
    <m/>
    <x v="1991"/>
    <d v="2015-07-03T21:26:26"/>
    <x v="0"/>
  </r>
  <r>
    <n v="1992"/>
    <x v="1992"/>
    <s v="A complete revamp of all the Disney Princes &amp; Princesses!"/>
    <n v="1500"/>
    <n v="2"/>
    <x v="2"/>
    <x v="0"/>
    <x v="0"/>
    <n v="1424229991"/>
    <x v="1992"/>
    <b v="0"/>
    <n v="2"/>
    <b v="0"/>
    <x v="8"/>
    <x v="31"/>
    <n v="0"/>
    <n v="1"/>
    <m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x v="1993"/>
    <b v="0"/>
    <n v="0"/>
    <b v="0"/>
    <x v="8"/>
    <x v="31"/>
    <n v="0"/>
    <n v="0"/>
    <m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x v="1994"/>
    <b v="0"/>
    <n v="0"/>
    <b v="0"/>
    <x v="8"/>
    <x v="31"/>
    <n v="0"/>
    <n v="0"/>
    <m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x v="1995"/>
    <b v="0"/>
    <n v="3"/>
    <b v="0"/>
    <x v="8"/>
    <x v="31"/>
    <n v="8"/>
    <n v="26"/>
    <m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b v="0"/>
    <n v="0"/>
    <b v="0"/>
    <x v="8"/>
    <x v="31"/>
    <n v="0"/>
    <n v="0"/>
    <m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x v="1997"/>
    <b v="0"/>
    <n v="0"/>
    <b v="0"/>
    <x v="8"/>
    <x v="31"/>
    <n v="0"/>
    <n v="0"/>
    <m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x v="1998"/>
    <b v="0"/>
    <n v="3"/>
    <b v="0"/>
    <x v="8"/>
    <x v="31"/>
    <n v="26"/>
    <n v="218.33"/>
    <m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x v="1"/>
    <x v="1"/>
    <n v="1415882108"/>
    <x v="1999"/>
    <b v="0"/>
    <n v="7"/>
    <b v="0"/>
    <x v="8"/>
    <x v="31"/>
    <n v="1"/>
    <n v="33.71"/>
    <m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x v="2000"/>
    <b v="0"/>
    <n v="25"/>
    <b v="0"/>
    <x v="8"/>
    <x v="31"/>
    <n v="13"/>
    <n v="25"/>
    <m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x v="2001"/>
    <b v="1"/>
    <n v="1637"/>
    <b v="1"/>
    <x v="2"/>
    <x v="30"/>
    <n v="382"/>
    <n v="128.38999999999999"/>
    <m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x v="2002"/>
    <b v="1"/>
    <n v="1375"/>
    <b v="1"/>
    <x v="2"/>
    <x v="30"/>
    <n v="217"/>
    <n v="78.83"/>
    <m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b v="1"/>
    <n v="17"/>
    <b v="1"/>
    <x v="2"/>
    <x v="30"/>
    <n v="312"/>
    <n v="91.76"/>
    <m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b v="1"/>
    <n v="354"/>
    <b v="1"/>
    <x v="2"/>
    <x v="30"/>
    <n v="234"/>
    <n v="331.1"/>
    <m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x v="2005"/>
    <b v="1"/>
    <n v="191"/>
    <b v="1"/>
    <x v="2"/>
    <x v="30"/>
    <n v="124"/>
    <n v="194.26"/>
    <m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b v="1"/>
    <n v="303"/>
    <b v="1"/>
    <x v="2"/>
    <x v="30"/>
    <n v="248"/>
    <n v="408.98"/>
    <m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b v="1"/>
    <n v="137"/>
    <b v="1"/>
    <x v="2"/>
    <x v="30"/>
    <n v="116"/>
    <n v="84.46"/>
    <m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b v="1"/>
    <n v="41"/>
    <b v="1"/>
    <x v="2"/>
    <x v="30"/>
    <n v="117"/>
    <n v="44.85"/>
    <m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x v="2009"/>
    <b v="1"/>
    <n v="398"/>
    <b v="1"/>
    <x v="2"/>
    <x v="30"/>
    <n v="305"/>
    <n v="383.36"/>
    <m/>
    <x v="2009"/>
    <d v="2016-11-23T08:45:43"/>
    <x v="2"/>
  </r>
  <r>
    <n v="2010"/>
    <x v="2010"/>
    <s v="Weighitz are miniature smart scales designed to weigh anything in the home."/>
    <n v="30000"/>
    <n v="96015.9"/>
    <x v="0"/>
    <x v="0"/>
    <x v="0"/>
    <n v="1471564491"/>
    <x v="2010"/>
    <b v="1"/>
    <n v="1737"/>
    <b v="1"/>
    <x v="2"/>
    <x v="30"/>
    <n v="320"/>
    <n v="55.28"/>
    <m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x v="2011"/>
    <b v="1"/>
    <n v="971"/>
    <b v="1"/>
    <x v="2"/>
    <x v="30"/>
    <n v="820"/>
    <n v="422.02"/>
    <m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x v="2012"/>
    <b v="1"/>
    <n v="183"/>
    <b v="1"/>
    <x v="2"/>
    <x v="30"/>
    <n v="235"/>
    <n v="64.180000000000007"/>
    <m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x v="2013"/>
    <b v="1"/>
    <n v="4562"/>
    <b v="1"/>
    <x v="2"/>
    <x v="30"/>
    <n v="495"/>
    <n v="173.58"/>
    <m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b v="1"/>
    <n v="26457"/>
    <b v="1"/>
    <x v="2"/>
    <x v="30"/>
    <n v="7814"/>
    <n v="88.6"/>
    <m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x v="2015"/>
    <b v="1"/>
    <n v="162"/>
    <b v="1"/>
    <x v="2"/>
    <x v="30"/>
    <n v="113"/>
    <n v="50.22"/>
    <m/>
    <x v="2015"/>
    <d v="2011-09-09T21:02:43"/>
    <x v="6"/>
  </r>
  <r>
    <n v="2016"/>
    <x v="2016"/>
    <s v="A smart, compact power supply designed to power anything, anywhere"/>
    <n v="10000"/>
    <n v="92154.22"/>
    <x v="0"/>
    <x v="0"/>
    <x v="0"/>
    <n v="1362863299"/>
    <x v="2016"/>
    <b v="1"/>
    <n v="479"/>
    <b v="1"/>
    <x v="2"/>
    <x v="30"/>
    <n v="922"/>
    <n v="192.39"/>
    <m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b v="1"/>
    <n v="426"/>
    <b v="1"/>
    <x v="2"/>
    <x v="30"/>
    <n v="125"/>
    <n v="73.42"/>
    <m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b v="1"/>
    <n v="450"/>
    <b v="1"/>
    <x v="2"/>
    <x v="30"/>
    <n v="102"/>
    <n v="147.68"/>
    <m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b v="1"/>
    <n v="1780"/>
    <b v="1"/>
    <x v="2"/>
    <x v="30"/>
    <n v="485"/>
    <n v="108.97"/>
    <m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x v="2020"/>
    <b v="1"/>
    <n v="122"/>
    <b v="1"/>
    <x v="2"/>
    <x v="30"/>
    <n v="192"/>
    <n v="23.65"/>
    <m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b v="1"/>
    <n v="95"/>
    <b v="1"/>
    <x v="2"/>
    <x v="30"/>
    <n v="281"/>
    <n v="147.94999999999999"/>
    <m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x v="2022"/>
    <b v="1"/>
    <n v="325"/>
    <b v="1"/>
    <x v="2"/>
    <x v="30"/>
    <n v="125"/>
    <n v="385.04"/>
    <m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b v="1"/>
    <n v="353"/>
    <b v="1"/>
    <x v="2"/>
    <x v="30"/>
    <n v="161"/>
    <n v="457.39"/>
    <m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x v="2024"/>
    <b v="1"/>
    <n v="105"/>
    <b v="1"/>
    <x v="2"/>
    <x v="30"/>
    <n v="585"/>
    <n v="222.99"/>
    <m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b v="1"/>
    <n v="729"/>
    <b v="1"/>
    <x v="2"/>
    <x v="30"/>
    <n v="201"/>
    <n v="220.74"/>
    <m/>
    <x v="2025"/>
    <d v="2015-06-11T04:25:46"/>
    <x v="0"/>
  </r>
  <r>
    <n v="2026"/>
    <x v="2026"/>
    <s v="MIDI Sprout enables plants to play synthesizers in real time."/>
    <n v="25000"/>
    <n v="33370.769999999997"/>
    <x v="0"/>
    <x v="0"/>
    <x v="0"/>
    <n v="1398052740"/>
    <x v="2026"/>
    <b v="1"/>
    <n v="454"/>
    <b v="1"/>
    <x v="2"/>
    <x v="30"/>
    <n v="133"/>
    <n v="73.5"/>
    <m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x v="2027"/>
    <b v="1"/>
    <n v="539"/>
    <b v="1"/>
    <x v="2"/>
    <x v="30"/>
    <n v="120"/>
    <n v="223.1"/>
    <m/>
    <x v="2027"/>
    <d v="2015-03-30T18:31:59"/>
    <x v="0"/>
  </r>
  <r>
    <n v="2028"/>
    <x v="2028"/>
    <s v="Building an open source Bussard fusion reactor, aka the Polywell."/>
    <n v="3000"/>
    <n v="3785"/>
    <x v="0"/>
    <x v="0"/>
    <x v="0"/>
    <n v="1268690100"/>
    <x v="2028"/>
    <b v="1"/>
    <n v="79"/>
    <b v="1"/>
    <x v="2"/>
    <x v="30"/>
    <n v="126"/>
    <n v="47.91"/>
    <m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x v="0"/>
    <x v="0"/>
    <n v="1409099481"/>
    <x v="2029"/>
    <b v="1"/>
    <n v="94"/>
    <b v="1"/>
    <x v="2"/>
    <x v="30"/>
    <n v="361"/>
    <n v="96.06"/>
    <m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x v="2030"/>
    <b v="1"/>
    <n v="625"/>
    <b v="1"/>
    <x v="2"/>
    <x v="30"/>
    <n v="226"/>
    <n v="118.61"/>
    <m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x v="9"/>
    <x v="3"/>
    <n v="1420765200"/>
    <x v="2031"/>
    <b v="1"/>
    <n v="508"/>
    <b v="1"/>
    <x v="2"/>
    <x v="30"/>
    <n v="120"/>
    <n v="118.45"/>
    <m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x v="2032"/>
    <b v="1"/>
    <n v="531"/>
    <b v="1"/>
    <x v="2"/>
    <x v="30"/>
    <n v="304"/>
    <n v="143.21"/>
    <m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b v="1"/>
    <n v="158"/>
    <b v="1"/>
    <x v="2"/>
    <x v="30"/>
    <n v="179"/>
    <n v="282.72000000000003"/>
    <m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b v="1"/>
    <n v="508"/>
    <b v="1"/>
    <x v="2"/>
    <x v="30"/>
    <n v="387"/>
    <n v="593.94000000000005"/>
    <m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x v="2035"/>
    <b v="1"/>
    <n v="644"/>
    <b v="1"/>
    <x v="2"/>
    <x v="30"/>
    <n v="211"/>
    <n v="262.16000000000003"/>
    <m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b v="1"/>
    <n v="848"/>
    <b v="1"/>
    <x v="2"/>
    <x v="30"/>
    <n v="132"/>
    <n v="46.58"/>
    <m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x v="2037"/>
    <b v="1"/>
    <n v="429"/>
    <b v="1"/>
    <x v="2"/>
    <x v="30"/>
    <n v="300"/>
    <n v="70.040000000000006"/>
    <m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x v="2038"/>
    <b v="1"/>
    <n v="204"/>
    <b v="1"/>
    <x v="2"/>
    <x v="30"/>
    <n v="421"/>
    <n v="164.91"/>
    <m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x v="0"/>
    <x v="0"/>
    <n v="1480568340"/>
    <x v="2039"/>
    <b v="1"/>
    <n v="379"/>
    <b v="1"/>
    <x v="2"/>
    <x v="30"/>
    <n v="136"/>
    <n v="449.26"/>
    <m/>
    <x v="2039"/>
    <d v="2016-12-01T04:59:00"/>
    <x v="2"/>
  </r>
  <r>
    <n v="2040"/>
    <x v="2040"/>
    <s v="4.29 Billion+ Capacitor Combinations._x000a_No Coding Required."/>
    <n v="3000"/>
    <n v="7445.14"/>
    <x v="0"/>
    <x v="0"/>
    <x v="0"/>
    <n v="1384557303"/>
    <x v="2040"/>
    <b v="1"/>
    <n v="271"/>
    <b v="1"/>
    <x v="2"/>
    <x v="30"/>
    <n v="248"/>
    <n v="27.47"/>
    <m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x v="2041"/>
    <b v="0"/>
    <n v="120"/>
    <b v="1"/>
    <x v="2"/>
    <x v="30"/>
    <n v="182"/>
    <n v="143.97999999999999"/>
    <m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x v="2042"/>
    <b v="0"/>
    <n v="140"/>
    <b v="1"/>
    <x v="2"/>
    <x v="30"/>
    <n v="124"/>
    <n v="88.24"/>
    <m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x v="2043"/>
    <b v="0"/>
    <n v="193"/>
    <b v="1"/>
    <x v="2"/>
    <x v="30"/>
    <n v="506"/>
    <n v="36.33"/>
    <m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x v="2044"/>
    <b v="0"/>
    <n v="180"/>
    <b v="1"/>
    <x v="2"/>
    <x v="30"/>
    <n v="108"/>
    <n v="90.18"/>
    <m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b v="0"/>
    <n v="263"/>
    <b v="1"/>
    <x v="2"/>
    <x v="30"/>
    <n v="819"/>
    <n v="152.62"/>
    <m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x v="2046"/>
    <b v="0"/>
    <n v="217"/>
    <b v="1"/>
    <x v="2"/>
    <x v="30"/>
    <n v="121"/>
    <n v="55.81"/>
    <m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b v="0"/>
    <n v="443"/>
    <b v="1"/>
    <x v="2"/>
    <x v="30"/>
    <n v="103"/>
    <n v="227.85"/>
    <m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b v="0"/>
    <n v="1373"/>
    <b v="1"/>
    <x v="2"/>
    <x v="30"/>
    <n v="148"/>
    <n v="91.83"/>
    <m/>
    <x v="2048"/>
    <d v="2013-05-23T15:38:11"/>
    <x v="4"/>
  </r>
  <r>
    <n v="2049"/>
    <x v="2049"/>
    <s v="Keyless. Alarm secured. GPS tracking."/>
    <n v="50000"/>
    <n v="60095.35"/>
    <x v="0"/>
    <x v="1"/>
    <x v="1"/>
    <n v="1386025140"/>
    <x v="2049"/>
    <b v="0"/>
    <n v="742"/>
    <b v="1"/>
    <x v="2"/>
    <x v="30"/>
    <n v="120"/>
    <n v="80.989999999999995"/>
    <m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b v="0"/>
    <n v="170"/>
    <b v="1"/>
    <x v="2"/>
    <x v="30"/>
    <n v="473"/>
    <n v="278.39"/>
    <m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x v="2051"/>
    <b v="0"/>
    <n v="242"/>
    <b v="1"/>
    <x v="2"/>
    <x v="30"/>
    <n v="130"/>
    <n v="43.1"/>
    <m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b v="0"/>
    <n v="541"/>
    <b v="1"/>
    <x v="2"/>
    <x v="30"/>
    <n v="353"/>
    <n v="326.29000000000002"/>
    <m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x v="2053"/>
    <b v="0"/>
    <n v="121"/>
    <b v="1"/>
    <x v="2"/>
    <x v="30"/>
    <n v="101"/>
    <n v="41.74"/>
    <m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b v="0"/>
    <n v="621"/>
    <b v="1"/>
    <x v="2"/>
    <x v="30"/>
    <n v="114"/>
    <n v="64.02"/>
    <m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x v="2055"/>
    <b v="0"/>
    <n v="101"/>
    <b v="1"/>
    <x v="2"/>
    <x v="30"/>
    <n v="167"/>
    <n v="99.46"/>
    <m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x v="2056"/>
    <b v="0"/>
    <n v="554"/>
    <b v="1"/>
    <x v="2"/>
    <x v="30"/>
    <n v="153"/>
    <n v="138.49"/>
    <m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b v="0"/>
    <n v="666"/>
    <b v="1"/>
    <x v="2"/>
    <x v="30"/>
    <n v="202"/>
    <n v="45.55"/>
    <m/>
    <x v="2057"/>
    <d v="2016-02-26T11:52:12"/>
    <x v="2"/>
  </r>
  <r>
    <n v="2058"/>
    <x v="2058"/>
    <s v="Making using the serial terminal on the Raspberry Pi as easy as Pi!"/>
    <n v="2560"/>
    <n v="4308"/>
    <x v="0"/>
    <x v="1"/>
    <x v="1"/>
    <n v="1425326400"/>
    <x v="2058"/>
    <b v="0"/>
    <n v="410"/>
    <b v="1"/>
    <x v="2"/>
    <x v="30"/>
    <n v="168"/>
    <n v="10.51"/>
    <m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b v="0"/>
    <n v="375"/>
    <b v="1"/>
    <x v="2"/>
    <x v="30"/>
    <n v="143"/>
    <n v="114.77"/>
    <m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x v="2060"/>
    <b v="0"/>
    <n v="1364"/>
    <b v="1"/>
    <x v="2"/>
    <x v="30"/>
    <n v="196"/>
    <n v="36"/>
    <m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x v="2061"/>
    <b v="0"/>
    <n v="35"/>
    <b v="1"/>
    <x v="2"/>
    <x v="30"/>
    <n v="108"/>
    <n v="154.16999999999999"/>
    <m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b v="0"/>
    <n v="203"/>
    <b v="1"/>
    <x v="2"/>
    <x v="30"/>
    <n v="115"/>
    <n v="566.39"/>
    <m/>
    <x v="2062"/>
    <d v="2016-03-24T08:11:38"/>
    <x v="2"/>
  </r>
  <r>
    <n v="2063"/>
    <x v="2063"/>
    <s v="Build a professional grade Linux CNC control with Beaglebone black and our CNC cape."/>
    <n v="4000"/>
    <n v="5922"/>
    <x v="0"/>
    <x v="12"/>
    <x v="3"/>
    <n v="1463333701"/>
    <x v="2063"/>
    <b v="0"/>
    <n v="49"/>
    <b v="1"/>
    <x v="2"/>
    <x v="30"/>
    <n v="148"/>
    <n v="120.86"/>
    <m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x v="2064"/>
    <b v="0"/>
    <n v="5812"/>
    <b v="1"/>
    <x v="2"/>
    <x v="30"/>
    <n v="191"/>
    <n v="86.16"/>
    <m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b v="0"/>
    <n v="1556"/>
    <b v="1"/>
    <x v="2"/>
    <x v="30"/>
    <n v="199"/>
    <n v="51.21"/>
    <m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x v="2066"/>
    <b v="0"/>
    <n v="65"/>
    <b v="1"/>
    <x v="2"/>
    <x v="30"/>
    <n v="219"/>
    <n v="67.260000000000005"/>
    <m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x v="1"/>
    <x v="1"/>
    <n v="1432499376"/>
    <x v="2067"/>
    <b v="0"/>
    <n v="10"/>
    <b v="1"/>
    <x v="2"/>
    <x v="30"/>
    <n v="127"/>
    <n v="62.8"/>
    <m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b v="0"/>
    <n v="76"/>
    <b v="1"/>
    <x v="2"/>
    <x v="30"/>
    <n v="105"/>
    <n v="346.13"/>
    <m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b v="0"/>
    <n v="263"/>
    <b v="1"/>
    <x v="2"/>
    <x v="30"/>
    <n v="128"/>
    <n v="244.12"/>
    <m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x v="2070"/>
    <b v="0"/>
    <n v="1530"/>
    <b v="1"/>
    <x v="2"/>
    <x v="30"/>
    <n v="317"/>
    <n v="259.25"/>
    <m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x v="2071"/>
    <b v="0"/>
    <n v="278"/>
    <b v="1"/>
    <x v="2"/>
    <x v="30"/>
    <n v="281"/>
    <n v="201.96"/>
    <m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b v="0"/>
    <n v="350"/>
    <b v="1"/>
    <x v="2"/>
    <x v="30"/>
    <n v="111"/>
    <n v="226.21"/>
    <m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b v="0"/>
    <n v="470"/>
    <b v="1"/>
    <x v="2"/>
    <x v="30"/>
    <n v="153"/>
    <n v="324.69"/>
    <m/>
    <x v="2073"/>
    <d v="2015-05-08T16:01:58"/>
    <x v="0"/>
  </r>
  <r>
    <n v="2074"/>
    <x v="2074"/>
    <s v="Creating PC gaming controllers to bring your gaming experience to a new level."/>
    <n v="600"/>
    <n v="615"/>
    <x v="0"/>
    <x v="0"/>
    <x v="0"/>
    <n v="1462564182"/>
    <x v="2074"/>
    <b v="0"/>
    <n v="3"/>
    <b v="1"/>
    <x v="2"/>
    <x v="30"/>
    <n v="103"/>
    <n v="205"/>
    <m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x v="2075"/>
    <b v="0"/>
    <n v="8200"/>
    <b v="1"/>
    <x v="2"/>
    <x v="30"/>
    <n v="1678"/>
    <n v="20.47"/>
    <m/>
    <x v="2075"/>
    <d v="2013-07-25T16:21:28"/>
    <x v="4"/>
  </r>
  <r>
    <n v="2076"/>
    <x v="2076"/>
    <s v="Wireless earbuds filled with sound, yet so small they are almost invisible!"/>
    <n v="179000"/>
    <n v="972594.99"/>
    <x v="0"/>
    <x v="1"/>
    <x v="1"/>
    <n v="1406149689"/>
    <x v="2076"/>
    <b v="0"/>
    <n v="8359"/>
    <b v="1"/>
    <x v="2"/>
    <x v="30"/>
    <n v="543"/>
    <n v="116.35"/>
    <m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x v="2077"/>
    <b v="0"/>
    <n v="188"/>
    <b v="1"/>
    <x v="2"/>
    <x v="30"/>
    <n v="116"/>
    <n v="307.2"/>
    <m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x v="2078"/>
    <b v="0"/>
    <n v="48"/>
    <b v="1"/>
    <x v="2"/>
    <x v="30"/>
    <n v="131"/>
    <n v="546.69000000000005"/>
    <m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b v="0"/>
    <n v="607"/>
    <b v="1"/>
    <x v="2"/>
    <x v="30"/>
    <n v="288"/>
    <n v="47.47"/>
    <m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x v="2080"/>
    <b v="0"/>
    <n v="50"/>
    <b v="1"/>
    <x v="2"/>
    <x v="30"/>
    <n v="508"/>
    <n v="101.56"/>
    <m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x v="2081"/>
    <b v="0"/>
    <n v="55"/>
    <b v="1"/>
    <x v="4"/>
    <x v="14"/>
    <n v="115"/>
    <n v="72.91"/>
    <m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x v="2082"/>
    <b v="0"/>
    <n v="38"/>
    <b v="1"/>
    <x v="4"/>
    <x v="14"/>
    <n v="111"/>
    <n v="43.71"/>
    <m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x v="2083"/>
    <b v="0"/>
    <n v="25"/>
    <b v="1"/>
    <x v="4"/>
    <x v="14"/>
    <n v="113"/>
    <n v="34"/>
    <m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x v="2084"/>
    <b v="0"/>
    <n v="46"/>
    <b v="1"/>
    <x v="4"/>
    <x v="14"/>
    <n v="108"/>
    <n v="70.650000000000006"/>
    <m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b v="0"/>
    <n v="83"/>
    <b v="1"/>
    <x v="4"/>
    <x v="14"/>
    <n v="124"/>
    <n v="89.3"/>
    <m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x v="2086"/>
    <b v="0"/>
    <n v="35"/>
    <b v="1"/>
    <x v="4"/>
    <x v="14"/>
    <n v="101"/>
    <n v="115.09"/>
    <m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b v="0"/>
    <n v="25"/>
    <b v="1"/>
    <x v="4"/>
    <x v="14"/>
    <n v="104"/>
    <n v="62.12"/>
    <m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b v="0"/>
    <n v="75"/>
    <b v="1"/>
    <x v="4"/>
    <x v="14"/>
    <n v="116"/>
    <n v="46.2"/>
    <m/>
    <x v="2088"/>
    <d v="2010-09-11T03:59:00"/>
    <x v="7"/>
  </r>
  <r>
    <n v="2089"/>
    <x v="2089"/>
    <s v="Little Moses is trying to record their first EP, and we can't do it without your help!"/>
    <n v="2500"/>
    <n v="3010.01"/>
    <x v="0"/>
    <x v="0"/>
    <x v="0"/>
    <n v="1375408194"/>
    <x v="2089"/>
    <b v="0"/>
    <n v="62"/>
    <b v="1"/>
    <x v="4"/>
    <x v="14"/>
    <n v="120"/>
    <n v="48.55"/>
    <m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b v="0"/>
    <n v="160"/>
    <b v="1"/>
    <x v="4"/>
    <x v="14"/>
    <n v="115"/>
    <n v="57.52"/>
    <m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b v="0"/>
    <n v="246"/>
    <b v="1"/>
    <x v="4"/>
    <x v="14"/>
    <n v="120"/>
    <n v="88.15"/>
    <m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x v="2092"/>
    <b v="0"/>
    <n v="55"/>
    <b v="1"/>
    <x v="4"/>
    <x v="14"/>
    <n v="101"/>
    <n v="110.49"/>
    <m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x v="2093"/>
    <b v="0"/>
    <n v="23"/>
    <b v="1"/>
    <x v="4"/>
    <x v="14"/>
    <n v="102"/>
    <n v="66.83"/>
    <m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b v="0"/>
    <n v="72"/>
    <b v="1"/>
    <x v="4"/>
    <x v="14"/>
    <n v="121"/>
    <n v="58.6"/>
    <m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x v="2095"/>
    <b v="0"/>
    <n v="22"/>
    <b v="1"/>
    <x v="4"/>
    <x v="14"/>
    <n v="100"/>
    <n v="113.64"/>
    <m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x v="2096"/>
    <b v="0"/>
    <n v="14"/>
    <b v="1"/>
    <x v="4"/>
    <x v="14"/>
    <n v="102"/>
    <n v="43.57"/>
    <m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x v="2097"/>
    <b v="0"/>
    <n v="38"/>
    <b v="1"/>
    <x v="4"/>
    <x v="14"/>
    <n v="100"/>
    <n v="78.95"/>
    <m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x v="2098"/>
    <b v="0"/>
    <n v="32"/>
    <b v="1"/>
    <x v="4"/>
    <x v="14"/>
    <n v="100"/>
    <n v="188.13"/>
    <m/>
    <x v="2098"/>
    <d v="2012-03-08T02:43:55"/>
    <x v="5"/>
  </r>
  <r>
    <n v="2099"/>
    <x v="2099"/>
    <s v="Our tour van died, we need help!"/>
    <n v="3000"/>
    <n v="3971"/>
    <x v="0"/>
    <x v="0"/>
    <x v="0"/>
    <n v="1435808400"/>
    <x v="2099"/>
    <b v="0"/>
    <n v="63"/>
    <b v="1"/>
    <x v="4"/>
    <x v="14"/>
    <n v="132"/>
    <n v="63.03"/>
    <m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x v="2100"/>
    <b v="0"/>
    <n v="27"/>
    <b v="1"/>
    <x v="4"/>
    <x v="14"/>
    <n v="137"/>
    <n v="30.37"/>
    <m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b v="0"/>
    <n v="44"/>
    <b v="1"/>
    <x v="4"/>
    <x v="14"/>
    <n v="113"/>
    <n v="51.48"/>
    <m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x v="2102"/>
    <b v="0"/>
    <n v="38"/>
    <b v="1"/>
    <x v="4"/>
    <x v="14"/>
    <n v="136"/>
    <n v="35.79"/>
    <m/>
    <x v="2102"/>
    <d v="2011-05-05T20:50:48"/>
    <x v="6"/>
  </r>
  <r>
    <n v="2103"/>
    <x v="2103"/>
    <s v="Indie rocker, Matthew Moon, has something to share with you..."/>
    <n v="7777"/>
    <n v="11364"/>
    <x v="0"/>
    <x v="0"/>
    <x v="0"/>
    <n v="1352488027"/>
    <x v="2103"/>
    <b v="0"/>
    <n v="115"/>
    <b v="1"/>
    <x v="4"/>
    <x v="14"/>
    <n v="146"/>
    <n v="98.82"/>
    <m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x v="2104"/>
    <b v="0"/>
    <n v="37"/>
    <b v="1"/>
    <x v="4"/>
    <x v="14"/>
    <n v="130"/>
    <n v="28"/>
    <m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x v="2105"/>
    <b v="0"/>
    <n v="99"/>
    <b v="1"/>
    <x v="4"/>
    <x v="14"/>
    <n v="254"/>
    <n v="51.31"/>
    <m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x v="2106"/>
    <b v="0"/>
    <n v="44"/>
    <b v="1"/>
    <x v="4"/>
    <x v="14"/>
    <n v="107"/>
    <n v="53.52"/>
    <m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x v="2107"/>
    <b v="0"/>
    <n v="58"/>
    <b v="1"/>
    <x v="4"/>
    <x v="14"/>
    <n v="108"/>
    <n v="37.15"/>
    <m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b v="0"/>
    <n v="191"/>
    <b v="1"/>
    <x v="4"/>
    <x v="14"/>
    <n v="107"/>
    <n v="89.9"/>
    <m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x v="0"/>
    <x v="0"/>
    <n v="1436115617"/>
    <x v="2109"/>
    <b v="0"/>
    <n v="40"/>
    <b v="1"/>
    <x v="4"/>
    <x v="14"/>
    <n v="107"/>
    <n v="106.53"/>
    <m/>
    <x v="2109"/>
    <d v="2015-07-05T17:00:17"/>
    <x v="0"/>
  </r>
  <r>
    <n v="2110"/>
    <x v="2110"/>
    <s v="Brent Brown's breakout new album! Requires help from the record label... You!"/>
    <n v="2000"/>
    <n v="2007"/>
    <x v="0"/>
    <x v="0"/>
    <x v="0"/>
    <n v="1401253140"/>
    <x v="2110"/>
    <b v="0"/>
    <n v="38"/>
    <b v="1"/>
    <x v="4"/>
    <x v="14"/>
    <n v="100"/>
    <n v="52.82"/>
    <m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x v="2111"/>
    <b v="0"/>
    <n v="39"/>
    <b v="1"/>
    <x v="4"/>
    <x v="14"/>
    <n v="107"/>
    <n v="54.62"/>
    <m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x v="2112"/>
    <b v="0"/>
    <n v="11"/>
    <b v="1"/>
    <x v="4"/>
    <x v="14"/>
    <n v="100"/>
    <n v="27.27"/>
    <m/>
    <x v="2112"/>
    <d v="2013-04-15T22:16:33"/>
    <x v="4"/>
  </r>
  <r>
    <n v="2113"/>
    <x v="2113"/>
    <s v="Help us fund our second full-length album Honeycomb!"/>
    <n v="7000"/>
    <n v="7340"/>
    <x v="0"/>
    <x v="0"/>
    <x v="0"/>
    <n v="1411505176"/>
    <x v="2113"/>
    <b v="0"/>
    <n v="107"/>
    <b v="1"/>
    <x v="4"/>
    <x v="14"/>
    <n v="105"/>
    <n v="68.599999999999994"/>
    <m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b v="0"/>
    <n v="147"/>
    <b v="1"/>
    <x v="4"/>
    <x v="14"/>
    <n v="105"/>
    <n v="35.61"/>
    <m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x v="2115"/>
    <b v="0"/>
    <n v="36"/>
    <b v="1"/>
    <x v="4"/>
    <x v="14"/>
    <n v="226"/>
    <n v="94.03"/>
    <m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x v="2116"/>
    <b v="0"/>
    <n v="92"/>
    <b v="1"/>
    <x v="4"/>
    <x v="14"/>
    <n v="101"/>
    <n v="526.46"/>
    <m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x v="2117"/>
    <b v="0"/>
    <n v="35"/>
    <b v="1"/>
    <x v="4"/>
    <x v="14"/>
    <n v="148"/>
    <n v="50.66"/>
    <m/>
    <x v="2117"/>
    <d v="2015-10-27T04:59:00"/>
    <x v="0"/>
  </r>
  <r>
    <n v="2118"/>
    <x v="2118"/>
    <s v="PORCHES.  and Documentarians tour from New York to San Francisco and back."/>
    <n v="1000"/>
    <n v="1346.11"/>
    <x v="0"/>
    <x v="0"/>
    <x v="0"/>
    <n v="1311538136"/>
    <x v="2118"/>
    <b v="0"/>
    <n v="17"/>
    <b v="1"/>
    <x v="4"/>
    <x v="14"/>
    <n v="135"/>
    <n v="79.180000000000007"/>
    <m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x v="2119"/>
    <b v="0"/>
    <n v="22"/>
    <b v="1"/>
    <x v="4"/>
    <x v="14"/>
    <n v="101"/>
    <n v="91.59"/>
    <m/>
    <x v="2119"/>
    <d v="2012-08-16T03:07:25"/>
    <x v="5"/>
  </r>
  <r>
    <n v="2120"/>
    <x v="2120"/>
    <s v="&lt;3_x000a_Coming in from outer space. Help Hearty Har record their 1st album!!"/>
    <n v="8000"/>
    <n v="8070.43"/>
    <x v="0"/>
    <x v="0"/>
    <x v="0"/>
    <n v="1388617736"/>
    <x v="2120"/>
    <b v="0"/>
    <n v="69"/>
    <b v="1"/>
    <x v="4"/>
    <x v="14"/>
    <n v="101"/>
    <n v="116.96"/>
    <m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x v="16"/>
    <x v="11"/>
    <n v="1484156948"/>
    <x v="2121"/>
    <b v="0"/>
    <n v="10"/>
    <b v="0"/>
    <x v="6"/>
    <x v="17"/>
    <n v="1"/>
    <n v="28.4"/>
    <m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x v="2122"/>
    <b v="0"/>
    <n v="3"/>
    <b v="0"/>
    <x v="6"/>
    <x v="17"/>
    <n v="0"/>
    <n v="103.33"/>
    <m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b v="0"/>
    <n v="5"/>
    <b v="0"/>
    <x v="6"/>
    <x v="17"/>
    <n v="10"/>
    <n v="10"/>
    <m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x v="2124"/>
    <b v="0"/>
    <n v="5"/>
    <b v="0"/>
    <x v="6"/>
    <x v="17"/>
    <n v="10"/>
    <n v="23"/>
    <m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x v="2125"/>
    <b v="0"/>
    <n v="27"/>
    <b v="0"/>
    <x v="6"/>
    <x v="17"/>
    <n v="1"/>
    <n v="31.56"/>
    <m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x v="2126"/>
    <b v="0"/>
    <n v="2"/>
    <b v="0"/>
    <x v="6"/>
    <x v="17"/>
    <n v="0"/>
    <n v="5"/>
    <m/>
    <x v="2126"/>
    <d v="2014-12-08T23:21:27"/>
    <x v="3"/>
  </r>
  <r>
    <n v="2127"/>
    <x v="2127"/>
    <s v="Three Monkeys is an audio adventure game for PC."/>
    <n v="28000"/>
    <n v="8076"/>
    <x v="2"/>
    <x v="1"/>
    <x v="1"/>
    <n v="1426158463"/>
    <x v="2127"/>
    <b v="0"/>
    <n v="236"/>
    <b v="0"/>
    <x v="6"/>
    <x v="17"/>
    <n v="29"/>
    <n v="34.22"/>
    <m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x v="2128"/>
    <b v="0"/>
    <n v="1"/>
    <b v="0"/>
    <x v="6"/>
    <x v="17"/>
    <n v="0"/>
    <n v="25"/>
    <m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x v="2129"/>
    <b v="0"/>
    <n v="12"/>
    <b v="0"/>
    <x v="6"/>
    <x v="17"/>
    <n v="12"/>
    <n v="19.670000000000002"/>
    <m/>
    <x v="2129"/>
    <d v="2016-03-10T00:35:00"/>
    <x v="2"/>
  </r>
  <r>
    <n v="2130"/>
    <x v="2130"/>
    <s v="You are the hero tasked to save your home from the villainous Sanword."/>
    <n v="42000"/>
    <n v="85"/>
    <x v="2"/>
    <x v="0"/>
    <x v="0"/>
    <n v="1408154663"/>
    <x v="2130"/>
    <b v="0"/>
    <n v="4"/>
    <b v="0"/>
    <x v="6"/>
    <x v="17"/>
    <n v="0"/>
    <n v="21.25"/>
    <m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x v="2131"/>
    <b v="0"/>
    <n v="3"/>
    <b v="0"/>
    <x v="6"/>
    <x v="17"/>
    <n v="5"/>
    <n v="8.33"/>
    <m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b v="0"/>
    <n v="99"/>
    <b v="0"/>
    <x v="6"/>
    <x v="17"/>
    <n v="2"/>
    <n v="21.34"/>
    <m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x v="2133"/>
    <b v="0"/>
    <n v="3"/>
    <b v="0"/>
    <x v="6"/>
    <x v="17"/>
    <n v="2"/>
    <n v="5.33"/>
    <m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x v="2134"/>
    <b v="0"/>
    <n v="3"/>
    <b v="0"/>
    <x v="6"/>
    <x v="17"/>
    <n v="2"/>
    <n v="34.67"/>
    <m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x v="2135"/>
    <b v="0"/>
    <n v="22"/>
    <b v="0"/>
    <x v="6"/>
    <x v="17"/>
    <n v="10"/>
    <n v="21.73"/>
    <m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x v="2136"/>
    <b v="0"/>
    <n v="4"/>
    <b v="0"/>
    <x v="6"/>
    <x v="17"/>
    <n v="0"/>
    <n v="11.92"/>
    <m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x v="2137"/>
    <b v="0"/>
    <n v="534"/>
    <b v="0"/>
    <x v="6"/>
    <x v="17"/>
    <n v="28"/>
    <n v="26.6"/>
    <m/>
    <x v="2137"/>
    <d v="2014-12-05T18:30:29"/>
    <x v="3"/>
  </r>
  <r>
    <n v="2138"/>
    <x v="2138"/>
    <s v="A game with a mixture of a few genres from RPG, Simulation and to adventure elements."/>
    <n v="1000"/>
    <n v="128"/>
    <x v="2"/>
    <x v="1"/>
    <x v="1"/>
    <n v="1383959939"/>
    <x v="2138"/>
    <b v="0"/>
    <n v="12"/>
    <b v="0"/>
    <x v="6"/>
    <x v="17"/>
    <n v="13"/>
    <n v="10.67"/>
    <m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b v="0"/>
    <n v="56"/>
    <b v="0"/>
    <x v="6"/>
    <x v="17"/>
    <n v="5"/>
    <n v="29.04"/>
    <m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x v="2140"/>
    <b v="0"/>
    <n v="11"/>
    <b v="0"/>
    <x v="6"/>
    <x v="17"/>
    <n v="0"/>
    <n v="50.91"/>
    <m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x v="2141"/>
    <b v="0"/>
    <n v="0"/>
    <b v="0"/>
    <x v="6"/>
    <x v="17"/>
    <n v="0"/>
    <n v="0"/>
    <m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x v="2142"/>
    <b v="0"/>
    <n v="12"/>
    <b v="0"/>
    <x v="6"/>
    <x v="17"/>
    <n v="6"/>
    <n v="50.08"/>
    <m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x v="2143"/>
    <b v="0"/>
    <n v="5"/>
    <b v="0"/>
    <x v="6"/>
    <x v="17"/>
    <n v="11"/>
    <n v="45"/>
    <m/>
    <x v="2143"/>
    <d v="2010-07-21T19:00:00"/>
    <x v="7"/>
  </r>
  <r>
    <n v="2144"/>
    <x v="2144"/>
    <s v="A thousand community-built sandbox games (and more!) with a fully-customizable game engine."/>
    <n v="35500"/>
    <n v="607"/>
    <x v="2"/>
    <x v="0"/>
    <x v="0"/>
    <n v="1379164040"/>
    <x v="2144"/>
    <b v="0"/>
    <n v="24"/>
    <b v="0"/>
    <x v="6"/>
    <x v="17"/>
    <n v="2"/>
    <n v="25.29"/>
    <m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x v="2145"/>
    <b v="0"/>
    <n v="89"/>
    <b v="0"/>
    <x v="6"/>
    <x v="17"/>
    <n v="30"/>
    <n v="51.29"/>
    <m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b v="0"/>
    <n v="1"/>
    <b v="0"/>
    <x v="6"/>
    <x v="17"/>
    <n v="0"/>
    <n v="1"/>
    <m/>
    <x v="2146"/>
    <d v="2016-02-11T16:18:30"/>
    <x v="2"/>
  </r>
  <r>
    <n v="2147"/>
    <x v="2147"/>
    <s v="A Point and Click Adventure on Steroids."/>
    <n v="390000"/>
    <n v="2716"/>
    <x v="2"/>
    <x v="0"/>
    <x v="0"/>
    <n v="1416125148"/>
    <x v="2147"/>
    <b v="0"/>
    <n v="55"/>
    <b v="0"/>
    <x v="6"/>
    <x v="17"/>
    <n v="1"/>
    <n v="49.38"/>
    <m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x v="2148"/>
    <b v="0"/>
    <n v="2"/>
    <b v="0"/>
    <x v="6"/>
    <x v="17"/>
    <n v="2"/>
    <n v="1"/>
    <m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b v="0"/>
    <n v="0"/>
    <b v="0"/>
    <x v="6"/>
    <x v="17"/>
    <n v="0"/>
    <n v="0"/>
    <m/>
    <x v="2149"/>
    <d v="2010-07-31T00:00:00"/>
    <x v="7"/>
  </r>
  <r>
    <n v="2150"/>
    <x v="2150"/>
    <s v="A pixel styled open world detective game."/>
    <n v="50000"/>
    <n v="405"/>
    <x v="2"/>
    <x v="10"/>
    <x v="8"/>
    <n v="1468392599"/>
    <x v="2150"/>
    <b v="0"/>
    <n v="4"/>
    <b v="0"/>
    <x v="6"/>
    <x v="17"/>
    <n v="1"/>
    <n v="101.25"/>
    <m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x v="2151"/>
    <b v="0"/>
    <n v="6"/>
    <b v="0"/>
    <x v="6"/>
    <x v="17"/>
    <n v="0"/>
    <n v="19.670000000000002"/>
    <m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x v="2152"/>
    <b v="0"/>
    <n v="4"/>
    <b v="0"/>
    <x v="6"/>
    <x v="17"/>
    <n v="0"/>
    <n v="12.5"/>
    <m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x v="2153"/>
    <b v="0"/>
    <n v="4"/>
    <b v="0"/>
    <x v="6"/>
    <x v="17"/>
    <n v="0"/>
    <n v="8.5"/>
    <m/>
    <x v="2153"/>
    <d v="2015-01-10T07:59:00"/>
    <x v="3"/>
  </r>
  <r>
    <n v="2154"/>
    <x v="2154"/>
    <s v="A Real Time Strategy game based on Greek mythology in a fictional world."/>
    <n v="250"/>
    <n v="2"/>
    <x v="2"/>
    <x v="0"/>
    <x v="0"/>
    <n v="1390921827"/>
    <x v="2154"/>
    <b v="0"/>
    <n v="2"/>
    <b v="0"/>
    <x v="6"/>
    <x v="17"/>
    <n v="1"/>
    <n v="1"/>
    <m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x v="2155"/>
    <b v="0"/>
    <n v="5"/>
    <b v="0"/>
    <x v="6"/>
    <x v="17"/>
    <n v="2"/>
    <n v="23"/>
    <m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x v="0"/>
    <x v="0"/>
    <n v="1379363406"/>
    <x v="2156"/>
    <b v="0"/>
    <n v="83"/>
    <b v="0"/>
    <x v="6"/>
    <x v="17"/>
    <n v="3"/>
    <n v="17.989999999999998"/>
    <m/>
    <x v="2156"/>
    <d v="2013-09-16T20:30:06"/>
    <x v="4"/>
  </r>
  <r>
    <n v="2157"/>
    <x v="2157"/>
    <s v="Gamers and 90's fans unite in this small tale of epic proportions!"/>
    <n v="75000"/>
    <n v="21144"/>
    <x v="2"/>
    <x v="0"/>
    <x v="0"/>
    <n v="1482479940"/>
    <x v="2157"/>
    <b v="0"/>
    <n v="57"/>
    <b v="0"/>
    <x v="6"/>
    <x v="17"/>
    <n v="28"/>
    <n v="370.95"/>
    <m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x v="2158"/>
    <b v="0"/>
    <n v="311"/>
    <b v="0"/>
    <x v="6"/>
    <x v="17"/>
    <n v="7"/>
    <n v="63.57"/>
    <m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b v="0"/>
    <n v="2"/>
    <b v="0"/>
    <x v="6"/>
    <x v="17"/>
    <n v="1"/>
    <n v="13"/>
    <m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x v="2160"/>
    <b v="0"/>
    <n v="16"/>
    <b v="0"/>
    <x v="6"/>
    <x v="17"/>
    <n v="1"/>
    <n v="5.31"/>
    <m/>
    <x v="2160"/>
    <d v="2012-05-19T17:05:05"/>
    <x v="5"/>
  </r>
  <r>
    <n v="2161"/>
    <x v="2161"/>
    <s v="We're trying to fund hard copies of our debut album!"/>
    <n v="400"/>
    <n v="463"/>
    <x v="0"/>
    <x v="0"/>
    <x v="0"/>
    <n v="1443040059"/>
    <x v="2161"/>
    <b v="0"/>
    <n v="13"/>
    <b v="1"/>
    <x v="4"/>
    <x v="11"/>
    <n v="116"/>
    <n v="35.619999999999997"/>
    <m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x v="2162"/>
    <b v="0"/>
    <n v="58"/>
    <b v="1"/>
    <x v="4"/>
    <x v="11"/>
    <n v="112"/>
    <n v="87.1"/>
    <m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x v="2163"/>
    <b v="0"/>
    <n v="44"/>
    <b v="1"/>
    <x v="4"/>
    <x v="11"/>
    <n v="132"/>
    <n v="75.11"/>
    <m/>
    <x v="2163"/>
    <d v="2015-06-08T03:50:00"/>
    <x v="0"/>
  </r>
  <r>
    <n v="2164"/>
    <x v="2164"/>
    <s v="South Florida roots country/rock outfit's long awaited debut record"/>
    <n v="5500"/>
    <n v="5645"/>
    <x v="0"/>
    <x v="0"/>
    <x v="0"/>
    <n v="1466827140"/>
    <x v="2164"/>
    <b v="0"/>
    <n v="83"/>
    <b v="1"/>
    <x v="4"/>
    <x v="11"/>
    <n v="103"/>
    <n v="68.010000000000005"/>
    <m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b v="0"/>
    <n v="117"/>
    <b v="1"/>
    <x v="4"/>
    <x v="11"/>
    <n v="139"/>
    <n v="29.62"/>
    <m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b v="0"/>
    <n v="32"/>
    <b v="1"/>
    <x v="4"/>
    <x v="11"/>
    <n v="147"/>
    <n v="91.63"/>
    <m/>
    <x v="2166"/>
    <d v="2014-12-05T21:06:58"/>
    <x v="3"/>
  </r>
  <r>
    <n v="2167"/>
    <x v="2167"/>
    <s v="We need YOUR HELP to take one more step to this make release sound amazing!"/>
    <n v="150"/>
    <n v="180"/>
    <x v="0"/>
    <x v="0"/>
    <x v="0"/>
    <n v="1347672937"/>
    <x v="2167"/>
    <b v="0"/>
    <n v="8"/>
    <b v="1"/>
    <x v="4"/>
    <x v="11"/>
    <n v="120"/>
    <n v="22.5"/>
    <m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x v="2168"/>
    <b v="0"/>
    <n v="340"/>
    <b v="1"/>
    <x v="4"/>
    <x v="11"/>
    <n v="122"/>
    <n v="64.37"/>
    <m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x v="2169"/>
    <b v="0"/>
    <n v="7"/>
    <b v="1"/>
    <x v="4"/>
    <x v="11"/>
    <n v="100"/>
    <n v="21.86"/>
    <m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x v="2170"/>
    <b v="0"/>
    <n v="19"/>
    <b v="1"/>
    <x v="4"/>
    <x v="11"/>
    <n v="181"/>
    <n v="33.32"/>
    <m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x v="2171"/>
    <b v="0"/>
    <n v="47"/>
    <b v="1"/>
    <x v="4"/>
    <x v="11"/>
    <n v="106"/>
    <n v="90.28"/>
    <m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x v="2172"/>
    <b v="0"/>
    <n v="13"/>
    <b v="1"/>
    <x v="4"/>
    <x v="11"/>
    <n v="100"/>
    <n v="76.92"/>
    <m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b v="0"/>
    <n v="90"/>
    <b v="1"/>
    <x v="4"/>
    <x v="11"/>
    <n v="127"/>
    <n v="59.23"/>
    <m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x v="2174"/>
    <b v="0"/>
    <n v="63"/>
    <b v="1"/>
    <x v="4"/>
    <x v="11"/>
    <n v="103"/>
    <n v="65.38"/>
    <m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b v="0"/>
    <n v="26"/>
    <b v="1"/>
    <x v="4"/>
    <x v="11"/>
    <n v="250"/>
    <n v="67.31"/>
    <m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x v="2176"/>
    <b v="0"/>
    <n v="71"/>
    <b v="1"/>
    <x v="4"/>
    <x v="11"/>
    <n v="126"/>
    <n v="88.75"/>
    <m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x v="2177"/>
    <b v="0"/>
    <n v="38"/>
    <b v="1"/>
    <x v="4"/>
    <x v="11"/>
    <n v="100"/>
    <n v="65.87"/>
    <m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x v="2178"/>
    <b v="0"/>
    <n v="859"/>
    <b v="1"/>
    <x v="4"/>
    <x v="11"/>
    <n v="139"/>
    <n v="40.35"/>
    <m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x v="0"/>
    <x v="0"/>
    <n v="1428725192"/>
    <x v="2179"/>
    <b v="0"/>
    <n v="21"/>
    <b v="1"/>
    <x v="4"/>
    <x v="11"/>
    <n v="161"/>
    <n v="76.86"/>
    <m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x v="0"/>
    <x v="0"/>
    <n v="1447434268"/>
    <x v="2180"/>
    <b v="0"/>
    <n v="78"/>
    <b v="1"/>
    <x v="4"/>
    <x v="11"/>
    <n v="107"/>
    <n v="68.709999999999994"/>
    <m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b v="0"/>
    <n v="53"/>
    <b v="1"/>
    <x v="6"/>
    <x v="32"/>
    <n v="153"/>
    <n v="57.77"/>
    <m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x v="5"/>
    <x v="5"/>
    <n v="1412285825"/>
    <x v="2182"/>
    <b v="0"/>
    <n v="356"/>
    <b v="1"/>
    <x v="6"/>
    <x v="32"/>
    <n v="524"/>
    <n v="44.17"/>
    <m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b v="0"/>
    <n v="279"/>
    <b v="1"/>
    <x v="6"/>
    <x v="32"/>
    <n v="489"/>
    <n v="31.57"/>
    <m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b v="1"/>
    <n v="266"/>
    <b v="1"/>
    <x v="6"/>
    <x v="32"/>
    <n v="285"/>
    <n v="107.05"/>
    <m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b v="0"/>
    <n v="623"/>
    <b v="1"/>
    <x v="6"/>
    <x v="32"/>
    <n v="1857"/>
    <n v="149.03"/>
    <m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x v="0"/>
    <x v="0"/>
    <n v="1473213600"/>
    <x v="2186"/>
    <b v="0"/>
    <n v="392"/>
    <b v="1"/>
    <x v="6"/>
    <x v="32"/>
    <n v="110"/>
    <n v="55.96"/>
    <m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b v="1"/>
    <n v="3562"/>
    <b v="1"/>
    <x v="6"/>
    <x v="32"/>
    <n v="1015"/>
    <n v="56.97"/>
    <m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x v="2188"/>
    <b v="0"/>
    <n v="514"/>
    <b v="1"/>
    <x v="6"/>
    <x v="32"/>
    <n v="412"/>
    <n v="44.06"/>
    <m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x v="2189"/>
    <b v="0"/>
    <n v="88"/>
    <b v="1"/>
    <x v="6"/>
    <x v="32"/>
    <n v="503"/>
    <n v="68.63"/>
    <m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x v="2190"/>
    <b v="0"/>
    <n v="537"/>
    <b v="1"/>
    <x v="6"/>
    <x v="32"/>
    <n v="185"/>
    <n v="65.319999999999993"/>
    <m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x v="2191"/>
    <b v="0"/>
    <n v="25"/>
    <b v="1"/>
    <x v="6"/>
    <x v="32"/>
    <n v="120"/>
    <n v="35.92"/>
    <m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b v="0"/>
    <n v="3238"/>
    <b v="1"/>
    <x v="6"/>
    <x v="32"/>
    <n v="1081"/>
    <n v="40.07"/>
    <m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x v="2193"/>
    <b v="0"/>
    <n v="897"/>
    <b v="1"/>
    <x v="6"/>
    <x v="32"/>
    <n v="452"/>
    <n v="75.650000000000006"/>
    <m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b v="0"/>
    <n v="878"/>
    <b v="1"/>
    <x v="6"/>
    <x v="32"/>
    <n v="537"/>
    <n v="61.2"/>
    <m/>
    <x v="2194"/>
    <d v="2016-03-26T17:11:30"/>
    <x v="2"/>
  </r>
  <r>
    <n v="2195"/>
    <x v="2195"/>
    <s v="A gritty, noir tabletop RPG with a fast-paced combo-based battle system."/>
    <n v="4600"/>
    <n v="5535"/>
    <x v="0"/>
    <x v="0"/>
    <x v="0"/>
    <n v="1439317900"/>
    <x v="2195"/>
    <b v="0"/>
    <n v="115"/>
    <b v="1"/>
    <x v="6"/>
    <x v="32"/>
    <n v="120"/>
    <n v="48.13"/>
    <m/>
    <x v="2195"/>
    <d v="2015-08-11T18:31:40"/>
    <x v="0"/>
  </r>
  <r>
    <n v="2196"/>
    <x v="2196"/>
    <s v="Race your friends in style with this classic Grand Prix game."/>
    <n v="14000"/>
    <n v="15937"/>
    <x v="0"/>
    <x v="0"/>
    <x v="0"/>
    <n v="1480662000"/>
    <x v="2196"/>
    <b v="0"/>
    <n v="234"/>
    <b v="1"/>
    <x v="6"/>
    <x v="32"/>
    <n v="114"/>
    <n v="68.11"/>
    <m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x v="2197"/>
    <b v="0"/>
    <n v="4330"/>
    <b v="1"/>
    <x v="6"/>
    <x v="32"/>
    <n v="951"/>
    <n v="65.89"/>
    <m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x v="2198"/>
    <b v="0"/>
    <n v="651"/>
    <b v="1"/>
    <x v="6"/>
    <x v="32"/>
    <n v="133"/>
    <n v="81.650000000000006"/>
    <m/>
    <x v="2198"/>
    <d v="2015-11-14T13:20:00"/>
    <x v="0"/>
  </r>
  <r>
    <n v="2199"/>
    <x v="2199"/>
    <s v="A new strategic board game designed to flip out your opponent."/>
    <n v="9000"/>
    <n v="13228"/>
    <x v="0"/>
    <x v="17"/>
    <x v="3"/>
    <n v="1444903198"/>
    <x v="2199"/>
    <b v="1"/>
    <n v="251"/>
    <b v="1"/>
    <x v="6"/>
    <x v="32"/>
    <n v="147"/>
    <n v="52.7"/>
    <m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b v="0"/>
    <n v="263"/>
    <b v="1"/>
    <x v="6"/>
    <x v="32"/>
    <n v="542"/>
    <n v="41.23"/>
    <m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x v="2201"/>
    <b v="0"/>
    <n v="28"/>
    <b v="1"/>
    <x v="4"/>
    <x v="15"/>
    <n v="383"/>
    <n v="15.04"/>
    <m/>
    <x v="2201"/>
    <d v="2013-01-16T20:19:25"/>
    <x v="4"/>
  </r>
  <r>
    <n v="2202"/>
    <x v="2202"/>
    <s v="An electro-organic album of evolved dance music inspired by seminal cyberpunk works."/>
    <n v="4000"/>
    <n v="28167.25"/>
    <x v="0"/>
    <x v="0"/>
    <x v="0"/>
    <n v="1351801368"/>
    <x v="2202"/>
    <b v="0"/>
    <n v="721"/>
    <b v="1"/>
    <x v="4"/>
    <x v="15"/>
    <n v="704"/>
    <n v="39.07"/>
    <m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b v="0"/>
    <n v="50"/>
    <b v="1"/>
    <x v="4"/>
    <x v="15"/>
    <n v="110"/>
    <n v="43.82"/>
    <m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x v="2204"/>
    <b v="0"/>
    <n v="73"/>
    <b v="1"/>
    <x v="4"/>
    <x v="15"/>
    <n v="133"/>
    <n v="27.3"/>
    <m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b v="0"/>
    <n v="27"/>
    <b v="1"/>
    <x v="4"/>
    <x v="15"/>
    <n v="152"/>
    <n v="42.22"/>
    <m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b v="0"/>
    <n v="34"/>
    <b v="1"/>
    <x v="4"/>
    <x v="15"/>
    <n v="103"/>
    <n v="33.24"/>
    <m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x v="2207"/>
    <b v="0"/>
    <n v="7"/>
    <b v="1"/>
    <x v="4"/>
    <x v="15"/>
    <n v="100"/>
    <n v="285.70999999999998"/>
    <m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x v="2208"/>
    <b v="0"/>
    <n v="24"/>
    <b v="1"/>
    <x v="4"/>
    <x v="15"/>
    <n v="102"/>
    <n v="42.33"/>
    <m/>
    <x v="2208"/>
    <d v="2012-04-07T04:00:00"/>
    <x v="5"/>
  </r>
  <r>
    <n v="2209"/>
    <x v="2209"/>
    <s v="Support us and pledge for rewards on our new bigger Tour of the US, Canada and Colombia!"/>
    <n v="500"/>
    <n v="754"/>
    <x v="0"/>
    <x v="1"/>
    <x v="1"/>
    <n v="1397516400"/>
    <x v="2209"/>
    <b v="0"/>
    <n v="15"/>
    <b v="1"/>
    <x v="4"/>
    <x v="15"/>
    <n v="151"/>
    <n v="50.27"/>
    <m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b v="0"/>
    <n v="72"/>
    <b v="1"/>
    <x v="4"/>
    <x v="15"/>
    <n v="111"/>
    <n v="61.9"/>
    <m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b v="0"/>
    <n v="120"/>
    <b v="1"/>
    <x v="4"/>
    <x v="15"/>
    <n v="196"/>
    <n v="40.75"/>
    <m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b v="0"/>
    <n v="123"/>
    <b v="1"/>
    <x v="4"/>
    <x v="15"/>
    <n v="114"/>
    <n v="55.8"/>
    <m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b v="0"/>
    <n v="1"/>
    <b v="1"/>
    <x v="4"/>
    <x v="15"/>
    <n v="200"/>
    <n v="10"/>
    <m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x v="2214"/>
    <b v="0"/>
    <n v="24"/>
    <b v="1"/>
    <x v="4"/>
    <x v="15"/>
    <n v="293"/>
    <n v="73.13"/>
    <m/>
    <x v="2214"/>
    <d v="2014-02-06T19:00:48"/>
    <x v="3"/>
  </r>
  <r>
    <n v="2215"/>
    <x v="2215"/>
    <s v="Ambient Electro Grind-fest!"/>
    <n v="550"/>
    <n v="860"/>
    <x v="0"/>
    <x v="0"/>
    <x v="0"/>
    <n v="1331621940"/>
    <x v="2215"/>
    <b v="0"/>
    <n v="33"/>
    <b v="1"/>
    <x v="4"/>
    <x v="15"/>
    <n v="156"/>
    <n v="26.06"/>
    <m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x v="2216"/>
    <b v="0"/>
    <n v="14"/>
    <b v="1"/>
    <x v="4"/>
    <x v="15"/>
    <n v="106"/>
    <n v="22.64"/>
    <m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x v="2217"/>
    <b v="0"/>
    <n v="9"/>
    <b v="1"/>
    <x v="4"/>
    <x v="15"/>
    <n v="101"/>
    <n v="47.22"/>
    <m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x v="2218"/>
    <b v="0"/>
    <n v="76"/>
    <b v="1"/>
    <x v="4"/>
    <x v="15"/>
    <n v="123"/>
    <n v="32.32"/>
    <m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x v="2219"/>
    <b v="0"/>
    <n v="19"/>
    <b v="1"/>
    <x v="4"/>
    <x v="15"/>
    <n v="102"/>
    <n v="53.42"/>
    <m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x v="2220"/>
    <b v="0"/>
    <n v="69"/>
    <b v="1"/>
    <x v="4"/>
    <x v="15"/>
    <n v="101"/>
    <n v="51.3"/>
    <m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x v="2221"/>
    <b v="0"/>
    <n v="218"/>
    <b v="1"/>
    <x v="6"/>
    <x v="32"/>
    <n v="108"/>
    <n v="37.200000000000003"/>
    <m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b v="0"/>
    <n v="30"/>
    <b v="1"/>
    <x v="6"/>
    <x v="32"/>
    <n v="163"/>
    <n v="27.1"/>
    <m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x v="2223"/>
    <b v="0"/>
    <n v="100"/>
    <b v="1"/>
    <x v="6"/>
    <x v="32"/>
    <n v="106"/>
    <n v="206.31"/>
    <m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x v="2224"/>
    <b v="0"/>
    <n v="296"/>
    <b v="1"/>
    <x v="6"/>
    <x v="32"/>
    <n v="243"/>
    <n v="82.15"/>
    <m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x v="2225"/>
    <b v="0"/>
    <n v="1204"/>
    <b v="1"/>
    <x v="6"/>
    <x v="32"/>
    <n v="945"/>
    <n v="164.8"/>
    <m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b v="0"/>
    <n v="321"/>
    <b v="1"/>
    <x v="6"/>
    <x v="32"/>
    <n v="108"/>
    <n v="60.82"/>
    <m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x v="2227"/>
    <b v="0"/>
    <n v="301"/>
    <b v="1"/>
    <x v="6"/>
    <x v="32"/>
    <n v="157"/>
    <n v="67.97"/>
    <m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b v="0"/>
    <n v="144"/>
    <b v="1"/>
    <x v="6"/>
    <x v="32"/>
    <n v="1174"/>
    <n v="81.56"/>
    <m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b v="0"/>
    <n v="539"/>
    <b v="1"/>
    <x v="6"/>
    <x v="32"/>
    <n v="171"/>
    <n v="25.43"/>
    <m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b v="0"/>
    <n v="498"/>
    <b v="1"/>
    <x v="6"/>
    <x v="32"/>
    <n v="126"/>
    <n v="21.5"/>
    <m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x v="2231"/>
    <b v="0"/>
    <n v="1113"/>
    <b v="1"/>
    <x v="6"/>
    <x v="32"/>
    <n v="1212"/>
    <n v="27.23"/>
    <m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x v="2232"/>
    <b v="0"/>
    <n v="988"/>
    <b v="1"/>
    <x v="6"/>
    <x v="32"/>
    <n v="496"/>
    <n v="25.09"/>
    <m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x v="2233"/>
    <b v="0"/>
    <n v="391"/>
    <b v="1"/>
    <x v="6"/>
    <x v="32"/>
    <n v="332"/>
    <n v="21.23"/>
    <m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x v="2234"/>
    <b v="0"/>
    <n v="28"/>
    <b v="1"/>
    <x v="6"/>
    <x v="32"/>
    <n v="1165"/>
    <n v="41.61"/>
    <m/>
    <x v="2234"/>
    <d v="2017-01-05T19:47:27"/>
    <x v="2"/>
  </r>
  <r>
    <n v="2235"/>
    <x v="2235"/>
    <s v="An amazing set of sceneries to create unique atmospheres for your tabletop gaming."/>
    <n v="13000"/>
    <n v="19931"/>
    <x v="0"/>
    <x v="5"/>
    <x v="5"/>
    <n v="1427585511"/>
    <x v="2235"/>
    <b v="0"/>
    <n v="147"/>
    <b v="1"/>
    <x v="6"/>
    <x v="32"/>
    <n v="153"/>
    <n v="135.59"/>
    <m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x v="2236"/>
    <b v="0"/>
    <n v="680"/>
    <b v="1"/>
    <x v="6"/>
    <x v="32"/>
    <n v="537"/>
    <n v="22.12"/>
    <m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x v="2237"/>
    <b v="0"/>
    <n v="983"/>
    <b v="1"/>
    <x v="6"/>
    <x v="32"/>
    <n v="353"/>
    <n v="64.63"/>
    <m/>
    <x v="2237"/>
    <d v="2014-11-12T07:59:00"/>
    <x v="3"/>
  </r>
  <r>
    <n v="2238"/>
    <x v="2238"/>
    <s v="28mm Fantasy Miniature Range in leadfree white metal: Orcs, wolves and more."/>
    <n v="4000"/>
    <n v="5496"/>
    <x v="0"/>
    <x v="12"/>
    <x v="3"/>
    <n v="1489157716"/>
    <x v="2238"/>
    <b v="0"/>
    <n v="79"/>
    <b v="1"/>
    <x v="6"/>
    <x v="32"/>
    <n v="137"/>
    <n v="69.569999999999993"/>
    <m/>
    <x v="2238"/>
    <d v="2017-03-10T14:55:16"/>
    <x v="1"/>
  </r>
  <r>
    <n v="2239"/>
    <x v="2239"/>
    <s v="Next stretch goal unlocks at $33,000 and/or 500 backers unlocks 2 bonus stretch goals."/>
    <n v="25000"/>
    <n v="32006.67"/>
    <x v="0"/>
    <x v="0"/>
    <x v="0"/>
    <n v="1385870520"/>
    <x v="2239"/>
    <b v="0"/>
    <n v="426"/>
    <b v="1"/>
    <x v="6"/>
    <x v="32"/>
    <n v="128"/>
    <n v="75.13"/>
    <m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x v="2240"/>
    <b v="0"/>
    <n v="96"/>
    <b v="1"/>
    <x v="6"/>
    <x v="32"/>
    <n v="271"/>
    <n v="140.97999999999999"/>
    <m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x v="2241"/>
    <b v="0"/>
    <n v="163"/>
    <b v="1"/>
    <x v="6"/>
    <x v="32"/>
    <n v="806"/>
    <n v="49.47"/>
    <m/>
    <x v="2241"/>
    <d v="2017-03-02T19:51:40"/>
    <x v="1"/>
  </r>
  <r>
    <n v="2242"/>
    <x v="2242"/>
    <s v="Inconceivable! An amazing new illustrative deck based on The Princess Bride movie."/>
    <n v="10000"/>
    <n v="136009.76"/>
    <x v="0"/>
    <x v="0"/>
    <x v="0"/>
    <n v="1385521320"/>
    <x v="2242"/>
    <b v="0"/>
    <n v="2525"/>
    <b v="1"/>
    <x v="6"/>
    <x v="32"/>
    <n v="1360"/>
    <n v="53.87"/>
    <m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b v="0"/>
    <n v="2035"/>
    <b v="1"/>
    <x v="6"/>
    <x v="32"/>
    <n v="930250"/>
    <n v="4.57"/>
    <m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x v="2244"/>
    <b v="0"/>
    <n v="290"/>
    <b v="1"/>
    <x v="6"/>
    <x v="32"/>
    <n v="377"/>
    <n v="65"/>
    <m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x v="2245"/>
    <b v="0"/>
    <n v="1980"/>
    <b v="1"/>
    <x v="6"/>
    <x v="32"/>
    <n v="2647"/>
    <n v="53.48"/>
    <m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x v="2246"/>
    <b v="0"/>
    <n v="57"/>
    <b v="1"/>
    <x v="6"/>
    <x v="32"/>
    <n v="100"/>
    <n v="43.91"/>
    <m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x v="0"/>
    <x v="0"/>
    <n v="1438185565"/>
    <x v="2247"/>
    <b v="0"/>
    <n v="380"/>
    <b v="1"/>
    <x v="6"/>
    <x v="32"/>
    <n v="104"/>
    <n v="50.85"/>
    <m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x v="2248"/>
    <b v="0"/>
    <n v="128"/>
    <b v="1"/>
    <x v="6"/>
    <x v="32"/>
    <n v="107"/>
    <n v="58.63"/>
    <m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x v="0"/>
    <x v="0"/>
    <n v="1364917965"/>
    <x v="2249"/>
    <b v="0"/>
    <n v="180"/>
    <b v="1"/>
    <x v="6"/>
    <x v="32"/>
    <n v="169"/>
    <n v="32.82"/>
    <m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x v="2250"/>
    <b v="0"/>
    <n v="571"/>
    <b v="1"/>
    <x v="6"/>
    <x v="32"/>
    <n v="975"/>
    <n v="426.93"/>
    <m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x v="2251"/>
    <b v="0"/>
    <n v="480"/>
    <b v="1"/>
    <x v="6"/>
    <x v="32"/>
    <n v="134"/>
    <n v="23.81"/>
    <m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x v="2252"/>
    <b v="0"/>
    <n v="249"/>
    <b v="1"/>
    <x v="6"/>
    <x v="32"/>
    <n v="272"/>
    <n v="98.41"/>
    <m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x v="2253"/>
    <b v="0"/>
    <n v="84"/>
    <b v="1"/>
    <x v="6"/>
    <x v="32"/>
    <n v="113"/>
    <n v="107.32"/>
    <m/>
    <x v="2253"/>
    <d v="2015-11-18T16:09:07"/>
    <x v="0"/>
  </r>
  <r>
    <n v="2254"/>
    <x v="2254"/>
    <s v="A dexterity microgame by father/daughter team, Jason and Claire Kotarski. Make 100 project."/>
    <n v="500"/>
    <n v="2299"/>
    <x v="0"/>
    <x v="0"/>
    <x v="0"/>
    <n v="1485271968"/>
    <x v="2254"/>
    <b v="0"/>
    <n v="197"/>
    <b v="1"/>
    <x v="6"/>
    <x v="32"/>
    <n v="460"/>
    <n v="11.67"/>
    <m/>
    <x v="2254"/>
    <d v="2017-01-24T15:32:48"/>
    <x v="1"/>
  </r>
  <r>
    <n v="2255"/>
    <x v="2255"/>
    <s v="This is the second set of 5 expansions for our route-building game, Jet Set!"/>
    <n v="3950"/>
    <n v="11323"/>
    <x v="0"/>
    <x v="0"/>
    <x v="0"/>
    <n v="1462661451"/>
    <x v="2255"/>
    <b v="0"/>
    <n v="271"/>
    <b v="1"/>
    <x v="6"/>
    <x v="32"/>
    <n v="287"/>
    <n v="41.78"/>
    <m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x v="2256"/>
    <b v="0"/>
    <n v="50"/>
    <b v="1"/>
    <x v="6"/>
    <x v="32"/>
    <n v="223"/>
    <n v="21.38"/>
    <m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b v="0"/>
    <n v="169"/>
    <b v="1"/>
    <x v="6"/>
    <x v="32"/>
    <n v="636"/>
    <n v="94.1"/>
    <m/>
    <x v="2257"/>
    <d v="2016-06-19T23:00:00"/>
    <x v="2"/>
  </r>
  <r>
    <n v="2258"/>
    <x v="2258"/>
    <s v="A Dungeon World campaign setting that takes place after the end of the worlds."/>
    <n v="2200"/>
    <n v="3223"/>
    <x v="0"/>
    <x v="0"/>
    <x v="0"/>
    <n v="1434045687"/>
    <x v="2258"/>
    <b v="0"/>
    <n v="205"/>
    <b v="1"/>
    <x v="6"/>
    <x v="32"/>
    <n v="147"/>
    <n v="15.72"/>
    <m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x v="2259"/>
    <b v="0"/>
    <n v="206"/>
    <b v="1"/>
    <x v="6"/>
    <x v="32"/>
    <n v="1867"/>
    <n v="90.64"/>
    <m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x v="2260"/>
    <b v="0"/>
    <n v="84"/>
    <b v="1"/>
    <x v="6"/>
    <x v="32"/>
    <n v="327"/>
    <n v="97.3"/>
    <m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b v="0"/>
    <n v="210"/>
    <b v="1"/>
    <x v="6"/>
    <x v="32"/>
    <n v="780"/>
    <n v="37.119999999999997"/>
    <m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x v="0"/>
    <x v="0"/>
    <n v="1416268800"/>
    <x v="2262"/>
    <b v="0"/>
    <n v="181"/>
    <b v="1"/>
    <x v="6"/>
    <x v="32"/>
    <n v="154"/>
    <n v="28.1"/>
    <m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x v="2263"/>
    <b v="0"/>
    <n v="60"/>
    <b v="1"/>
    <x v="6"/>
    <x v="32"/>
    <n v="116"/>
    <n v="144.43"/>
    <m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x v="2264"/>
    <b v="0"/>
    <n v="445"/>
    <b v="1"/>
    <x v="6"/>
    <x v="32"/>
    <n v="180"/>
    <n v="24.27"/>
    <m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x v="2265"/>
    <b v="0"/>
    <n v="17"/>
    <b v="1"/>
    <x v="6"/>
    <x v="32"/>
    <n v="299"/>
    <n v="35.119999999999997"/>
    <m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x v="0"/>
    <x v="0"/>
    <n v="1461722400"/>
    <x v="2266"/>
    <b v="0"/>
    <n v="194"/>
    <b v="1"/>
    <x v="6"/>
    <x v="32"/>
    <n v="320"/>
    <n v="24.76"/>
    <m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b v="0"/>
    <n v="404"/>
    <b v="1"/>
    <x v="6"/>
    <x v="32"/>
    <n v="381"/>
    <n v="188.38"/>
    <m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b v="0"/>
    <n v="194"/>
    <b v="1"/>
    <x v="6"/>
    <x v="32"/>
    <n v="103"/>
    <n v="148.08000000000001"/>
    <m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x v="2269"/>
    <b v="0"/>
    <n v="902"/>
    <b v="1"/>
    <x v="6"/>
    <x v="32"/>
    <n v="1802"/>
    <n v="49.93"/>
    <m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x v="2270"/>
    <b v="0"/>
    <n v="1670"/>
    <b v="1"/>
    <x v="6"/>
    <x v="32"/>
    <n v="720"/>
    <n v="107.82"/>
    <m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x v="2271"/>
    <b v="0"/>
    <n v="1328"/>
    <b v="1"/>
    <x v="6"/>
    <x v="32"/>
    <n v="283"/>
    <n v="42.63"/>
    <m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x v="2272"/>
    <b v="0"/>
    <n v="944"/>
    <b v="1"/>
    <x v="6"/>
    <x v="32"/>
    <n v="1357"/>
    <n v="14.37"/>
    <m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b v="0"/>
    <n v="147"/>
    <b v="1"/>
    <x v="6"/>
    <x v="32"/>
    <n v="220"/>
    <n v="37.479999999999997"/>
    <m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b v="0"/>
    <n v="99"/>
    <b v="1"/>
    <x v="6"/>
    <x v="32"/>
    <n v="120"/>
    <n v="30.2"/>
    <m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x v="2275"/>
    <b v="0"/>
    <n v="79"/>
    <b v="1"/>
    <x v="6"/>
    <x v="32"/>
    <n v="408"/>
    <n v="33.549999999999997"/>
    <m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x v="2276"/>
    <b v="0"/>
    <n v="75"/>
    <b v="1"/>
    <x v="6"/>
    <x v="32"/>
    <n v="106"/>
    <n v="64.75"/>
    <m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x v="2277"/>
    <b v="0"/>
    <n v="207"/>
    <b v="1"/>
    <x v="6"/>
    <x v="32"/>
    <n v="141"/>
    <n v="57.93"/>
    <m/>
    <x v="2277"/>
    <d v="2012-02-27T16:17:03"/>
    <x v="5"/>
  </r>
  <r>
    <n v="2278"/>
    <x v="2278"/>
    <s v="Dice forged from stone one by one entirely by hand for demanding Gamers and Collectors."/>
    <n v="2000"/>
    <n v="5414"/>
    <x v="0"/>
    <x v="13"/>
    <x v="3"/>
    <n v="1451861940"/>
    <x v="2278"/>
    <b v="0"/>
    <n v="102"/>
    <b v="1"/>
    <x v="6"/>
    <x v="32"/>
    <n v="271"/>
    <n v="53.08"/>
    <m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x v="2279"/>
    <b v="0"/>
    <n v="32"/>
    <b v="1"/>
    <x v="6"/>
    <x v="32"/>
    <n v="154"/>
    <n v="48.06"/>
    <m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b v="0"/>
    <n v="480"/>
    <b v="1"/>
    <x v="6"/>
    <x v="32"/>
    <n v="404"/>
    <n v="82.4"/>
    <m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x v="2281"/>
    <b v="0"/>
    <n v="11"/>
    <b v="1"/>
    <x v="4"/>
    <x v="11"/>
    <n v="185"/>
    <n v="50.45"/>
    <m/>
    <x v="2281"/>
    <d v="2011-07-25T06:50:00"/>
    <x v="6"/>
  </r>
  <r>
    <n v="2282"/>
    <x v="2282"/>
    <s v="Sage King is recording his debut album and wants YOU to be a part of the creation process"/>
    <n v="750"/>
    <n v="1390"/>
    <x v="0"/>
    <x v="0"/>
    <x v="0"/>
    <n v="1452744686"/>
    <x v="2282"/>
    <b v="0"/>
    <n v="12"/>
    <b v="1"/>
    <x v="4"/>
    <x v="11"/>
    <n v="185"/>
    <n v="115.83"/>
    <m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b v="0"/>
    <n v="48"/>
    <b v="1"/>
    <x v="4"/>
    <x v="11"/>
    <n v="101"/>
    <n v="63.03"/>
    <m/>
    <x v="2283"/>
    <d v="2012-05-09T02:00:04"/>
    <x v="5"/>
  </r>
  <r>
    <n v="2284"/>
    <x v="2284"/>
    <s v="The Vinyl Skyway reunite to make a third album. "/>
    <n v="6000"/>
    <n v="6373.27"/>
    <x v="0"/>
    <x v="0"/>
    <x v="0"/>
    <n v="1299902400"/>
    <x v="2284"/>
    <b v="0"/>
    <n v="59"/>
    <b v="1"/>
    <x v="4"/>
    <x v="11"/>
    <n v="106"/>
    <n v="108.02"/>
    <m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x v="2285"/>
    <b v="0"/>
    <n v="79"/>
    <b v="1"/>
    <x v="4"/>
    <x v="11"/>
    <n v="121"/>
    <n v="46.09"/>
    <m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x v="2286"/>
    <b v="0"/>
    <n v="14"/>
    <b v="1"/>
    <x v="4"/>
    <x v="11"/>
    <n v="100"/>
    <n v="107.21"/>
    <m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x v="2287"/>
    <b v="0"/>
    <n v="106"/>
    <b v="1"/>
    <x v="4"/>
    <x v="11"/>
    <n v="120"/>
    <n v="50.93"/>
    <m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x v="2288"/>
    <b v="0"/>
    <n v="25"/>
    <b v="1"/>
    <x v="4"/>
    <x v="11"/>
    <n v="100"/>
    <n v="40.04"/>
    <m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x v="2289"/>
    <b v="0"/>
    <n v="25"/>
    <b v="1"/>
    <x v="4"/>
    <x v="11"/>
    <n v="107"/>
    <n v="64.44"/>
    <m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x v="2290"/>
    <b v="0"/>
    <n v="29"/>
    <b v="1"/>
    <x v="4"/>
    <x v="11"/>
    <n v="104"/>
    <n v="53.83"/>
    <m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x v="2291"/>
    <b v="0"/>
    <n v="43"/>
    <b v="1"/>
    <x v="4"/>
    <x v="11"/>
    <n v="173"/>
    <n v="100.47"/>
    <m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b v="0"/>
    <n v="46"/>
    <b v="1"/>
    <x v="4"/>
    <x v="11"/>
    <n v="107"/>
    <n v="46.63"/>
    <m/>
    <x v="2292"/>
    <d v="2012-04-18T16:44:36"/>
    <x v="5"/>
  </r>
  <r>
    <n v="2293"/>
    <x v="2293"/>
    <s v="Donate here to be a part of the upcoming album. Every little bit helps!"/>
    <n v="850"/>
    <n v="920"/>
    <x v="0"/>
    <x v="0"/>
    <x v="0"/>
    <n v="1348545540"/>
    <x v="2293"/>
    <b v="0"/>
    <n v="27"/>
    <b v="1"/>
    <x v="4"/>
    <x v="11"/>
    <n v="108"/>
    <n v="34.07"/>
    <m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b v="0"/>
    <n v="112"/>
    <b v="1"/>
    <x v="4"/>
    <x v="11"/>
    <n v="146"/>
    <n v="65.209999999999994"/>
    <m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x v="2295"/>
    <b v="0"/>
    <n v="34"/>
    <b v="1"/>
    <x v="4"/>
    <x v="11"/>
    <n v="125"/>
    <n v="44.21"/>
    <m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x v="2296"/>
    <b v="0"/>
    <n v="145"/>
    <b v="1"/>
    <x v="4"/>
    <x v="11"/>
    <n v="149"/>
    <n v="71.97"/>
    <m/>
    <x v="2296"/>
    <d v="2012-02-23T17:33:46"/>
    <x v="5"/>
  </r>
  <r>
    <n v="2297"/>
    <x v="2297"/>
    <s v="New Jersey Alternative Rock band COCO needs YOUR help self-releasing debut EP!"/>
    <n v="1000"/>
    <n v="1006"/>
    <x v="0"/>
    <x v="0"/>
    <x v="0"/>
    <n v="1331697540"/>
    <x v="2297"/>
    <b v="0"/>
    <n v="19"/>
    <b v="1"/>
    <x v="4"/>
    <x v="11"/>
    <n v="101"/>
    <n v="52.95"/>
    <m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x v="0"/>
    <x v="0"/>
    <n v="1395861033"/>
    <x v="2298"/>
    <b v="0"/>
    <n v="288"/>
    <b v="1"/>
    <x v="4"/>
    <x v="11"/>
    <n v="105"/>
    <n v="109.45"/>
    <m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x v="2299"/>
    <b v="0"/>
    <n v="14"/>
    <b v="1"/>
    <x v="4"/>
    <x v="11"/>
    <n v="350"/>
    <n v="75.040000000000006"/>
    <m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x v="2300"/>
    <b v="0"/>
    <n v="7"/>
    <b v="1"/>
    <x v="4"/>
    <x v="11"/>
    <n v="101"/>
    <n v="115.71"/>
    <m/>
    <x v="2300"/>
    <d v="2012-06-28T17:26:56"/>
    <x v="5"/>
  </r>
  <r>
    <n v="2301"/>
    <x v="2301"/>
    <s v="We are America's first trock band, and we're ready to bring you our first album!"/>
    <n v="5000"/>
    <n v="6680.22"/>
    <x v="0"/>
    <x v="0"/>
    <x v="0"/>
    <n v="1371785496"/>
    <x v="2301"/>
    <b v="1"/>
    <n v="211"/>
    <b v="1"/>
    <x v="4"/>
    <x v="14"/>
    <n v="134"/>
    <n v="31.66"/>
    <m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b v="1"/>
    <n v="85"/>
    <b v="1"/>
    <x v="4"/>
    <x v="14"/>
    <n v="171"/>
    <n v="46.18"/>
    <m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b v="1"/>
    <n v="103"/>
    <b v="1"/>
    <x v="4"/>
    <x v="14"/>
    <n v="109"/>
    <n v="68.48"/>
    <m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x v="2304"/>
    <b v="1"/>
    <n v="113"/>
    <b v="1"/>
    <x v="4"/>
    <x v="14"/>
    <n v="101"/>
    <n v="53.47"/>
    <m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b v="1"/>
    <n v="167"/>
    <b v="1"/>
    <x v="4"/>
    <x v="14"/>
    <n v="101"/>
    <n v="109.11"/>
    <m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x v="2306"/>
    <b v="1"/>
    <n v="73"/>
    <b v="1"/>
    <x v="4"/>
    <x v="14"/>
    <n v="107"/>
    <n v="51.19"/>
    <m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b v="1"/>
    <n v="75"/>
    <b v="1"/>
    <x v="4"/>
    <x v="14"/>
    <n v="107"/>
    <n v="27.94"/>
    <m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x v="2308"/>
    <b v="1"/>
    <n v="614"/>
    <b v="1"/>
    <x v="4"/>
    <x v="14"/>
    <n v="101"/>
    <n v="82.5"/>
    <m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x v="2309"/>
    <b v="1"/>
    <n v="107"/>
    <b v="1"/>
    <x v="4"/>
    <x v="14"/>
    <n v="107"/>
    <n v="59.82"/>
    <m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b v="1"/>
    <n v="1224"/>
    <b v="1"/>
    <x v="4"/>
    <x v="14"/>
    <n v="429"/>
    <n v="64.819999999999993"/>
    <m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x v="2311"/>
    <b v="1"/>
    <n v="104"/>
    <b v="1"/>
    <x v="4"/>
    <x v="14"/>
    <n v="104"/>
    <n v="90.1"/>
    <m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x v="0"/>
    <x v="0"/>
    <n v="1397862000"/>
    <x v="2312"/>
    <b v="1"/>
    <n v="79"/>
    <b v="1"/>
    <x v="4"/>
    <x v="14"/>
    <n v="108"/>
    <n v="40.96"/>
    <m/>
    <x v="2312"/>
    <d v="2014-04-18T23:00:00"/>
    <x v="3"/>
  </r>
  <r>
    <n v="2313"/>
    <x v="2313"/>
    <s v="A Sunny Day in Glasgow are recording a new album and we need your help!"/>
    <n v="5000"/>
    <n v="8792.02"/>
    <x v="0"/>
    <x v="0"/>
    <x v="0"/>
    <n v="1336086026"/>
    <x v="2313"/>
    <b v="1"/>
    <n v="157"/>
    <b v="1"/>
    <x v="4"/>
    <x v="14"/>
    <n v="176"/>
    <n v="56"/>
    <m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b v="1"/>
    <n v="50"/>
    <b v="1"/>
    <x v="4"/>
    <x v="14"/>
    <n v="157"/>
    <n v="37.67"/>
    <m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x v="0"/>
    <x v="0"/>
    <n v="1336238743"/>
    <x v="2315"/>
    <b v="1"/>
    <n v="64"/>
    <b v="1"/>
    <x v="4"/>
    <x v="14"/>
    <n v="103"/>
    <n v="40.08"/>
    <m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b v="1"/>
    <n v="200"/>
    <b v="1"/>
    <x v="4"/>
    <x v="14"/>
    <n v="104"/>
    <n v="78.03"/>
    <m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x v="2317"/>
    <b v="1"/>
    <n v="22"/>
    <b v="1"/>
    <x v="4"/>
    <x v="14"/>
    <n v="104"/>
    <n v="18.91"/>
    <m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b v="1"/>
    <n v="163"/>
    <b v="1"/>
    <x v="4"/>
    <x v="14"/>
    <n v="121"/>
    <n v="37.130000000000003"/>
    <m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x v="2319"/>
    <b v="1"/>
    <n v="77"/>
    <b v="1"/>
    <x v="4"/>
    <x v="14"/>
    <n v="108"/>
    <n v="41.96"/>
    <m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x v="2320"/>
    <b v="1"/>
    <n v="89"/>
    <b v="1"/>
    <x v="4"/>
    <x v="14"/>
    <n v="109"/>
    <n v="61.04"/>
    <m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x v="2321"/>
    <b v="0"/>
    <n v="64"/>
    <b v="0"/>
    <x v="7"/>
    <x v="33"/>
    <n v="39"/>
    <n v="64.53"/>
    <m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x v="2322"/>
    <b v="0"/>
    <n v="4"/>
    <b v="0"/>
    <x v="7"/>
    <x v="33"/>
    <n v="3"/>
    <n v="21.25"/>
    <m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x v="2323"/>
    <b v="0"/>
    <n v="4"/>
    <b v="0"/>
    <x v="7"/>
    <x v="33"/>
    <n v="48"/>
    <n v="30"/>
    <m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x v="1"/>
    <x v="1"/>
    <n v="1490559285"/>
    <x v="2324"/>
    <b v="0"/>
    <n v="61"/>
    <b v="0"/>
    <x v="7"/>
    <x v="33"/>
    <n v="21"/>
    <n v="25.49"/>
    <m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x v="2325"/>
    <b v="0"/>
    <n v="7"/>
    <b v="0"/>
    <x v="7"/>
    <x v="33"/>
    <n v="8"/>
    <n v="11.43"/>
    <m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b v="0"/>
    <n v="1"/>
    <b v="0"/>
    <x v="7"/>
    <x v="33"/>
    <n v="1"/>
    <n v="108"/>
    <m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x v="0"/>
    <x v="0"/>
    <n v="1409090440"/>
    <x v="2327"/>
    <b v="1"/>
    <n v="3355"/>
    <b v="1"/>
    <x v="7"/>
    <x v="33"/>
    <n v="526"/>
    <n v="54.88"/>
    <m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b v="1"/>
    <n v="537"/>
    <b v="1"/>
    <x v="7"/>
    <x v="33"/>
    <n v="254"/>
    <n v="47.38"/>
    <m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x v="2329"/>
    <b v="1"/>
    <n v="125"/>
    <b v="1"/>
    <x v="7"/>
    <x v="33"/>
    <n v="106"/>
    <n v="211.84"/>
    <m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b v="1"/>
    <n v="163"/>
    <b v="1"/>
    <x v="7"/>
    <x v="33"/>
    <n v="102"/>
    <n v="219.93"/>
    <m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x v="2331"/>
    <b v="1"/>
    <n v="283"/>
    <b v="1"/>
    <x v="7"/>
    <x v="33"/>
    <n v="144"/>
    <n v="40.799999999999997"/>
    <m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b v="1"/>
    <n v="352"/>
    <b v="1"/>
    <x v="7"/>
    <x v="33"/>
    <n v="106"/>
    <n v="75.5"/>
    <m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x v="2333"/>
    <b v="1"/>
    <n v="94"/>
    <b v="1"/>
    <x v="7"/>
    <x v="33"/>
    <n v="212"/>
    <n v="13.54"/>
    <m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x v="2334"/>
    <b v="1"/>
    <n v="67"/>
    <b v="1"/>
    <x v="7"/>
    <x v="33"/>
    <n v="102"/>
    <n v="60.87"/>
    <m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x v="2335"/>
    <b v="1"/>
    <n v="221"/>
    <b v="1"/>
    <x v="7"/>
    <x v="33"/>
    <n v="102"/>
    <n v="115.69"/>
    <m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b v="1"/>
    <n v="2165"/>
    <b v="1"/>
    <x v="7"/>
    <x v="33"/>
    <n v="521"/>
    <n v="48.1"/>
    <m/>
    <x v="2336"/>
    <d v="2014-03-08T22:11:35"/>
    <x v="3"/>
  </r>
  <r>
    <n v="2337"/>
    <x v="2337"/>
    <s v="We make small batch, locally sourced bitters and shrubs for cocktails and cooking."/>
    <n v="12000"/>
    <n v="13279"/>
    <x v="0"/>
    <x v="0"/>
    <x v="0"/>
    <n v="1403796143"/>
    <x v="2337"/>
    <b v="1"/>
    <n v="179"/>
    <b v="1"/>
    <x v="7"/>
    <x v="33"/>
    <n v="111"/>
    <n v="74.180000000000007"/>
    <m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b v="1"/>
    <n v="123"/>
    <b v="1"/>
    <x v="7"/>
    <x v="33"/>
    <n v="101"/>
    <n v="123.35"/>
    <m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x v="2339"/>
    <b v="1"/>
    <n v="1104"/>
    <b v="1"/>
    <x v="7"/>
    <x v="33"/>
    <n v="294"/>
    <n v="66.62"/>
    <m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x v="2340"/>
    <b v="1"/>
    <n v="403"/>
    <b v="1"/>
    <x v="7"/>
    <x v="33"/>
    <n v="106"/>
    <n v="104.99"/>
    <m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x v="0"/>
    <x v="0"/>
    <n v="1436729504"/>
    <x v="2341"/>
    <b v="0"/>
    <n v="0"/>
    <b v="0"/>
    <x v="2"/>
    <x v="7"/>
    <n v="0"/>
    <n v="0"/>
    <m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x v="2342"/>
    <b v="0"/>
    <n v="0"/>
    <b v="0"/>
    <x v="2"/>
    <x v="7"/>
    <n v="0"/>
    <n v="0"/>
    <m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x v="2343"/>
    <b v="0"/>
    <n v="1"/>
    <b v="0"/>
    <x v="2"/>
    <x v="7"/>
    <n v="3"/>
    <n v="300"/>
    <m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x v="2344"/>
    <b v="0"/>
    <n v="1"/>
    <b v="0"/>
    <x v="2"/>
    <x v="7"/>
    <n v="0"/>
    <n v="1"/>
    <m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x v="2345"/>
    <b v="0"/>
    <n v="0"/>
    <b v="0"/>
    <x v="2"/>
    <x v="7"/>
    <n v="0"/>
    <n v="0"/>
    <m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x v="2346"/>
    <b v="0"/>
    <n v="3"/>
    <b v="0"/>
    <x v="2"/>
    <x v="7"/>
    <n v="0"/>
    <n v="13"/>
    <m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x v="0"/>
    <x v="0"/>
    <n v="1472135676"/>
    <x v="2347"/>
    <b v="0"/>
    <n v="1"/>
    <b v="0"/>
    <x v="2"/>
    <x v="7"/>
    <n v="2"/>
    <n v="15"/>
    <m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x v="2348"/>
    <b v="0"/>
    <n v="5"/>
    <b v="0"/>
    <x v="2"/>
    <x v="7"/>
    <n v="0"/>
    <n v="54"/>
    <m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x v="2349"/>
    <b v="0"/>
    <n v="0"/>
    <b v="0"/>
    <x v="2"/>
    <x v="7"/>
    <n v="0"/>
    <n v="0"/>
    <m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x v="17"/>
    <x v="3"/>
    <n v="1483474370"/>
    <x v="2350"/>
    <b v="0"/>
    <n v="0"/>
    <b v="0"/>
    <x v="2"/>
    <x v="7"/>
    <n v="0"/>
    <n v="0"/>
    <m/>
    <x v="2350"/>
    <d v="2017-01-03T20:12:50"/>
    <x v="2"/>
  </r>
  <r>
    <n v="2351"/>
    <x v="2351"/>
    <s v="Donate $30 or more and receive a free selfie stick."/>
    <n v="18900"/>
    <n v="108"/>
    <x v="1"/>
    <x v="4"/>
    <x v="4"/>
    <n v="1430360739"/>
    <x v="2351"/>
    <b v="0"/>
    <n v="7"/>
    <b v="0"/>
    <x v="2"/>
    <x v="7"/>
    <n v="1"/>
    <n v="15.43"/>
    <m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x v="2352"/>
    <b v="0"/>
    <n v="0"/>
    <b v="0"/>
    <x v="2"/>
    <x v="7"/>
    <n v="0"/>
    <n v="0"/>
    <m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x v="2353"/>
    <b v="0"/>
    <n v="0"/>
    <b v="0"/>
    <x v="2"/>
    <x v="7"/>
    <n v="0"/>
    <n v="0"/>
    <m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x v="0"/>
    <x v="0"/>
    <n v="1420910460"/>
    <x v="2354"/>
    <b v="0"/>
    <n v="1"/>
    <b v="0"/>
    <x v="2"/>
    <x v="7"/>
    <n v="0"/>
    <n v="25"/>
    <m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x v="2355"/>
    <b v="0"/>
    <n v="2"/>
    <b v="0"/>
    <x v="2"/>
    <x v="7"/>
    <n v="1"/>
    <n v="27.5"/>
    <m/>
    <x v="2355"/>
    <d v="2015-05-02T22:02:16"/>
    <x v="0"/>
  </r>
  <r>
    <n v="2356"/>
    <x v="2356"/>
    <s v="HardstyleUnited.com The Global Hardstyle community. Your Hardstyle community."/>
    <n v="10000"/>
    <n v="0"/>
    <x v="1"/>
    <x v="9"/>
    <x v="3"/>
    <n v="1433530104"/>
    <x v="2356"/>
    <b v="0"/>
    <n v="0"/>
    <b v="0"/>
    <x v="2"/>
    <x v="7"/>
    <n v="0"/>
    <n v="0"/>
    <m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x v="1"/>
    <x v="1"/>
    <n v="1445093578"/>
    <x v="2357"/>
    <b v="0"/>
    <n v="0"/>
    <b v="0"/>
    <x v="2"/>
    <x v="7"/>
    <n v="0"/>
    <n v="0"/>
    <m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x v="1"/>
    <x v="1"/>
    <n v="1422664740"/>
    <x v="2358"/>
    <b v="0"/>
    <n v="0"/>
    <b v="0"/>
    <x v="2"/>
    <x v="7"/>
    <n v="0"/>
    <n v="0"/>
    <m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x v="2359"/>
    <b v="0"/>
    <n v="3"/>
    <b v="0"/>
    <x v="2"/>
    <x v="7"/>
    <n v="15"/>
    <n v="367"/>
    <m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x v="2360"/>
    <b v="0"/>
    <n v="1"/>
    <b v="0"/>
    <x v="2"/>
    <x v="7"/>
    <n v="0"/>
    <n v="2"/>
    <m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x v="2361"/>
    <b v="0"/>
    <n v="0"/>
    <b v="0"/>
    <x v="2"/>
    <x v="7"/>
    <n v="0"/>
    <n v="0"/>
    <m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x v="0"/>
    <x v="0"/>
    <n v="1418315470"/>
    <x v="2362"/>
    <b v="0"/>
    <n v="2"/>
    <b v="0"/>
    <x v="2"/>
    <x v="7"/>
    <n v="29"/>
    <n v="60"/>
    <m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b v="0"/>
    <n v="0"/>
    <b v="0"/>
    <x v="2"/>
    <x v="7"/>
    <n v="0"/>
    <n v="0"/>
    <m/>
    <x v="2363"/>
    <d v="2015-12-29T00:16:40"/>
    <x v="0"/>
  </r>
  <r>
    <n v="2364"/>
    <x v="2364"/>
    <s v="Making a Minecraft server and Website and I need your help to fund it. Thanks in Advance!"/>
    <n v="128"/>
    <n v="0"/>
    <x v="1"/>
    <x v="0"/>
    <x v="0"/>
    <n v="1445898356"/>
    <x v="2364"/>
    <b v="0"/>
    <n v="0"/>
    <b v="0"/>
    <x v="2"/>
    <x v="7"/>
    <n v="0"/>
    <n v="0"/>
    <m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x v="2365"/>
    <b v="0"/>
    <n v="0"/>
    <b v="0"/>
    <x v="2"/>
    <x v="7"/>
    <n v="0"/>
    <n v="0"/>
    <m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x v="2366"/>
    <b v="0"/>
    <n v="27"/>
    <b v="0"/>
    <x v="2"/>
    <x v="7"/>
    <n v="11"/>
    <n v="97.41"/>
    <m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x v="2367"/>
    <b v="0"/>
    <n v="14"/>
    <b v="0"/>
    <x v="2"/>
    <x v="7"/>
    <n v="1"/>
    <n v="47.86"/>
    <m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x v="2368"/>
    <b v="0"/>
    <n v="2"/>
    <b v="0"/>
    <x v="2"/>
    <x v="7"/>
    <n v="0"/>
    <n v="50"/>
    <m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x v="2369"/>
    <b v="0"/>
    <n v="0"/>
    <b v="0"/>
    <x v="2"/>
    <x v="7"/>
    <n v="0"/>
    <n v="0"/>
    <m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x v="2370"/>
    <b v="0"/>
    <n v="4"/>
    <b v="0"/>
    <x v="2"/>
    <x v="7"/>
    <n v="0"/>
    <n v="20.5"/>
    <m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b v="0"/>
    <n v="0"/>
    <b v="0"/>
    <x v="2"/>
    <x v="7"/>
    <n v="0"/>
    <n v="0"/>
    <m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x v="2372"/>
    <b v="0"/>
    <n v="6"/>
    <b v="0"/>
    <x v="2"/>
    <x v="7"/>
    <n v="3"/>
    <n v="30"/>
    <m/>
    <x v="2372"/>
    <d v="2015-04-24T01:39:31"/>
    <x v="0"/>
  </r>
  <r>
    <n v="2373"/>
    <x v="2373"/>
    <s v="We want to create a safe marketplace for buying and selling bicycles."/>
    <n v="850000"/>
    <n v="50"/>
    <x v="1"/>
    <x v="11"/>
    <x v="9"/>
    <n v="1440863624"/>
    <x v="2373"/>
    <b v="0"/>
    <n v="1"/>
    <b v="0"/>
    <x v="2"/>
    <x v="7"/>
    <n v="0"/>
    <n v="50"/>
    <m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x v="2374"/>
    <b v="0"/>
    <n v="1"/>
    <b v="0"/>
    <x v="2"/>
    <x v="7"/>
    <n v="0"/>
    <n v="10"/>
    <m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x v="2375"/>
    <b v="0"/>
    <n v="0"/>
    <b v="0"/>
    <x v="2"/>
    <x v="7"/>
    <n v="0"/>
    <n v="0"/>
    <m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x v="2376"/>
    <b v="0"/>
    <n v="4"/>
    <b v="0"/>
    <x v="2"/>
    <x v="7"/>
    <n v="11"/>
    <n v="81.58"/>
    <m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x v="2377"/>
    <b v="0"/>
    <n v="0"/>
    <b v="0"/>
    <x v="2"/>
    <x v="7"/>
    <n v="0"/>
    <n v="0"/>
    <m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x v="0"/>
    <x v="0"/>
    <n v="1440548330"/>
    <x v="2378"/>
    <b v="0"/>
    <n v="0"/>
    <b v="0"/>
    <x v="2"/>
    <x v="7"/>
    <n v="0"/>
    <n v="0"/>
    <m/>
    <x v="2378"/>
    <d v="2015-08-26T00:18:50"/>
    <x v="0"/>
  </r>
  <r>
    <n v="2379"/>
    <x v="2379"/>
    <s v="Selectcooks.com is a community marketplace for people to list, find and hire chefs."/>
    <n v="30000"/>
    <n v="0"/>
    <x v="1"/>
    <x v="0"/>
    <x v="0"/>
    <n v="1444004616"/>
    <x v="2379"/>
    <b v="0"/>
    <n v="0"/>
    <b v="0"/>
    <x v="2"/>
    <x v="7"/>
    <n v="0"/>
    <n v="0"/>
    <m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x v="2380"/>
    <b v="0"/>
    <n v="3"/>
    <b v="0"/>
    <x v="2"/>
    <x v="7"/>
    <n v="0"/>
    <n v="18.329999999999998"/>
    <m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x v="2381"/>
    <b v="0"/>
    <n v="7"/>
    <b v="0"/>
    <x v="2"/>
    <x v="7"/>
    <n v="2"/>
    <n v="224.43"/>
    <m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x v="2382"/>
    <b v="0"/>
    <n v="2"/>
    <b v="0"/>
    <x v="2"/>
    <x v="7"/>
    <n v="3"/>
    <n v="37.5"/>
    <m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b v="0"/>
    <n v="3"/>
    <b v="0"/>
    <x v="2"/>
    <x v="7"/>
    <n v="4"/>
    <n v="145"/>
    <m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x v="2384"/>
    <b v="0"/>
    <n v="8"/>
    <b v="0"/>
    <x v="2"/>
    <x v="7"/>
    <n v="1"/>
    <n v="1"/>
    <m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x v="2385"/>
    <b v="0"/>
    <n v="7"/>
    <b v="0"/>
    <x v="2"/>
    <x v="7"/>
    <n v="1"/>
    <n v="112.57"/>
    <m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x v="2386"/>
    <b v="0"/>
    <n v="0"/>
    <b v="0"/>
    <x v="2"/>
    <x v="7"/>
    <n v="0"/>
    <n v="0"/>
    <m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x v="2387"/>
    <b v="0"/>
    <n v="3"/>
    <b v="0"/>
    <x v="2"/>
    <x v="7"/>
    <n v="1"/>
    <n v="342"/>
    <m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x v="2388"/>
    <b v="0"/>
    <n v="8"/>
    <b v="0"/>
    <x v="2"/>
    <x v="7"/>
    <n v="1"/>
    <n v="57.88"/>
    <m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b v="0"/>
    <n v="1"/>
    <b v="0"/>
    <x v="2"/>
    <x v="7"/>
    <n v="0"/>
    <n v="30"/>
    <m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x v="2390"/>
    <b v="0"/>
    <n v="0"/>
    <b v="0"/>
    <x v="2"/>
    <x v="7"/>
    <n v="0"/>
    <n v="0"/>
    <m/>
    <x v="2390"/>
    <d v="2015-01-04T06:17:44"/>
    <x v="3"/>
  </r>
  <r>
    <n v="2391"/>
    <x v="2391"/>
    <s v="Using the power of internet to help people save hundreds in car repair."/>
    <n v="20000"/>
    <n v="25"/>
    <x v="1"/>
    <x v="0"/>
    <x v="0"/>
    <n v="1427825044"/>
    <x v="2391"/>
    <b v="0"/>
    <n v="1"/>
    <b v="0"/>
    <x v="2"/>
    <x v="7"/>
    <n v="0"/>
    <n v="25"/>
    <m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x v="2392"/>
    <b v="0"/>
    <n v="0"/>
    <b v="0"/>
    <x v="2"/>
    <x v="7"/>
    <n v="0"/>
    <n v="0"/>
    <m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x v="2393"/>
    <b v="0"/>
    <n v="1"/>
    <b v="0"/>
    <x v="2"/>
    <x v="7"/>
    <n v="0"/>
    <n v="50"/>
    <m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b v="0"/>
    <n v="2"/>
    <b v="0"/>
    <x v="2"/>
    <x v="7"/>
    <n v="0"/>
    <n v="1.5"/>
    <m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x v="2395"/>
    <b v="0"/>
    <n v="0"/>
    <b v="0"/>
    <x v="2"/>
    <x v="7"/>
    <n v="0"/>
    <n v="0"/>
    <m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b v="0"/>
    <n v="1"/>
    <b v="0"/>
    <x v="2"/>
    <x v="7"/>
    <n v="0"/>
    <n v="10"/>
    <m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b v="0"/>
    <n v="0"/>
    <b v="0"/>
    <x v="2"/>
    <x v="7"/>
    <n v="0"/>
    <n v="0"/>
    <m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x v="2398"/>
    <b v="0"/>
    <n v="0"/>
    <b v="0"/>
    <x v="2"/>
    <x v="7"/>
    <n v="0"/>
    <n v="0"/>
    <m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x v="2399"/>
    <b v="0"/>
    <n v="0"/>
    <b v="0"/>
    <x v="2"/>
    <x v="7"/>
    <n v="0"/>
    <n v="0"/>
    <m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x v="2400"/>
    <b v="0"/>
    <n v="0"/>
    <b v="0"/>
    <x v="2"/>
    <x v="7"/>
    <n v="0"/>
    <n v="0"/>
    <m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b v="0"/>
    <n v="9"/>
    <b v="0"/>
    <x v="7"/>
    <x v="19"/>
    <n v="1"/>
    <n v="22.33"/>
    <m/>
    <x v="2401"/>
    <d v="2016-03-05T19:44:56"/>
    <x v="2"/>
  </r>
  <r>
    <n v="2402"/>
    <x v="2402"/>
    <s v="Small town, delicious treats, and a mobile truck"/>
    <n v="12000"/>
    <n v="52"/>
    <x v="2"/>
    <x v="0"/>
    <x v="0"/>
    <n v="1431533931"/>
    <x v="2402"/>
    <b v="0"/>
    <n v="1"/>
    <b v="0"/>
    <x v="7"/>
    <x v="19"/>
    <n v="0"/>
    <n v="52"/>
    <m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x v="2403"/>
    <b v="0"/>
    <n v="12"/>
    <b v="0"/>
    <x v="7"/>
    <x v="19"/>
    <n v="17"/>
    <n v="16.829999999999998"/>
    <m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x v="2404"/>
    <b v="0"/>
    <n v="0"/>
    <b v="0"/>
    <x v="7"/>
    <x v="19"/>
    <n v="0"/>
    <n v="0"/>
    <m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x v="0"/>
    <x v="0"/>
    <n v="1472911375"/>
    <x v="2405"/>
    <b v="0"/>
    <n v="20"/>
    <b v="0"/>
    <x v="7"/>
    <x v="19"/>
    <n v="23"/>
    <n v="56.3"/>
    <m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b v="0"/>
    <n v="16"/>
    <b v="0"/>
    <x v="7"/>
    <x v="19"/>
    <n v="41"/>
    <n v="84.06"/>
    <m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x v="2407"/>
    <b v="0"/>
    <n v="33"/>
    <b v="0"/>
    <x v="7"/>
    <x v="19"/>
    <n v="25"/>
    <n v="168.39"/>
    <m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x v="0"/>
    <x v="0"/>
    <n v="1415247757"/>
    <x v="2408"/>
    <b v="0"/>
    <n v="2"/>
    <b v="0"/>
    <x v="7"/>
    <x v="19"/>
    <n v="0"/>
    <n v="15"/>
    <m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x v="0"/>
    <x v="0"/>
    <n v="1439931675"/>
    <x v="2409"/>
    <b v="0"/>
    <n v="6"/>
    <b v="0"/>
    <x v="7"/>
    <x v="19"/>
    <n v="2"/>
    <n v="76.67"/>
    <m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x v="2410"/>
    <b v="0"/>
    <n v="0"/>
    <b v="0"/>
    <x v="7"/>
    <x v="19"/>
    <n v="0"/>
    <n v="0"/>
    <m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b v="0"/>
    <n v="3"/>
    <b v="0"/>
    <x v="7"/>
    <x v="19"/>
    <n v="1"/>
    <n v="50.33"/>
    <m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b v="0"/>
    <n v="0"/>
    <b v="0"/>
    <x v="7"/>
    <x v="19"/>
    <n v="0"/>
    <n v="0"/>
    <m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x v="2413"/>
    <b v="0"/>
    <n v="3"/>
    <b v="0"/>
    <x v="7"/>
    <x v="19"/>
    <n v="1"/>
    <n v="8.33"/>
    <m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x v="2414"/>
    <b v="0"/>
    <n v="13"/>
    <b v="0"/>
    <x v="7"/>
    <x v="19"/>
    <n v="3"/>
    <n v="35.380000000000003"/>
    <m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x v="2415"/>
    <b v="0"/>
    <n v="6"/>
    <b v="0"/>
    <x v="7"/>
    <x v="19"/>
    <n v="1"/>
    <n v="55.83"/>
    <m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b v="0"/>
    <n v="1"/>
    <b v="0"/>
    <x v="7"/>
    <x v="19"/>
    <n v="0"/>
    <n v="5"/>
    <m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x v="2417"/>
    <b v="0"/>
    <n v="0"/>
    <b v="0"/>
    <x v="7"/>
    <x v="19"/>
    <n v="0"/>
    <n v="0"/>
    <m/>
    <x v="2417"/>
    <d v="2014-08-10T21:13:07"/>
    <x v="3"/>
  </r>
  <r>
    <n v="2418"/>
    <x v="2418"/>
    <s v="I want to start my food truck business."/>
    <n v="25000"/>
    <n v="5"/>
    <x v="2"/>
    <x v="0"/>
    <x v="0"/>
    <n v="1427225644"/>
    <x v="2418"/>
    <b v="0"/>
    <n v="5"/>
    <b v="0"/>
    <x v="7"/>
    <x v="19"/>
    <n v="0"/>
    <n v="1"/>
    <m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x v="2419"/>
    <b v="0"/>
    <n v="0"/>
    <b v="0"/>
    <x v="7"/>
    <x v="19"/>
    <n v="0"/>
    <n v="0"/>
    <m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x v="2420"/>
    <b v="0"/>
    <n v="36"/>
    <b v="0"/>
    <x v="7"/>
    <x v="19"/>
    <n v="15"/>
    <n v="69.47"/>
    <m/>
    <x v="2420"/>
    <d v="2014-11-10T01:41:35"/>
    <x v="3"/>
  </r>
  <r>
    <n v="2421"/>
    <x v="2421"/>
    <s v="help me start Merrill's first hot dog cart in this empty lot"/>
    <n v="6000"/>
    <n v="1"/>
    <x v="2"/>
    <x v="0"/>
    <x v="0"/>
    <n v="1424536196"/>
    <x v="2421"/>
    <b v="0"/>
    <n v="1"/>
    <b v="0"/>
    <x v="7"/>
    <x v="19"/>
    <n v="0"/>
    <n v="1"/>
    <m/>
    <x v="2421"/>
    <d v="2015-02-21T16:29:56"/>
    <x v="0"/>
  </r>
  <r>
    <n v="2422"/>
    <x v="2422"/>
    <s v="Family owned business serving BBQ and seafood to the public"/>
    <n v="500"/>
    <n v="1"/>
    <x v="2"/>
    <x v="0"/>
    <x v="0"/>
    <n v="1426091036"/>
    <x v="2422"/>
    <b v="0"/>
    <n v="1"/>
    <b v="0"/>
    <x v="7"/>
    <x v="19"/>
    <n v="0"/>
    <n v="1"/>
    <m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x v="2423"/>
    <b v="0"/>
    <n v="1"/>
    <b v="0"/>
    <x v="7"/>
    <x v="19"/>
    <n v="0"/>
    <n v="8"/>
    <m/>
    <x v="2423"/>
    <d v="2014-12-31T16:54:50"/>
    <x v="3"/>
  </r>
  <r>
    <n v="2424"/>
    <x v="2424"/>
    <s v="Great and creative food from the heart in the form of a sweet food truck!"/>
    <n v="25000"/>
    <n v="310"/>
    <x v="2"/>
    <x v="0"/>
    <x v="0"/>
    <n v="1414445108"/>
    <x v="2424"/>
    <b v="0"/>
    <n v="9"/>
    <b v="0"/>
    <x v="7"/>
    <x v="19"/>
    <n v="1"/>
    <n v="34.44"/>
    <m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x v="2425"/>
    <b v="0"/>
    <n v="1"/>
    <b v="0"/>
    <x v="7"/>
    <x v="19"/>
    <n v="0"/>
    <n v="1"/>
    <m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x v="2426"/>
    <b v="0"/>
    <n v="0"/>
    <b v="0"/>
    <x v="7"/>
    <x v="19"/>
    <n v="0"/>
    <n v="0"/>
    <m/>
    <x v="2426"/>
    <d v="2015-08-08T04:04:52"/>
    <x v="0"/>
  </r>
  <r>
    <n v="2427"/>
    <x v="2427"/>
    <s v="Fast and simple lunches for those on the go.  All (lunch) deals $10 or less."/>
    <n v="50000"/>
    <n v="1"/>
    <x v="2"/>
    <x v="0"/>
    <x v="0"/>
    <n v="1458715133"/>
    <x v="2427"/>
    <b v="0"/>
    <n v="1"/>
    <b v="0"/>
    <x v="7"/>
    <x v="19"/>
    <n v="0"/>
    <n v="1"/>
    <m/>
    <x v="2427"/>
    <d v="2016-03-23T06:38:53"/>
    <x v="2"/>
  </r>
  <r>
    <n v="2428"/>
    <x v="2428"/>
    <s v="From Moo 2 You! We want to offer premium burgers to a taco flooded environment."/>
    <n v="35000"/>
    <n v="1"/>
    <x v="2"/>
    <x v="0"/>
    <x v="0"/>
    <n v="1426182551"/>
    <x v="2428"/>
    <b v="0"/>
    <n v="1"/>
    <b v="0"/>
    <x v="7"/>
    <x v="19"/>
    <n v="0"/>
    <n v="1"/>
    <m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b v="0"/>
    <n v="4"/>
    <b v="0"/>
    <x v="7"/>
    <x v="19"/>
    <n v="1"/>
    <n v="501.25"/>
    <m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b v="0"/>
    <n v="2"/>
    <b v="0"/>
    <x v="7"/>
    <x v="19"/>
    <n v="1"/>
    <n v="10.5"/>
    <m/>
    <x v="2430"/>
    <d v="2016-02-12T03:08:24"/>
    <x v="2"/>
  </r>
  <r>
    <n v="2431"/>
    <x v="2431"/>
    <s v="Go to Colorado and run a food truck with homemade food of all kinds."/>
    <n v="100000"/>
    <n v="2"/>
    <x v="2"/>
    <x v="0"/>
    <x v="0"/>
    <n v="1467080613"/>
    <x v="2431"/>
    <b v="0"/>
    <n v="2"/>
    <b v="0"/>
    <x v="7"/>
    <x v="19"/>
    <n v="0"/>
    <n v="1"/>
    <m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x v="2432"/>
    <b v="0"/>
    <n v="2"/>
    <b v="0"/>
    <x v="7"/>
    <x v="19"/>
    <n v="0"/>
    <n v="1"/>
    <m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b v="0"/>
    <n v="0"/>
    <b v="0"/>
    <x v="7"/>
    <x v="19"/>
    <n v="0"/>
    <n v="0"/>
    <m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x v="2434"/>
    <b v="0"/>
    <n v="2"/>
    <b v="0"/>
    <x v="7"/>
    <x v="19"/>
    <n v="0"/>
    <n v="13"/>
    <m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x v="2435"/>
    <b v="0"/>
    <n v="4"/>
    <b v="0"/>
    <x v="7"/>
    <x v="19"/>
    <n v="0"/>
    <n v="306"/>
    <m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b v="0"/>
    <n v="2"/>
    <b v="0"/>
    <x v="7"/>
    <x v="19"/>
    <n v="0"/>
    <n v="22.5"/>
    <m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x v="2437"/>
    <b v="0"/>
    <n v="0"/>
    <b v="0"/>
    <x v="7"/>
    <x v="19"/>
    <n v="0"/>
    <n v="0"/>
    <m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x v="2438"/>
    <b v="0"/>
    <n v="1"/>
    <b v="0"/>
    <x v="7"/>
    <x v="19"/>
    <n v="0"/>
    <n v="50"/>
    <m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b v="0"/>
    <n v="0"/>
    <b v="0"/>
    <x v="7"/>
    <x v="19"/>
    <n v="0"/>
    <n v="0"/>
    <m/>
    <x v="2439"/>
    <d v="2015-10-18T19:38:49"/>
    <x v="0"/>
  </r>
  <r>
    <n v="2440"/>
    <x v="2440"/>
    <s v="Starting a entire clean energy food truck and set a new standard for Cambodia"/>
    <n v="5000"/>
    <n v="10"/>
    <x v="2"/>
    <x v="18"/>
    <x v="3"/>
    <n v="1455399313"/>
    <x v="2440"/>
    <b v="0"/>
    <n v="2"/>
    <b v="0"/>
    <x v="7"/>
    <x v="19"/>
    <n v="0"/>
    <n v="5"/>
    <m/>
    <x v="2440"/>
    <d v="2016-02-13T21:35:13"/>
    <x v="2"/>
  </r>
  <r>
    <n v="2441"/>
    <x v="2441"/>
    <s v="YOU can help Alchemy Pops POP up on a street near you!"/>
    <n v="7500"/>
    <n v="8091"/>
    <x v="0"/>
    <x v="0"/>
    <x v="0"/>
    <n v="1437627540"/>
    <x v="2441"/>
    <b v="0"/>
    <n v="109"/>
    <b v="1"/>
    <x v="7"/>
    <x v="33"/>
    <n v="108"/>
    <n v="74.23"/>
    <m/>
    <x v="2441"/>
    <d v="2015-07-23T04:59:00"/>
    <x v="0"/>
  </r>
  <r>
    <n v="2442"/>
    <x v="2442"/>
    <s v="The first tea from a new sustainable tea region in India's young, rising Himalayas."/>
    <n v="24000"/>
    <n v="30226"/>
    <x v="0"/>
    <x v="0"/>
    <x v="0"/>
    <n v="1426777228"/>
    <x v="2442"/>
    <b v="0"/>
    <n v="372"/>
    <b v="1"/>
    <x v="7"/>
    <x v="33"/>
    <n v="126"/>
    <n v="81.25"/>
    <m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b v="0"/>
    <n v="311"/>
    <b v="1"/>
    <x v="7"/>
    <x v="33"/>
    <n v="203"/>
    <n v="130.22999999999999"/>
    <m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b v="0"/>
    <n v="61"/>
    <b v="1"/>
    <x v="7"/>
    <x v="33"/>
    <n v="109"/>
    <n v="53.41"/>
    <m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b v="0"/>
    <n v="115"/>
    <b v="1"/>
    <x v="7"/>
    <x v="33"/>
    <n v="173"/>
    <n v="75.13"/>
    <m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b v="0"/>
    <n v="111"/>
    <b v="1"/>
    <x v="7"/>
    <x v="33"/>
    <n v="168"/>
    <n v="75.67"/>
    <m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b v="0"/>
    <n v="337"/>
    <b v="1"/>
    <x v="7"/>
    <x v="33"/>
    <n v="427"/>
    <n v="31.69"/>
    <m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x v="2448"/>
    <b v="0"/>
    <n v="9"/>
    <b v="1"/>
    <x v="7"/>
    <x v="33"/>
    <n v="108"/>
    <n v="47.78"/>
    <m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x v="2449"/>
    <b v="0"/>
    <n v="120"/>
    <b v="1"/>
    <x v="7"/>
    <x v="33"/>
    <n v="108"/>
    <n v="90"/>
    <m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b v="0"/>
    <n v="102"/>
    <b v="1"/>
    <x v="7"/>
    <x v="33"/>
    <n v="102"/>
    <n v="149.31"/>
    <m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x v="2451"/>
    <b v="0"/>
    <n v="186"/>
    <b v="1"/>
    <x v="7"/>
    <x v="33"/>
    <n v="115"/>
    <n v="62.07"/>
    <m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x v="2452"/>
    <b v="0"/>
    <n v="15"/>
    <b v="1"/>
    <x v="7"/>
    <x v="33"/>
    <n v="134"/>
    <n v="53.4"/>
    <m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x v="2453"/>
    <b v="0"/>
    <n v="67"/>
    <b v="1"/>
    <x v="7"/>
    <x v="33"/>
    <n v="155"/>
    <n v="69.27"/>
    <m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x v="2454"/>
    <b v="0"/>
    <n v="130"/>
    <b v="1"/>
    <x v="7"/>
    <x v="33"/>
    <n v="101"/>
    <n v="271.51"/>
    <m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x v="2455"/>
    <b v="0"/>
    <n v="16"/>
    <b v="1"/>
    <x v="7"/>
    <x v="33"/>
    <n v="182"/>
    <n v="34.130000000000003"/>
    <m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x v="2456"/>
    <b v="0"/>
    <n v="67"/>
    <b v="1"/>
    <x v="7"/>
    <x v="33"/>
    <n v="181"/>
    <n v="40.49"/>
    <m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x v="2457"/>
    <b v="0"/>
    <n v="124"/>
    <b v="1"/>
    <x v="7"/>
    <x v="33"/>
    <n v="102"/>
    <n v="189.76"/>
    <m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b v="0"/>
    <n v="80"/>
    <b v="1"/>
    <x v="7"/>
    <x v="33"/>
    <n v="110"/>
    <n v="68.86"/>
    <m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b v="0"/>
    <n v="282"/>
    <b v="1"/>
    <x v="7"/>
    <x v="33"/>
    <n v="102"/>
    <n v="108.78"/>
    <m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x v="2460"/>
    <b v="0"/>
    <n v="68"/>
    <b v="1"/>
    <x v="7"/>
    <x v="33"/>
    <n v="101"/>
    <n v="125.99"/>
    <m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x v="2461"/>
    <b v="0"/>
    <n v="86"/>
    <b v="1"/>
    <x v="4"/>
    <x v="14"/>
    <n v="104"/>
    <n v="90.52"/>
    <m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x v="2462"/>
    <b v="0"/>
    <n v="115"/>
    <b v="1"/>
    <x v="4"/>
    <x v="14"/>
    <n v="111"/>
    <n v="28.88"/>
    <m/>
    <x v="2462"/>
    <d v="2012-07-19T04:28:16"/>
    <x v="5"/>
  </r>
  <r>
    <n v="2463"/>
    <x v="2463"/>
    <s v="Emma Ate The Lion's debut full length album"/>
    <n v="2000"/>
    <n v="2325"/>
    <x v="0"/>
    <x v="0"/>
    <x v="0"/>
    <n v="1366138800"/>
    <x v="2463"/>
    <b v="0"/>
    <n v="75"/>
    <b v="1"/>
    <x v="4"/>
    <x v="14"/>
    <n v="116"/>
    <n v="31"/>
    <m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x v="2464"/>
    <b v="0"/>
    <n v="43"/>
    <b v="1"/>
    <x v="4"/>
    <x v="14"/>
    <n v="111"/>
    <n v="51.67"/>
    <m/>
    <x v="2464"/>
    <d v="2015-09-30T19:29:00"/>
    <x v="0"/>
  </r>
  <r>
    <n v="2465"/>
    <x v="2465"/>
    <s v="An indie band from Spokane, WA looking to master and package their first full length album."/>
    <n v="700"/>
    <n v="1261"/>
    <x v="0"/>
    <x v="0"/>
    <x v="0"/>
    <n v="1348420548"/>
    <x v="2465"/>
    <b v="0"/>
    <n v="48"/>
    <b v="1"/>
    <x v="4"/>
    <x v="14"/>
    <n v="180"/>
    <n v="26.27"/>
    <m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x v="2466"/>
    <b v="0"/>
    <n v="52"/>
    <b v="1"/>
    <x v="4"/>
    <x v="14"/>
    <n v="100"/>
    <n v="48.08"/>
    <m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x v="2467"/>
    <b v="0"/>
    <n v="43"/>
    <b v="1"/>
    <x v="4"/>
    <x v="14"/>
    <n v="119"/>
    <n v="27.56"/>
    <m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x v="2468"/>
    <b v="0"/>
    <n v="58"/>
    <b v="1"/>
    <x v="4"/>
    <x v="14"/>
    <n v="107"/>
    <n v="36.97"/>
    <m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b v="0"/>
    <n v="47"/>
    <b v="1"/>
    <x v="4"/>
    <x v="14"/>
    <n v="114"/>
    <n v="29.02"/>
    <m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x v="2470"/>
    <b v="0"/>
    <n v="36"/>
    <b v="1"/>
    <x v="4"/>
    <x v="14"/>
    <n v="103"/>
    <n v="28.66"/>
    <m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b v="0"/>
    <n v="17"/>
    <b v="1"/>
    <x v="4"/>
    <x v="14"/>
    <n v="128"/>
    <n v="37.65"/>
    <m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b v="0"/>
    <n v="104"/>
    <b v="1"/>
    <x v="4"/>
    <x v="14"/>
    <n v="136"/>
    <n v="97.9"/>
    <m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x v="2473"/>
    <b v="0"/>
    <n v="47"/>
    <b v="1"/>
    <x v="4"/>
    <x v="14"/>
    <n v="100"/>
    <n v="42.55"/>
    <m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b v="0"/>
    <n v="38"/>
    <b v="1"/>
    <x v="4"/>
    <x v="14"/>
    <n v="100"/>
    <n v="131.58000000000001"/>
    <m/>
    <x v="2474"/>
    <d v="2010-10-11T00:16:16"/>
    <x v="7"/>
  </r>
  <r>
    <n v="2475"/>
    <x v="2475"/>
    <s v="Help BRANDTSON and DREAMOVERrecords press their 2004 record, &quot;Send Us A Signal&quot;."/>
    <n v="2500"/>
    <n v="2618"/>
    <x v="0"/>
    <x v="0"/>
    <x v="0"/>
    <n v="1278799200"/>
    <x v="2475"/>
    <b v="0"/>
    <n v="81"/>
    <b v="1"/>
    <x v="4"/>
    <x v="14"/>
    <n v="105"/>
    <n v="32.32"/>
    <m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x v="2476"/>
    <b v="0"/>
    <n v="55"/>
    <b v="1"/>
    <x v="4"/>
    <x v="14"/>
    <n v="105"/>
    <n v="61.1"/>
    <m/>
    <x v="2476"/>
    <d v="2014-11-03T08:52:50"/>
    <x v="3"/>
  </r>
  <r>
    <n v="2477"/>
    <x v="823"/>
    <s v="Releasing my first album in August, and I need your help in order to get it done!"/>
    <n v="750"/>
    <n v="1285"/>
    <x v="0"/>
    <x v="0"/>
    <x v="0"/>
    <n v="1344789345"/>
    <x v="2477"/>
    <b v="0"/>
    <n v="41"/>
    <b v="1"/>
    <x v="4"/>
    <x v="14"/>
    <n v="171"/>
    <n v="31.34"/>
    <m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b v="0"/>
    <n v="79"/>
    <b v="1"/>
    <x v="4"/>
    <x v="14"/>
    <n v="128"/>
    <n v="129.11000000000001"/>
    <m/>
    <x v="2478"/>
    <d v="2013-01-13T22:48:33"/>
    <x v="5"/>
  </r>
  <r>
    <n v="2479"/>
    <x v="2478"/>
    <s v="Fake Natives is headed on tour this summer. Help them fill their tank with fossil fuels."/>
    <n v="300"/>
    <n v="400.33"/>
    <x v="0"/>
    <x v="0"/>
    <x v="0"/>
    <n v="1343440800"/>
    <x v="2479"/>
    <b v="0"/>
    <n v="16"/>
    <b v="1"/>
    <x v="4"/>
    <x v="14"/>
    <n v="133"/>
    <n v="25.02"/>
    <m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x v="2480"/>
    <b v="0"/>
    <n v="8"/>
    <b v="1"/>
    <x v="4"/>
    <x v="14"/>
    <n v="100"/>
    <n v="250"/>
    <m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b v="0"/>
    <n v="95"/>
    <b v="1"/>
    <x v="4"/>
    <x v="14"/>
    <n v="113"/>
    <n v="47.54"/>
    <m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b v="0"/>
    <n v="25"/>
    <b v="1"/>
    <x v="4"/>
    <x v="14"/>
    <n v="100"/>
    <n v="40.04"/>
    <m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x v="0"/>
    <x v="0"/>
    <n v="1335891603"/>
    <x v="2483"/>
    <b v="0"/>
    <n v="19"/>
    <b v="1"/>
    <x v="4"/>
    <x v="14"/>
    <n v="114"/>
    <n v="65.84"/>
    <m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b v="0"/>
    <n v="90"/>
    <b v="1"/>
    <x v="4"/>
    <x v="14"/>
    <n v="119"/>
    <n v="46.4"/>
    <m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x v="2485"/>
    <b v="0"/>
    <n v="41"/>
    <b v="1"/>
    <x v="4"/>
    <x v="14"/>
    <n v="103"/>
    <n v="50.37"/>
    <m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b v="0"/>
    <n v="30"/>
    <b v="1"/>
    <x v="4"/>
    <x v="14"/>
    <n v="266"/>
    <n v="26.57"/>
    <m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x v="2487"/>
    <b v="0"/>
    <n v="38"/>
    <b v="1"/>
    <x v="4"/>
    <x v="14"/>
    <n v="100"/>
    <n v="39.49"/>
    <m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b v="0"/>
    <n v="65"/>
    <b v="1"/>
    <x v="4"/>
    <x v="14"/>
    <n v="107"/>
    <n v="49.25"/>
    <m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b v="0"/>
    <n v="75"/>
    <b v="1"/>
    <x v="4"/>
    <x v="14"/>
    <n v="134"/>
    <n v="62.38"/>
    <m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x v="2490"/>
    <b v="0"/>
    <n v="16"/>
    <b v="1"/>
    <x v="4"/>
    <x v="14"/>
    <n v="121"/>
    <n v="37.94"/>
    <m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x v="2491"/>
    <b v="0"/>
    <n v="10"/>
    <b v="1"/>
    <x v="4"/>
    <x v="14"/>
    <n v="103"/>
    <n v="51.6"/>
    <m/>
    <x v="2491"/>
    <d v="2011-01-16T01:51:00"/>
    <x v="7"/>
  </r>
  <r>
    <n v="2492"/>
    <x v="2491"/>
    <s v="We're a band from Hawaii trying to produce our first EP and we need help!"/>
    <n v="600"/>
    <n v="750"/>
    <x v="0"/>
    <x v="0"/>
    <x v="0"/>
    <n v="1339840740"/>
    <x v="2492"/>
    <b v="0"/>
    <n v="27"/>
    <b v="1"/>
    <x v="4"/>
    <x v="14"/>
    <n v="125"/>
    <n v="27.78"/>
    <m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x v="2493"/>
    <b v="0"/>
    <n v="259"/>
    <b v="1"/>
    <x v="4"/>
    <x v="14"/>
    <n v="129"/>
    <n v="99.38"/>
    <m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x v="2494"/>
    <b v="0"/>
    <n v="39"/>
    <b v="1"/>
    <x v="4"/>
    <x v="14"/>
    <n v="101"/>
    <n v="38.85"/>
    <m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x v="2495"/>
    <b v="0"/>
    <n v="42"/>
    <b v="1"/>
    <x v="4"/>
    <x v="14"/>
    <n v="128"/>
    <n v="45.55"/>
    <m/>
    <x v="2495"/>
    <d v="2012-06-06T22:42:55"/>
    <x v="5"/>
  </r>
  <r>
    <n v="2496"/>
    <x v="2495"/>
    <s v="Be a part of making the first Lynn Haven album, &quot;Fair Weather Friends.&quot;"/>
    <n v="6000"/>
    <n v="6000"/>
    <x v="0"/>
    <x v="0"/>
    <x v="0"/>
    <n v="1364597692"/>
    <x v="2496"/>
    <b v="0"/>
    <n v="10"/>
    <b v="1"/>
    <x v="4"/>
    <x v="14"/>
    <n v="100"/>
    <n v="600"/>
    <m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b v="0"/>
    <n v="56"/>
    <b v="1"/>
    <x v="4"/>
    <x v="14"/>
    <n v="113"/>
    <n v="80.55"/>
    <m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x v="2498"/>
    <b v="0"/>
    <n v="20"/>
    <b v="1"/>
    <x v="4"/>
    <x v="14"/>
    <n v="106"/>
    <n v="52.8"/>
    <m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x v="2499"/>
    <b v="0"/>
    <n v="170"/>
    <b v="1"/>
    <x v="4"/>
    <x v="14"/>
    <n v="203"/>
    <n v="47.68"/>
    <m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x v="2500"/>
    <b v="0"/>
    <n v="29"/>
    <b v="1"/>
    <x v="4"/>
    <x v="14"/>
    <n v="113"/>
    <n v="23.45"/>
    <m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b v="0"/>
    <n v="7"/>
    <b v="0"/>
    <x v="7"/>
    <x v="34"/>
    <n v="3"/>
    <n v="40.14"/>
    <m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b v="0"/>
    <n v="5"/>
    <b v="0"/>
    <x v="7"/>
    <x v="34"/>
    <n v="0"/>
    <n v="17.2"/>
    <m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x v="2503"/>
    <b v="0"/>
    <n v="0"/>
    <b v="0"/>
    <x v="7"/>
    <x v="34"/>
    <n v="0"/>
    <n v="0"/>
    <m/>
    <x v="2503"/>
    <d v="2016-06-07T21:06:00"/>
    <x v="2"/>
  </r>
  <r>
    <n v="2504"/>
    <x v="2503"/>
    <s v="Halal Restaurant and Internet Cafe 20 percent of profits will go to building masjids."/>
    <n v="35000"/>
    <n v="0"/>
    <x v="2"/>
    <x v="0"/>
    <x v="0"/>
    <n v="1416014534"/>
    <x v="2504"/>
    <b v="0"/>
    <n v="0"/>
    <b v="0"/>
    <x v="7"/>
    <x v="34"/>
    <n v="0"/>
    <n v="0"/>
    <m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x v="2505"/>
    <b v="0"/>
    <n v="0"/>
    <b v="0"/>
    <x v="7"/>
    <x v="34"/>
    <n v="0"/>
    <n v="0"/>
    <m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x v="2506"/>
    <b v="0"/>
    <n v="2"/>
    <b v="0"/>
    <x v="7"/>
    <x v="34"/>
    <n v="1"/>
    <n v="15"/>
    <m/>
    <x v="2506"/>
    <d v="2015-10-03T21:00:00"/>
    <x v="0"/>
  </r>
  <r>
    <n v="2507"/>
    <x v="2506"/>
    <s v="Unique dishes for a unique city!."/>
    <n v="42850"/>
    <n v="0"/>
    <x v="2"/>
    <x v="0"/>
    <x v="0"/>
    <n v="1431308704"/>
    <x v="2507"/>
    <b v="0"/>
    <n v="0"/>
    <b v="0"/>
    <x v="7"/>
    <x v="34"/>
    <n v="0"/>
    <n v="0"/>
    <m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x v="2508"/>
    <b v="0"/>
    <n v="0"/>
    <b v="0"/>
    <x v="7"/>
    <x v="34"/>
    <n v="0"/>
    <n v="0"/>
    <m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b v="0"/>
    <n v="28"/>
    <b v="0"/>
    <x v="7"/>
    <x v="34"/>
    <n v="1"/>
    <n v="35.71"/>
    <m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x v="2510"/>
    <b v="0"/>
    <n v="2"/>
    <b v="0"/>
    <x v="7"/>
    <x v="34"/>
    <n v="0"/>
    <n v="37.5"/>
    <m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x v="2511"/>
    <b v="0"/>
    <n v="0"/>
    <b v="0"/>
    <x v="7"/>
    <x v="34"/>
    <n v="0"/>
    <n v="0"/>
    <m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x v="2512"/>
    <b v="0"/>
    <n v="0"/>
    <b v="0"/>
    <x v="7"/>
    <x v="34"/>
    <n v="0"/>
    <n v="0"/>
    <m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b v="0"/>
    <n v="0"/>
    <b v="0"/>
    <x v="7"/>
    <x v="34"/>
    <n v="0"/>
    <n v="0"/>
    <m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x v="2514"/>
    <b v="0"/>
    <n v="4"/>
    <b v="0"/>
    <x v="7"/>
    <x v="34"/>
    <n v="2"/>
    <n v="52.5"/>
    <m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b v="0"/>
    <n v="12"/>
    <b v="0"/>
    <x v="7"/>
    <x v="34"/>
    <n v="19"/>
    <n v="77.5"/>
    <m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x v="2516"/>
    <b v="0"/>
    <n v="0"/>
    <b v="0"/>
    <x v="7"/>
    <x v="34"/>
    <n v="0"/>
    <n v="0"/>
    <m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b v="0"/>
    <n v="33"/>
    <b v="0"/>
    <x v="7"/>
    <x v="34"/>
    <n v="10"/>
    <n v="53.55"/>
    <m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x v="2518"/>
    <b v="0"/>
    <n v="0"/>
    <b v="0"/>
    <x v="7"/>
    <x v="34"/>
    <n v="0"/>
    <n v="0"/>
    <m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x v="0"/>
    <x v="0"/>
    <n v="1405741404"/>
    <x v="2519"/>
    <b v="0"/>
    <n v="4"/>
    <b v="0"/>
    <x v="7"/>
    <x v="34"/>
    <n v="0"/>
    <n v="16.25"/>
    <m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b v="0"/>
    <n v="0"/>
    <b v="0"/>
    <x v="7"/>
    <x v="34"/>
    <n v="0"/>
    <n v="0"/>
    <m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b v="0"/>
    <n v="132"/>
    <b v="1"/>
    <x v="4"/>
    <x v="35"/>
    <n v="109"/>
    <n v="103.68"/>
    <m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b v="0"/>
    <n v="27"/>
    <b v="1"/>
    <x v="4"/>
    <x v="35"/>
    <n v="100"/>
    <n v="185.19"/>
    <m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x v="2523"/>
    <b v="0"/>
    <n v="26"/>
    <b v="1"/>
    <x v="4"/>
    <x v="35"/>
    <n v="156"/>
    <n v="54.15"/>
    <m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x v="0"/>
    <x v="0"/>
    <n v="1419136200"/>
    <x v="2524"/>
    <b v="0"/>
    <n v="43"/>
    <b v="1"/>
    <x v="4"/>
    <x v="35"/>
    <n v="102"/>
    <n v="177.21"/>
    <m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x v="2525"/>
    <b v="0"/>
    <n v="80"/>
    <b v="1"/>
    <x v="4"/>
    <x v="35"/>
    <n v="100"/>
    <n v="100.33"/>
    <m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x v="2526"/>
    <b v="0"/>
    <n v="33"/>
    <b v="1"/>
    <x v="4"/>
    <x v="35"/>
    <n v="113"/>
    <n v="136.91"/>
    <m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x v="2527"/>
    <b v="0"/>
    <n v="71"/>
    <b v="1"/>
    <x v="4"/>
    <x v="35"/>
    <n v="102"/>
    <n v="57.54"/>
    <m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x v="2528"/>
    <b v="0"/>
    <n v="81"/>
    <b v="1"/>
    <x v="4"/>
    <x v="35"/>
    <n v="107"/>
    <n v="52.96"/>
    <m/>
    <x v="2528"/>
    <d v="2015-08-20T11:00:00"/>
    <x v="0"/>
  </r>
  <r>
    <n v="2529"/>
    <x v="2528"/>
    <s v="Opera. Short. New."/>
    <n v="6000"/>
    <n v="6257"/>
    <x v="0"/>
    <x v="0"/>
    <x v="0"/>
    <n v="1332636975"/>
    <x v="2529"/>
    <b v="0"/>
    <n v="76"/>
    <b v="1"/>
    <x v="4"/>
    <x v="35"/>
    <n v="104"/>
    <n v="82.33"/>
    <m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x v="2530"/>
    <b v="0"/>
    <n v="48"/>
    <b v="1"/>
    <x v="4"/>
    <x v="35"/>
    <n v="100"/>
    <n v="135.41999999999999"/>
    <m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b v="0"/>
    <n v="61"/>
    <b v="1"/>
    <x v="4"/>
    <x v="35"/>
    <n v="100"/>
    <n v="74.069999999999993"/>
    <m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x v="2532"/>
    <b v="0"/>
    <n v="60"/>
    <b v="1"/>
    <x v="4"/>
    <x v="35"/>
    <n v="126"/>
    <n v="84.08"/>
    <m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x v="2533"/>
    <b v="0"/>
    <n v="136"/>
    <b v="1"/>
    <x v="4"/>
    <x v="35"/>
    <n v="111"/>
    <n v="61.03"/>
    <m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b v="0"/>
    <n v="14"/>
    <b v="1"/>
    <x v="4"/>
    <x v="35"/>
    <n v="105"/>
    <n v="150"/>
    <m/>
    <x v="2534"/>
    <d v="2010-01-01T06:00:00"/>
    <x v="8"/>
  </r>
  <r>
    <n v="2535"/>
    <x v="2534"/>
    <s v="Mark Hayes: Requiem Recording"/>
    <n v="20000"/>
    <n v="20755"/>
    <x v="0"/>
    <x v="0"/>
    <x v="0"/>
    <n v="1417463945"/>
    <x v="2535"/>
    <b v="0"/>
    <n v="78"/>
    <b v="1"/>
    <x v="4"/>
    <x v="35"/>
    <n v="104"/>
    <n v="266.08999999999997"/>
    <m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x v="2536"/>
    <b v="0"/>
    <n v="4"/>
    <b v="1"/>
    <x v="4"/>
    <x v="35"/>
    <n v="116"/>
    <n v="7.25"/>
    <m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x v="2537"/>
    <b v="0"/>
    <n v="11"/>
    <b v="1"/>
    <x v="4"/>
    <x v="35"/>
    <n v="110"/>
    <n v="100"/>
    <m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x v="0"/>
    <x v="0"/>
    <n v="1361681940"/>
    <x v="2538"/>
    <b v="0"/>
    <n v="185"/>
    <b v="1"/>
    <x v="4"/>
    <x v="35"/>
    <n v="113"/>
    <n v="109.96"/>
    <m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x v="2539"/>
    <b v="0"/>
    <n v="59"/>
    <b v="1"/>
    <x v="4"/>
    <x v="35"/>
    <n v="100"/>
    <n v="169.92"/>
    <m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b v="0"/>
    <n v="27"/>
    <b v="1"/>
    <x v="4"/>
    <x v="35"/>
    <n v="103"/>
    <n v="95.74"/>
    <m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b v="0"/>
    <n v="63"/>
    <b v="1"/>
    <x v="4"/>
    <x v="35"/>
    <n v="107"/>
    <n v="59.46"/>
    <m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x v="2542"/>
    <b v="0"/>
    <n v="13"/>
    <b v="1"/>
    <x v="4"/>
    <x v="35"/>
    <n v="104"/>
    <n v="55.77"/>
    <m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x v="2543"/>
    <b v="0"/>
    <n v="13"/>
    <b v="1"/>
    <x v="4"/>
    <x v="35"/>
    <n v="156"/>
    <n v="30.08"/>
    <m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x v="0"/>
    <x v="0"/>
    <n v="1341750569"/>
    <x v="2544"/>
    <b v="0"/>
    <n v="57"/>
    <b v="1"/>
    <x v="4"/>
    <x v="35"/>
    <n v="101"/>
    <n v="88.44"/>
    <m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x v="2545"/>
    <b v="0"/>
    <n v="61"/>
    <b v="1"/>
    <x v="4"/>
    <x v="35"/>
    <n v="195"/>
    <n v="64.03"/>
    <m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x v="2546"/>
    <b v="0"/>
    <n v="65"/>
    <b v="1"/>
    <x v="4"/>
    <x v="35"/>
    <n v="112"/>
    <n v="60.15"/>
    <m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x v="2547"/>
    <b v="0"/>
    <n v="134"/>
    <b v="1"/>
    <x v="4"/>
    <x v="35"/>
    <n v="120"/>
    <n v="49.19"/>
    <m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b v="0"/>
    <n v="37"/>
    <b v="1"/>
    <x v="4"/>
    <x v="35"/>
    <n v="102"/>
    <n v="165.16"/>
    <m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x v="2549"/>
    <b v="0"/>
    <n v="37"/>
    <b v="1"/>
    <x v="4"/>
    <x v="35"/>
    <n v="103"/>
    <n v="43.62"/>
    <m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b v="0"/>
    <n v="150"/>
    <b v="1"/>
    <x v="4"/>
    <x v="35"/>
    <n v="101"/>
    <n v="43.7"/>
    <m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x v="2551"/>
    <b v="0"/>
    <n v="56"/>
    <b v="1"/>
    <x v="4"/>
    <x v="35"/>
    <n v="103"/>
    <n v="67.42"/>
    <m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x v="2552"/>
    <b v="0"/>
    <n v="18"/>
    <b v="1"/>
    <x v="4"/>
    <x v="35"/>
    <n v="107"/>
    <n v="177.5"/>
    <m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x v="2553"/>
    <b v="0"/>
    <n v="60"/>
    <b v="1"/>
    <x v="4"/>
    <x v="35"/>
    <n v="156"/>
    <n v="38.880000000000003"/>
    <m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x v="2554"/>
    <b v="0"/>
    <n v="67"/>
    <b v="1"/>
    <x v="4"/>
    <x v="35"/>
    <n v="123"/>
    <n v="54.99"/>
    <m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x v="2555"/>
    <b v="0"/>
    <n v="35"/>
    <b v="1"/>
    <x v="4"/>
    <x v="35"/>
    <n v="107"/>
    <n v="61.34"/>
    <m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b v="0"/>
    <n v="34"/>
    <b v="1"/>
    <x v="4"/>
    <x v="35"/>
    <n v="106"/>
    <n v="23.12"/>
    <m/>
    <x v="2556"/>
    <d v="2012-12-24T23:47:37"/>
    <x v="5"/>
  </r>
  <r>
    <n v="2557"/>
    <x v="2556"/>
    <s v="Raising money for our concert tour of Switzerland and Germany in June/July 2014"/>
    <n v="900"/>
    <n v="1066"/>
    <x v="0"/>
    <x v="1"/>
    <x v="1"/>
    <n v="1400176386"/>
    <x v="2557"/>
    <b v="0"/>
    <n v="36"/>
    <b v="1"/>
    <x v="4"/>
    <x v="35"/>
    <n v="118"/>
    <n v="29.61"/>
    <m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x v="2"/>
    <x v="2"/>
    <n v="1430488740"/>
    <x v="2558"/>
    <b v="0"/>
    <n v="18"/>
    <b v="1"/>
    <x v="4"/>
    <x v="35"/>
    <n v="109"/>
    <n v="75.61"/>
    <m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x v="2559"/>
    <b v="0"/>
    <n v="25"/>
    <b v="1"/>
    <x v="4"/>
    <x v="35"/>
    <n v="111"/>
    <n v="35.6"/>
    <m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x v="2560"/>
    <b v="0"/>
    <n v="21"/>
    <b v="1"/>
    <x v="4"/>
    <x v="35"/>
    <n v="100"/>
    <n v="143"/>
    <m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x v="2561"/>
    <b v="0"/>
    <n v="0"/>
    <b v="0"/>
    <x v="7"/>
    <x v="19"/>
    <n v="0"/>
    <n v="0"/>
    <m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x v="2562"/>
    <b v="0"/>
    <n v="3"/>
    <b v="0"/>
    <x v="7"/>
    <x v="19"/>
    <n v="1"/>
    <n v="25"/>
    <m/>
    <x v="2562"/>
    <d v="2016-10-11T12:35:39"/>
    <x v="2"/>
  </r>
  <r>
    <n v="2563"/>
    <x v="2562"/>
    <s v="Michigan based bubble tea and specialty ice cream food truck"/>
    <n v="20000"/>
    <n v="0"/>
    <x v="1"/>
    <x v="0"/>
    <x v="0"/>
    <n v="1438226451"/>
    <x v="2563"/>
    <b v="0"/>
    <n v="0"/>
    <b v="0"/>
    <x v="7"/>
    <x v="19"/>
    <n v="0"/>
    <n v="0"/>
    <m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x v="2564"/>
    <b v="0"/>
    <n v="0"/>
    <b v="0"/>
    <x v="7"/>
    <x v="19"/>
    <n v="0"/>
    <n v="0"/>
    <m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x v="2565"/>
    <b v="0"/>
    <n v="1"/>
    <b v="0"/>
    <x v="7"/>
    <x v="19"/>
    <n v="1"/>
    <n v="100"/>
    <m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x v="2566"/>
    <b v="0"/>
    <n v="0"/>
    <b v="0"/>
    <x v="7"/>
    <x v="19"/>
    <n v="0"/>
    <n v="0"/>
    <m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x v="2567"/>
    <b v="0"/>
    <n v="2"/>
    <b v="0"/>
    <x v="7"/>
    <x v="19"/>
    <n v="0"/>
    <n v="60"/>
    <m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x v="2568"/>
    <b v="0"/>
    <n v="1"/>
    <b v="0"/>
    <x v="7"/>
    <x v="19"/>
    <n v="1"/>
    <n v="50"/>
    <m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x v="2569"/>
    <b v="0"/>
    <n v="2"/>
    <b v="0"/>
    <x v="7"/>
    <x v="19"/>
    <n v="2"/>
    <n v="72.5"/>
    <m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x v="2570"/>
    <b v="0"/>
    <n v="2"/>
    <b v="0"/>
    <x v="7"/>
    <x v="19"/>
    <n v="1"/>
    <n v="29.5"/>
    <m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x v="2571"/>
    <b v="0"/>
    <n v="4"/>
    <b v="0"/>
    <x v="7"/>
    <x v="19"/>
    <n v="0"/>
    <n v="62.5"/>
    <m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x v="0"/>
    <x v="0"/>
    <n v="1428893517"/>
    <x v="2572"/>
    <b v="0"/>
    <n v="0"/>
    <b v="0"/>
    <x v="7"/>
    <x v="19"/>
    <n v="0"/>
    <n v="0"/>
    <m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x v="2573"/>
    <b v="0"/>
    <n v="0"/>
    <b v="0"/>
    <x v="7"/>
    <x v="19"/>
    <n v="0"/>
    <n v="0"/>
    <m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b v="0"/>
    <n v="0"/>
    <b v="0"/>
    <x v="7"/>
    <x v="19"/>
    <n v="0"/>
    <n v="0"/>
    <m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x v="2575"/>
    <b v="0"/>
    <n v="0"/>
    <b v="0"/>
    <x v="7"/>
    <x v="19"/>
    <n v="0"/>
    <n v="0"/>
    <m/>
    <x v="2575"/>
    <d v="2015-01-12T02:36:34"/>
    <x v="3"/>
  </r>
  <r>
    <n v="2576"/>
    <x v="2575"/>
    <s v="A New Twist with an American and Philippine fast food Mobile Trailer."/>
    <n v="10000"/>
    <n v="0"/>
    <x v="1"/>
    <x v="0"/>
    <x v="0"/>
    <n v="1428707647"/>
    <x v="2576"/>
    <b v="0"/>
    <n v="0"/>
    <b v="0"/>
    <x v="7"/>
    <x v="19"/>
    <n v="0"/>
    <n v="0"/>
    <m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x v="2577"/>
    <b v="0"/>
    <n v="0"/>
    <b v="0"/>
    <x v="7"/>
    <x v="19"/>
    <n v="0"/>
    <n v="0"/>
    <m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b v="0"/>
    <n v="0"/>
    <b v="0"/>
    <x v="7"/>
    <x v="19"/>
    <n v="0"/>
    <n v="0"/>
    <m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b v="0"/>
    <n v="12"/>
    <b v="0"/>
    <x v="7"/>
    <x v="19"/>
    <n v="0"/>
    <n v="23.08"/>
    <m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x v="2580"/>
    <b v="0"/>
    <n v="2"/>
    <b v="0"/>
    <x v="7"/>
    <x v="19"/>
    <n v="1"/>
    <n v="25.5"/>
    <m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x v="2581"/>
    <b v="0"/>
    <n v="11"/>
    <b v="0"/>
    <x v="7"/>
    <x v="19"/>
    <n v="11"/>
    <n v="48.18"/>
    <m/>
    <x v="2581"/>
    <d v="2015-11-16T16:04:58"/>
    <x v="0"/>
  </r>
  <r>
    <n v="2582"/>
    <x v="2581"/>
    <s v="The place where chicken meets liquor for the first time!"/>
    <n v="90000"/>
    <n v="1"/>
    <x v="2"/>
    <x v="0"/>
    <x v="0"/>
    <n v="1477784634"/>
    <x v="2582"/>
    <b v="0"/>
    <n v="1"/>
    <b v="0"/>
    <x v="7"/>
    <x v="19"/>
    <n v="0"/>
    <n v="1"/>
    <m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x v="0"/>
    <x v="0"/>
    <n v="1426526880"/>
    <x v="2583"/>
    <b v="0"/>
    <n v="5"/>
    <b v="0"/>
    <x v="7"/>
    <x v="19"/>
    <n v="1"/>
    <n v="1"/>
    <m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x v="0"/>
    <x v="0"/>
    <n v="1434341369"/>
    <x v="2584"/>
    <b v="0"/>
    <n v="0"/>
    <b v="0"/>
    <x v="7"/>
    <x v="19"/>
    <n v="0"/>
    <n v="0"/>
    <m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x v="2585"/>
    <b v="0"/>
    <n v="1"/>
    <b v="0"/>
    <x v="7"/>
    <x v="19"/>
    <n v="0"/>
    <n v="50"/>
    <m/>
    <x v="2585"/>
    <d v="2014-07-05T23:07:12"/>
    <x v="3"/>
  </r>
  <r>
    <n v="2586"/>
    <x v="2585"/>
    <s v="I would like to bring fresh salad and food to the streets of London at a reasonable price."/>
    <n v="3000"/>
    <n v="5"/>
    <x v="2"/>
    <x v="1"/>
    <x v="1"/>
    <n v="1451030136"/>
    <x v="2586"/>
    <b v="0"/>
    <n v="1"/>
    <b v="0"/>
    <x v="7"/>
    <x v="19"/>
    <n v="0"/>
    <n v="5"/>
    <m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x v="2587"/>
    <b v="0"/>
    <n v="6"/>
    <b v="0"/>
    <x v="7"/>
    <x v="19"/>
    <n v="2"/>
    <n v="202.83"/>
    <m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x v="2588"/>
    <b v="0"/>
    <n v="8"/>
    <b v="0"/>
    <x v="7"/>
    <x v="19"/>
    <n v="4"/>
    <n v="29.13"/>
    <m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x v="2589"/>
    <b v="0"/>
    <n v="1"/>
    <b v="0"/>
    <x v="7"/>
    <x v="19"/>
    <n v="0"/>
    <n v="5"/>
    <m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x v="2590"/>
    <b v="0"/>
    <n v="0"/>
    <b v="0"/>
    <x v="7"/>
    <x v="19"/>
    <n v="0"/>
    <n v="0"/>
    <m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x v="2591"/>
    <b v="0"/>
    <n v="2"/>
    <b v="0"/>
    <x v="7"/>
    <x v="19"/>
    <n v="2"/>
    <n v="13"/>
    <m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b v="0"/>
    <n v="1"/>
    <b v="0"/>
    <x v="7"/>
    <x v="19"/>
    <n v="0"/>
    <n v="50"/>
    <m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x v="2593"/>
    <b v="0"/>
    <n v="0"/>
    <b v="0"/>
    <x v="7"/>
    <x v="19"/>
    <n v="0"/>
    <n v="0"/>
    <m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x v="2594"/>
    <b v="0"/>
    <n v="1"/>
    <b v="0"/>
    <x v="7"/>
    <x v="19"/>
    <n v="0"/>
    <n v="1"/>
    <m/>
    <x v="2594"/>
    <d v="2014-08-07T23:13:48"/>
    <x v="3"/>
  </r>
  <r>
    <n v="2595"/>
    <x v="2594"/>
    <s v="Looking to put the best baked goods in Bowling Green on wheels"/>
    <n v="15000"/>
    <n v="1825"/>
    <x v="2"/>
    <x v="0"/>
    <x v="0"/>
    <n v="1487915500"/>
    <x v="2595"/>
    <b v="0"/>
    <n v="19"/>
    <b v="0"/>
    <x v="7"/>
    <x v="19"/>
    <n v="12"/>
    <n v="96.05"/>
    <m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x v="2596"/>
    <b v="0"/>
    <n v="27"/>
    <b v="0"/>
    <x v="7"/>
    <x v="19"/>
    <n v="24"/>
    <n v="305.77999999999997"/>
    <m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x v="2597"/>
    <b v="0"/>
    <n v="7"/>
    <b v="0"/>
    <x v="7"/>
    <x v="19"/>
    <n v="6"/>
    <n v="12.14"/>
    <m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x v="0"/>
    <x v="0"/>
    <n v="1443039001"/>
    <x v="2598"/>
    <b v="0"/>
    <n v="14"/>
    <b v="0"/>
    <x v="7"/>
    <x v="19"/>
    <n v="39"/>
    <n v="83.57"/>
    <m/>
    <x v="2598"/>
    <d v="2015-09-23T20:10:01"/>
    <x v="0"/>
  </r>
  <r>
    <n v="2599"/>
    <x v="2598"/>
    <s v="The Empty Ramekins Catering Group is looking for your help to start up in Miami Florida!!!!"/>
    <n v="9041"/>
    <n v="90"/>
    <x v="2"/>
    <x v="0"/>
    <x v="0"/>
    <n v="1407089147"/>
    <x v="2599"/>
    <b v="0"/>
    <n v="5"/>
    <b v="0"/>
    <x v="7"/>
    <x v="19"/>
    <n v="1"/>
    <n v="18"/>
    <m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x v="0"/>
    <x v="0"/>
    <n v="1458938200"/>
    <x v="2600"/>
    <b v="0"/>
    <n v="30"/>
    <b v="0"/>
    <x v="7"/>
    <x v="19"/>
    <n v="7"/>
    <n v="115.53"/>
    <m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x v="2601"/>
    <b v="1"/>
    <n v="151"/>
    <b v="1"/>
    <x v="2"/>
    <x v="36"/>
    <n v="661"/>
    <n v="21.9"/>
    <m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x v="2602"/>
    <b v="1"/>
    <n v="489"/>
    <b v="1"/>
    <x v="2"/>
    <x v="36"/>
    <n v="326"/>
    <n v="80.02"/>
    <m/>
    <x v="2602"/>
    <d v="2014-11-12T21:20:00"/>
    <x v="3"/>
  </r>
  <r>
    <n v="2603"/>
    <x v="2602"/>
    <s v="I will be building a mock space station and simulate living on Mars for two weeks."/>
    <n v="1750"/>
    <n v="1776"/>
    <x v="0"/>
    <x v="0"/>
    <x v="0"/>
    <n v="1387835654"/>
    <x v="2603"/>
    <b v="1"/>
    <n v="50"/>
    <b v="1"/>
    <x v="2"/>
    <x v="36"/>
    <n v="101"/>
    <n v="35.520000000000003"/>
    <m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b v="1"/>
    <n v="321"/>
    <b v="1"/>
    <x v="2"/>
    <x v="36"/>
    <n v="104"/>
    <n v="64.930000000000007"/>
    <m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b v="1"/>
    <n v="1762"/>
    <b v="1"/>
    <x v="2"/>
    <x v="36"/>
    <n v="107"/>
    <n v="60.97"/>
    <m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x v="2606"/>
    <b v="1"/>
    <n v="385"/>
    <b v="1"/>
    <x v="2"/>
    <x v="36"/>
    <n v="110"/>
    <n v="31.44"/>
    <m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x v="2607"/>
    <b v="1"/>
    <n v="398"/>
    <b v="1"/>
    <x v="2"/>
    <x v="36"/>
    <n v="408"/>
    <n v="81.95"/>
    <m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x v="2608"/>
    <b v="1"/>
    <n v="304"/>
    <b v="1"/>
    <x v="2"/>
    <x v="36"/>
    <n v="224"/>
    <n v="58.93"/>
    <m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x v="2609"/>
    <b v="1"/>
    <n v="676"/>
    <b v="1"/>
    <x v="2"/>
    <x v="36"/>
    <n v="304"/>
    <n v="157.29"/>
    <m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x v="0"/>
    <x v="0"/>
    <n v="1471849140"/>
    <x v="2610"/>
    <b v="1"/>
    <n v="577"/>
    <b v="1"/>
    <x v="2"/>
    <x v="36"/>
    <n v="141"/>
    <n v="55.76"/>
    <m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b v="1"/>
    <n v="3663"/>
    <b v="1"/>
    <x v="2"/>
    <x v="36"/>
    <n v="2791"/>
    <n v="83.8"/>
    <m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x v="2612"/>
    <b v="1"/>
    <n v="294"/>
    <b v="1"/>
    <x v="2"/>
    <x v="36"/>
    <n v="172"/>
    <n v="58.42"/>
    <m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x v="2613"/>
    <b v="1"/>
    <n v="28"/>
    <b v="1"/>
    <x v="2"/>
    <x v="36"/>
    <n v="101"/>
    <n v="270.57"/>
    <m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x v="2614"/>
    <b v="1"/>
    <n v="100"/>
    <b v="1"/>
    <x v="2"/>
    <x v="36"/>
    <n v="102"/>
    <n v="107.1"/>
    <m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x v="2615"/>
    <b v="0"/>
    <n v="72"/>
    <b v="1"/>
    <x v="2"/>
    <x v="36"/>
    <n v="170"/>
    <n v="47.18"/>
    <m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x v="2616"/>
    <b v="1"/>
    <n v="238"/>
    <b v="1"/>
    <x v="2"/>
    <x v="36"/>
    <n v="115"/>
    <n v="120.31"/>
    <m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x v="2617"/>
    <b v="1"/>
    <n v="159"/>
    <b v="1"/>
    <x v="2"/>
    <x v="36"/>
    <n v="878"/>
    <n v="27.6"/>
    <m/>
    <x v="2617"/>
    <d v="2014-10-20T20:59:11"/>
    <x v="3"/>
  </r>
  <r>
    <n v="2618"/>
    <x v="2617"/>
    <s v="LTD ED COLLECTIBLE SPACE ART FEAT. ASTRONAUTS"/>
    <n v="15000"/>
    <n v="15808"/>
    <x v="0"/>
    <x v="0"/>
    <x v="0"/>
    <n v="1449000061"/>
    <x v="2618"/>
    <b v="1"/>
    <n v="77"/>
    <b v="1"/>
    <x v="2"/>
    <x v="36"/>
    <n v="105"/>
    <n v="205.3"/>
    <m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b v="1"/>
    <n v="53"/>
    <b v="1"/>
    <x v="2"/>
    <x v="36"/>
    <n v="188"/>
    <n v="35.549999999999997"/>
    <m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b v="1"/>
    <n v="1251"/>
    <b v="1"/>
    <x v="2"/>
    <x v="36"/>
    <n v="144"/>
    <n v="74.64"/>
    <m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x v="2621"/>
    <b v="1"/>
    <n v="465"/>
    <b v="1"/>
    <x v="2"/>
    <x v="36"/>
    <n v="146"/>
    <n v="47.06"/>
    <m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x v="2622"/>
    <b v="0"/>
    <n v="74"/>
    <b v="1"/>
    <x v="2"/>
    <x v="36"/>
    <n v="131"/>
    <n v="26.59"/>
    <m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x v="2623"/>
    <b v="0"/>
    <n v="62"/>
    <b v="1"/>
    <x v="2"/>
    <x v="36"/>
    <n v="114"/>
    <n v="36.770000000000003"/>
    <m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x v="2624"/>
    <b v="0"/>
    <n v="3468"/>
    <b v="1"/>
    <x v="2"/>
    <x v="36"/>
    <n v="1379"/>
    <n v="31.82"/>
    <m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x v="2625"/>
    <b v="0"/>
    <n v="52"/>
    <b v="1"/>
    <x v="2"/>
    <x v="36"/>
    <n v="956"/>
    <n v="27.58"/>
    <m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x v="2626"/>
    <b v="0"/>
    <n v="50"/>
    <b v="1"/>
    <x v="2"/>
    <x v="36"/>
    <n v="112"/>
    <n v="56"/>
    <m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x v="2627"/>
    <b v="0"/>
    <n v="45"/>
    <b v="1"/>
    <x v="2"/>
    <x v="36"/>
    <n v="647"/>
    <n v="21.56"/>
    <m/>
    <x v="2627"/>
    <d v="2015-11-26T20:54:21"/>
    <x v="0"/>
  </r>
  <r>
    <n v="2628"/>
    <x v="2627"/>
    <s v="A high school freshman is sending pie into space and you can be a part of it.  GO SCIENCE!!!"/>
    <n v="839"/>
    <n v="926"/>
    <x v="0"/>
    <x v="0"/>
    <x v="0"/>
    <n v="1417389067"/>
    <x v="2628"/>
    <b v="0"/>
    <n v="21"/>
    <b v="1"/>
    <x v="2"/>
    <x v="36"/>
    <n v="110"/>
    <n v="44.1"/>
    <m/>
    <x v="2628"/>
    <d v="2014-11-30T23:11:07"/>
    <x v="3"/>
  </r>
  <r>
    <n v="2629"/>
    <x v="2628"/>
    <s v="The first international contest to let students shape the future of interstellar travel."/>
    <n v="5000"/>
    <n v="6387"/>
    <x v="0"/>
    <x v="1"/>
    <x v="1"/>
    <n v="1431608122"/>
    <x v="2629"/>
    <b v="0"/>
    <n v="100"/>
    <b v="1"/>
    <x v="2"/>
    <x v="36"/>
    <n v="128"/>
    <n v="63.87"/>
    <m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x v="2630"/>
    <b v="0"/>
    <n v="81"/>
    <b v="1"/>
    <x v="2"/>
    <x v="36"/>
    <n v="158"/>
    <n v="38.99"/>
    <m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x v="2631"/>
    <b v="0"/>
    <n v="286"/>
    <b v="1"/>
    <x v="2"/>
    <x v="36"/>
    <n v="115"/>
    <n v="80.19"/>
    <m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x v="0"/>
    <x v="0"/>
    <n v="1464485339"/>
    <x v="2632"/>
    <b v="0"/>
    <n v="42"/>
    <b v="1"/>
    <x v="2"/>
    <x v="36"/>
    <n v="137"/>
    <n v="34.9"/>
    <m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x v="2633"/>
    <b v="0"/>
    <n v="199"/>
    <b v="1"/>
    <x v="2"/>
    <x v="36"/>
    <n v="355"/>
    <n v="89.1"/>
    <m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x v="2634"/>
    <b v="0"/>
    <n v="25"/>
    <b v="1"/>
    <x v="2"/>
    <x v="36"/>
    <n v="106"/>
    <n v="39.44"/>
    <m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b v="0"/>
    <n v="84"/>
    <b v="1"/>
    <x v="2"/>
    <x v="36"/>
    <n v="100"/>
    <n v="136.9"/>
    <m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b v="0"/>
    <n v="50"/>
    <b v="1"/>
    <x v="2"/>
    <x v="36"/>
    <n v="187"/>
    <n v="37.46"/>
    <m/>
    <x v="2636"/>
    <d v="2016-10-16T01:00:00"/>
    <x v="2"/>
  </r>
  <r>
    <n v="2637"/>
    <x v="2636"/>
    <s v="Help us collect the data to solve the mystery of the century: Is light slowing down?"/>
    <n v="500"/>
    <n v="831"/>
    <x v="0"/>
    <x v="0"/>
    <x v="0"/>
    <n v="1476277875"/>
    <x v="2637"/>
    <b v="0"/>
    <n v="26"/>
    <b v="1"/>
    <x v="2"/>
    <x v="36"/>
    <n v="166"/>
    <n v="31.96"/>
    <m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x v="2638"/>
    <b v="0"/>
    <n v="14"/>
    <b v="1"/>
    <x v="2"/>
    <x v="36"/>
    <n v="102"/>
    <n v="25.21"/>
    <m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x v="2639"/>
    <b v="0"/>
    <n v="49"/>
    <b v="1"/>
    <x v="2"/>
    <x v="36"/>
    <n v="164"/>
    <n v="10.039999999999999"/>
    <m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x v="2640"/>
    <b v="0"/>
    <n v="69"/>
    <b v="1"/>
    <x v="2"/>
    <x v="36"/>
    <n v="106"/>
    <n v="45.94"/>
    <m/>
    <x v="2640"/>
    <d v="2015-06-08T03:51:14"/>
    <x v="0"/>
  </r>
  <r>
    <n v="2641"/>
    <x v="2640"/>
    <s v="Building a Flying saucer that has Artificial Intelligent made from sea shell."/>
    <n v="1500"/>
    <n v="15"/>
    <x v="2"/>
    <x v="0"/>
    <x v="0"/>
    <n v="1410811740"/>
    <x v="2641"/>
    <b v="0"/>
    <n v="1"/>
    <b v="0"/>
    <x v="2"/>
    <x v="36"/>
    <n v="1"/>
    <n v="15"/>
    <m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b v="0"/>
    <n v="0"/>
    <b v="0"/>
    <x v="2"/>
    <x v="36"/>
    <n v="0"/>
    <n v="0"/>
    <m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b v="1"/>
    <n v="1501"/>
    <b v="0"/>
    <x v="2"/>
    <x v="36"/>
    <n v="34"/>
    <n v="223.58"/>
    <m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x v="2644"/>
    <b v="1"/>
    <n v="52"/>
    <b v="0"/>
    <x v="2"/>
    <x v="36"/>
    <n v="2"/>
    <n v="39.479999999999997"/>
    <m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b v="1"/>
    <n v="23"/>
    <b v="0"/>
    <x v="2"/>
    <x v="36"/>
    <n v="11"/>
    <n v="91.3"/>
    <m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x v="2646"/>
    <b v="1"/>
    <n v="535"/>
    <b v="0"/>
    <x v="2"/>
    <x v="36"/>
    <n v="8"/>
    <n v="78.67"/>
    <m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b v="0"/>
    <n v="3"/>
    <b v="0"/>
    <x v="2"/>
    <x v="36"/>
    <n v="1"/>
    <n v="12"/>
    <m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b v="0"/>
    <n v="6"/>
    <b v="0"/>
    <x v="2"/>
    <x v="36"/>
    <n v="1"/>
    <n v="17.670000000000002"/>
    <m/>
    <x v="2648"/>
    <d v="2016-03-09T17:09:20"/>
    <x v="2"/>
  </r>
  <r>
    <n v="2649"/>
    <x v="2648"/>
    <s v="They have launched a Kickstarter."/>
    <n v="125000"/>
    <n v="124"/>
    <x v="1"/>
    <x v="0"/>
    <x v="0"/>
    <n v="1454370941"/>
    <x v="2649"/>
    <b v="0"/>
    <n v="3"/>
    <b v="0"/>
    <x v="2"/>
    <x v="36"/>
    <n v="0"/>
    <n v="41.33"/>
    <m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x v="2650"/>
    <b v="0"/>
    <n v="5"/>
    <b v="0"/>
    <x v="2"/>
    <x v="36"/>
    <n v="1"/>
    <n v="71.599999999999994"/>
    <m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b v="0"/>
    <n v="17"/>
    <b v="0"/>
    <x v="2"/>
    <x v="36"/>
    <n v="2"/>
    <n v="307.82"/>
    <m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x v="2652"/>
    <b v="0"/>
    <n v="11"/>
    <b v="0"/>
    <x v="2"/>
    <x v="36"/>
    <n v="1"/>
    <n v="80.45"/>
    <m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x v="2653"/>
    <b v="0"/>
    <n v="70"/>
    <b v="0"/>
    <x v="2"/>
    <x v="36"/>
    <n v="12"/>
    <n v="83.94"/>
    <m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x v="2654"/>
    <b v="0"/>
    <n v="6"/>
    <b v="0"/>
    <x v="2"/>
    <x v="36"/>
    <n v="0"/>
    <n v="8.5"/>
    <m/>
    <x v="2654"/>
    <d v="2015-04-21T13:25:26"/>
    <x v="0"/>
  </r>
  <r>
    <n v="2655"/>
    <x v="2654"/>
    <s v="Thank you for your support!"/>
    <n v="15000"/>
    <n v="3155"/>
    <x v="1"/>
    <x v="0"/>
    <x v="0"/>
    <n v="1455048000"/>
    <x v="2655"/>
    <b v="0"/>
    <n v="43"/>
    <b v="0"/>
    <x v="2"/>
    <x v="36"/>
    <n v="21"/>
    <n v="73.37"/>
    <m/>
    <x v="2655"/>
    <d v="2016-02-09T20:00:00"/>
    <x v="2"/>
  </r>
  <r>
    <n v="2656"/>
    <x v="2655"/>
    <s v="MoonWatcher will be bringing the Moon closer to all of us."/>
    <n v="150000"/>
    <n v="17155"/>
    <x v="1"/>
    <x v="0"/>
    <x v="0"/>
    <n v="1489345200"/>
    <x v="2656"/>
    <b v="0"/>
    <n v="152"/>
    <b v="0"/>
    <x v="2"/>
    <x v="36"/>
    <n v="11"/>
    <n v="112.86"/>
    <m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x v="2657"/>
    <b v="0"/>
    <n v="59"/>
    <b v="0"/>
    <x v="2"/>
    <x v="36"/>
    <n v="19"/>
    <n v="95.28"/>
    <m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x v="2658"/>
    <b v="0"/>
    <n v="4"/>
    <b v="0"/>
    <x v="2"/>
    <x v="36"/>
    <n v="0"/>
    <n v="22.75"/>
    <m/>
    <x v="2658"/>
    <d v="2016-07-30T21:13:14"/>
    <x v="2"/>
  </r>
  <r>
    <n v="2659"/>
    <x v="2658"/>
    <s v="test"/>
    <n v="49000"/>
    <n v="1333"/>
    <x v="1"/>
    <x v="0"/>
    <x v="0"/>
    <n v="1429321210"/>
    <x v="2659"/>
    <b v="0"/>
    <n v="10"/>
    <b v="0"/>
    <x v="2"/>
    <x v="36"/>
    <n v="3"/>
    <n v="133.30000000000001"/>
    <m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b v="0"/>
    <n v="5"/>
    <b v="0"/>
    <x v="2"/>
    <x v="36"/>
    <n v="0"/>
    <n v="3.8"/>
    <m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x v="2661"/>
    <b v="0"/>
    <n v="60"/>
    <b v="1"/>
    <x v="2"/>
    <x v="37"/>
    <n v="103"/>
    <n v="85.75"/>
    <m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x v="2662"/>
    <b v="0"/>
    <n v="80"/>
    <b v="1"/>
    <x v="2"/>
    <x v="37"/>
    <n v="107"/>
    <n v="267"/>
    <m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x v="2663"/>
    <b v="0"/>
    <n v="56"/>
    <b v="1"/>
    <x v="2"/>
    <x v="37"/>
    <n v="105"/>
    <n v="373.56"/>
    <m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x v="2664"/>
    <b v="0"/>
    <n v="104"/>
    <b v="1"/>
    <x v="2"/>
    <x v="37"/>
    <n v="103"/>
    <n v="174.04"/>
    <m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x v="2665"/>
    <b v="0"/>
    <n v="46"/>
    <b v="1"/>
    <x v="2"/>
    <x v="37"/>
    <n v="123"/>
    <n v="93.7"/>
    <m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b v="0"/>
    <n v="206"/>
    <b v="1"/>
    <x v="2"/>
    <x v="37"/>
    <n v="159"/>
    <n v="77.33"/>
    <m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x v="2667"/>
    <b v="0"/>
    <n v="18"/>
    <b v="1"/>
    <x v="2"/>
    <x v="37"/>
    <n v="111"/>
    <n v="92.22"/>
    <m/>
    <x v="2667"/>
    <d v="2016-02-10T22:13:36"/>
    <x v="2"/>
  </r>
  <r>
    <n v="2668"/>
    <x v="2667"/>
    <s v="Creativity on the go! |_x000a_CrÃ©ativitÃ© en mouvement !"/>
    <n v="1000"/>
    <n v="1707"/>
    <x v="0"/>
    <x v="5"/>
    <x v="5"/>
    <n v="1447079520"/>
    <x v="2668"/>
    <b v="0"/>
    <n v="28"/>
    <b v="1"/>
    <x v="2"/>
    <x v="37"/>
    <n v="171"/>
    <n v="60.96"/>
    <m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x v="2669"/>
    <b v="0"/>
    <n v="11"/>
    <b v="1"/>
    <x v="2"/>
    <x v="37"/>
    <n v="125"/>
    <n v="91"/>
    <m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x v="2670"/>
    <b v="1"/>
    <n v="60"/>
    <b v="0"/>
    <x v="2"/>
    <x v="37"/>
    <n v="6"/>
    <n v="41.58"/>
    <m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x v="2671"/>
    <b v="1"/>
    <n v="84"/>
    <b v="0"/>
    <x v="2"/>
    <x v="37"/>
    <n v="11"/>
    <n v="33.76"/>
    <m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x v="2672"/>
    <b v="1"/>
    <n v="47"/>
    <b v="0"/>
    <x v="2"/>
    <x v="37"/>
    <n v="33"/>
    <n v="70.62"/>
    <m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x v="2673"/>
    <b v="1"/>
    <n v="66"/>
    <b v="0"/>
    <x v="2"/>
    <x v="37"/>
    <n v="28"/>
    <n v="167.15"/>
    <m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b v="1"/>
    <n v="171"/>
    <b v="0"/>
    <x v="2"/>
    <x v="37"/>
    <n v="63"/>
    <n v="128.62"/>
    <m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x v="2675"/>
    <b v="1"/>
    <n v="29"/>
    <b v="0"/>
    <x v="2"/>
    <x v="37"/>
    <n v="8"/>
    <n v="65.41"/>
    <m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x v="2676"/>
    <b v="0"/>
    <n v="9"/>
    <b v="0"/>
    <x v="2"/>
    <x v="37"/>
    <n v="50"/>
    <n v="117.56"/>
    <m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x v="2677"/>
    <b v="0"/>
    <n v="27"/>
    <b v="0"/>
    <x v="2"/>
    <x v="37"/>
    <n v="18"/>
    <n v="126.48"/>
    <m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b v="0"/>
    <n v="2"/>
    <b v="0"/>
    <x v="2"/>
    <x v="37"/>
    <n v="0"/>
    <n v="550"/>
    <m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b v="0"/>
    <n v="3"/>
    <b v="0"/>
    <x v="2"/>
    <x v="37"/>
    <n v="0"/>
    <n v="44"/>
    <m/>
    <x v="2679"/>
    <d v="2015-02-28T00:01:34"/>
    <x v="0"/>
  </r>
  <r>
    <n v="2680"/>
    <x v="2679"/>
    <s v="iHeartPillow, Connecting loved ones"/>
    <n v="32000"/>
    <n v="276"/>
    <x v="2"/>
    <x v="3"/>
    <x v="3"/>
    <n v="1459915491"/>
    <x v="2680"/>
    <b v="0"/>
    <n v="4"/>
    <b v="0"/>
    <x v="2"/>
    <x v="37"/>
    <n v="1"/>
    <n v="69"/>
    <m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x v="2681"/>
    <b v="0"/>
    <n v="2"/>
    <b v="0"/>
    <x v="7"/>
    <x v="19"/>
    <n v="1"/>
    <n v="27.5"/>
    <m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x v="2682"/>
    <b v="0"/>
    <n v="20"/>
    <b v="0"/>
    <x v="7"/>
    <x v="19"/>
    <n v="28"/>
    <n v="84.9"/>
    <m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x v="2683"/>
    <b v="0"/>
    <n v="3"/>
    <b v="0"/>
    <x v="7"/>
    <x v="19"/>
    <n v="0"/>
    <n v="12"/>
    <m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x v="2684"/>
    <b v="0"/>
    <n v="4"/>
    <b v="0"/>
    <x v="7"/>
    <x v="19"/>
    <n v="1"/>
    <n v="200"/>
    <m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x v="2685"/>
    <b v="0"/>
    <n v="1"/>
    <b v="0"/>
    <x v="7"/>
    <x v="19"/>
    <n v="0"/>
    <n v="10"/>
    <m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x v="2686"/>
    <b v="0"/>
    <n v="0"/>
    <b v="0"/>
    <x v="7"/>
    <x v="19"/>
    <n v="0"/>
    <n v="0"/>
    <m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x v="2687"/>
    <b v="0"/>
    <n v="0"/>
    <b v="0"/>
    <x v="7"/>
    <x v="19"/>
    <n v="0"/>
    <n v="0"/>
    <m/>
    <x v="2687"/>
    <d v="2015-06-29T15:21:58"/>
    <x v="0"/>
  </r>
  <r>
    <n v="2688"/>
    <x v="2687"/>
    <s v="The amazing gourmet Mac N Cheez Food Truck Campaigne!"/>
    <n v="50000"/>
    <n v="74"/>
    <x v="2"/>
    <x v="0"/>
    <x v="0"/>
    <n v="1424746800"/>
    <x v="2688"/>
    <b v="0"/>
    <n v="14"/>
    <b v="0"/>
    <x v="7"/>
    <x v="19"/>
    <n v="0"/>
    <n v="5.29"/>
    <m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x v="2689"/>
    <b v="0"/>
    <n v="1"/>
    <b v="0"/>
    <x v="7"/>
    <x v="19"/>
    <n v="0"/>
    <n v="1"/>
    <m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b v="0"/>
    <n v="118"/>
    <b v="0"/>
    <x v="7"/>
    <x v="19"/>
    <n v="11"/>
    <n v="72.760000000000005"/>
    <m/>
    <x v="2690"/>
    <d v="2015-06-03T02:31:16"/>
    <x v="0"/>
  </r>
  <r>
    <n v="2691"/>
    <x v="2690"/>
    <s v="A Great New local Food Truck serving up ethnic fusion inspired eats in Ottawa."/>
    <n v="65000"/>
    <n v="35"/>
    <x v="2"/>
    <x v="5"/>
    <x v="5"/>
    <n v="1431278557"/>
    <x v="2691"/>
    <b v="0"/>
    <n v="2"/>
    <b v="0"/>
    <x v="7"/>
    <x v="19"/>
    <n v="0"/>
    <n v="17.5"/>
    <m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b v="0"/>
    <n v="1"/>
    <b v="0"/>
    <x v="7"/>
    <x v="19"/>
    <n v="1"/>
    <n v="25"/>
    <m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x v="2693"/>
    <b v="0"/>
    <n v="3"/>
    <b v="0"/>
    <x v="7"/>
    <x v="19"/>
    <n v="1"/>
    <n v="13.33"/>
    <m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x v="2694"/>
    <b v="0"/>
    <n v="1"/>
    <b v="0"/>
    <x v="7"/>
    <x v="19"/>
    <n v="0"/>
    <n v="1"/>
    <m/>
    <x v="2694"/>
    <d v="2014-09-26T03:22:19"/>
    <x v="3"/>
  </r>
  <r>
    <n v="2695"/>
    <x v="2694"/>
    <s v="I am creating food magic on the go! Amazing food isn't just for sitdown restaraunts anymore!"/>
    <n v="15000"/>
    <n v="71"/>
    <x v="2"/>
    <x v="0"/>
    <x v="0"/>
    <n v="1428981718"/>
    <x v="2695"/>
    <b v="0"/>
    <n v="3"/>
    <b v="0"/>
    <x v="7"/>
    <x v="19"/>
    <n v="0"/>
    <n v="23.67"/>
    <m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x v="2696"/>
    <b v="0"/>
    <n v="38"/>
    <b v="0"/>
    <x v="7"/>
    <x v="19"/>
    <n v="6"/>
    <n v="89.21"/>
    <m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x v="2697"/>
    <b v="0"/>
    <n v="52"/>
    <b v="0"/>
    <x v="7"/>
    <x v="19"/>
    <n v="26"/>
    <n v="116.56"/>
    <m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x v="2698"/>
    <b v="0"/>
    <n v="2"/>
    <b v="0"/>
    <x v="7"/>
    <x v="19"/>
    <n v="0"/>
    <n v="13.01"/>
    <m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x v="2699"/>
    <b v="0"/>
    <n v="0"/>
    <b v="0"/>
    <x v="7"/>
    <x v="19"/>
    <n v="0"/>
    <n v="0"/>
    <m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x v="2700"/>
    <b v="0"/>
    <n v="4"/>
    <b v="0"/>
    <x v="7"/>
    <x v="19"/>
    <n v="1"/>
    <n v="17.5"/>
    <m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b v="0"/>
    <n v="46"/>
    <b v="0"/>
    <x v="1"/>
    <x v="38"/>
    <n v="46"/>
    <n v="34.130000000000003"/>
    <m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x v="2702"/>
    <b v="1"/>
    <n v="26"/>
    <b v="0"/>
    <x v="1"/>
    <x v="38"/>
    <n v="34"/>
    <n v="132.35"/>
    <m/>
    <x v="2702"/>
    <d v="2017-04-05T18:14:37"/>
    <x v="1"/>
  </r>
  <r>
    <n v="2703"/>
    <x v="2702"/>
    <s v="Â¡Tu nuevo espacio cultural multidisciplinario en el centro de Pachuca, Hidalgo"/>
    <n v="40000"/>
    <n v="41500"/>
    <x v="3"/>
    <x v="14"/>
    <x v="10"/>
    <n v="1490196830"/>
    <x v="2703"/>
    <b v="0"/>
    <n v="45"/>
    <b v="0"/>
    <x v="1"/>
    <x v="38"/>
    <n v="104"/>
    <n v="922.22"/>
    <m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x v="2704"/>
    <b v="0"/>
    <n v="7"/>
    <b v="0"/>
    <x v="1"/>
    <x v="38"/>
    <n v="6"/>
    <n v="163.57"/>
    <m/>
    <x v="2704"/>
    <d v="2017-04-05T19:41:54"/>
    <x v="1"/>
  </r>
  <r>
    <n v="2705"/>
    <x v="2704"/>
    <s v="Help light the lights at the historic Fischer Theatre in Danville, IL."/>
    <n v="16500"/>
    <n v="1739"/>
    <x v="3"/>
    <x v="0"/>
    <x v="0"/>
    <n v="1490389158"/>
    <x v="2705"/>
    <b v="0"/>
    <n v="8"/>
    <b v="0"/>
    <x v="1"/>
    <x v="38"/>
    <n v="11"/>
    <n v="217.38"/>
    <m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x v="2706"/>
    <b v="1"/>
    <n v="263"/>
    <b v="1"/>
    <x v="1"/>
    <x v="38"/>
    <n v="112"/>
    <n v="149.44"/>
    <m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x v="2707"/>
    <b v="1"/>
    <n v="394"/>
    <b v="1"/>
    <x v="1"/>
    <x v="38"/>
    <n v="351"/>
    <n v="71.239999999999995"/>
    <m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x v="2708"/>
    <b v="1"/>
    <n v="1049"/>
    <b v="1"/>
    <x v="1"/>
    <x v="38"/>
    <n v="233"/>
    <n v="44.46"/>
    <m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b v="1"/>
    <n v="308"/>
    <b v="1"/>
    <x v="1"/>
    <x v="38"/>
    <n v="102"/>
    <n v="164.94"/>
    <m/>
    <x v="2709"/>
    <d v="2016-10-04T03:59:00"/>
    <x v="2"/>
  </r>
  <r>
    <n v="2710"/>
    <x v="2709"/>
    <s v="Building Brooklyn's own creative venue for circus, theater and events of all types."/>
    <n v="60000"/>
    <n v="92340.21"/>
    <x v="0"/>
    <x v="0"/>
    <x v="0"/>
    <n v="1407549600"/>
    <x v="2710"/>
    <b v="1"/>
    <n v="1088"/>
    <b v="1"/>
    <x v="1"/>
    <x v="38"/>
    <n v="154"/>
    <n v="84.87"/>
    <m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x v="2711"/>
    <b v="1"/>
    <n v="73"/>
    <b v="1"/>
    <x v="1"/>
    <x v="38"/>
    <n v="101"/>
    <n v="53.95"/>
    <m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b v="1"/>
    <n v="143"/>
    <b v="1"/>
    <x v="1"/>
    <x v="38"/>
    <n v="131"/>
    <n v="50.53"/>
    <m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b v="1"/>
    <n v="1420"/>
    <b v="1"/>
    <x v="1"/>
    <x v="38"/>
    <n v="102"/>
    <n v="108"/>
    <m/>
    <x v="2713"/>
    <d v="2015-12-24T15:41:24"/>
    <x v="0"/>
  </r>
  <r>
    <n v="2714"/>
    <x v="2713"/>
    <s v="The Crane will be the new home for independent theater in Northeast Minneapolis"/>
    <n v="25000"/>
    <n v="29089"/>
    <x v="0"/>
    <x v="0"/>
    <x v="0"/>
    <n v="1476486000"/>
    <x v="2714"/>
    <b v="1"/>
    <n v="305"/>
    <b v="1"/>
    <x v="1"/>
    <x v="38"/>
    <n v="116"/>
    <n v="95.37"/>
    <m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b v="1"/>
    <n v="551"/>
    <b v="1"/>
    <x v="1"/>
    <x v="38"/>
    <n v="265"/>
    <n v="57.63"/>
    <m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b v="1"/>
    <n v="187"/>
    <b v="1"/>
    <x v="1"/>
    <x v="38"/>
    <n v="120"/>
    <n v="64.16"/>
    <m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x v="2717"/>
    <b v="1"/>
    <n v="325"/>
    <b v="1"/>
    <x v="1"/>
    <x v="38"/>
    <n v="120"/>
    <n v="92.39"/>
    <m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x v="2718"/>
    <b v="1"/>
    <n v="148"/>
    <b v="1"/>
    <x v="1"/>
    <x v="38"/>
    <n v="104"/>
    <n v="125.98"/>
    <m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b v="0"/>
    <n v="69"/>
    <b v="1"/>
    <x v="1"/>
    <x v="38"/>
    <n v="109"/>
    <n v="94.64"/>
    <m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x v="0"/>
    <x v="0"/>
    <n v="1478866253"/>
    <x v="2720"/>
    <b v="0"/>
    <n v="173"/>
    <b v="1"/>
    <x v="1"/>
    <x v="38"/>
    <n v="118"/>
    <n v="170.7"/>
    <m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x v="2721"/>
    <b v="0"/>
    <n v="269"/>
    <b v="1"/>
    <x v="2"/>
    <x v="30"/>
    <n v="1462"/>
    <n v="40.76"/>
    <m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b v="0"/>
    <n v="185"/>
    <b v="1"/>
    <x v="2"/>
    <x v="30"/>
    <n v="253"/>
    <n v="68.25"/>
    <m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b v="0"/>
    <n v="176"/>
    <b v="1"/>
    <x v="2"/>
    <x v="30"/>
    <n v="140"/>
    <n v="95.49"/>
    <m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x v="2724"/>
    <b v="0"/>
    <n v="1019"/>
    <b v="1"/>
    <x v="2"/>
    <x v="30"/>
    <n v="297"/>
    <n v="7.19"/>
    <m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x v="5"/>
    <x v="5"/>
    <n v="1488390735"/>
    <x v="2725"/>
    <b v="0"/>
    <n v="113"/>
    <b v="1"/>
    <x v="2"/>
    <x v="30"/>
    <n v="145"/>
    <n v="511.65"/>
    <m/>
    <x v="2725"/>
    <d v="2017-03-01T17:52:15"/>
    <x v="1"/>
  </r>
  <r>
    <n v="2726"/>
    <x v="2725"/>
    <s v="Krimston TWO: iPhone Dual SIM Case"/>
    <n v="100000"/>
    <n v="105745"/>
    <x v="0"/>
    <x v="0"/>
    <x v="0"/>
    <n v="1461333311"/>
    <x v="2726"/>
    <b v="0"/>
    <n v="404"/>
    <b v="1"/>
    <x v="2"/>
    <x v="30"/>
    <n v="106"/>
    <n v="261.75"/>
    <m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x v="2727"/>
    <b v="0"/>
    <n v="707"/>
    <b v="1"/>
    <x v="2"/>
    <x v="30"/>
    <n v="493"/>
    <n v="69.760000000000005"/>
    <m/>
    <x v="2727"/>
    <d v="2015-08-07T16:14:23"/>
    <x v="0"/>
  </r>
  <r>
    <n v="2728"/>
    <x v="2727"/>
    <s v="SSD, WiFi, RTC w/Battery and high power USB all in one shield."/>
    <n v="15000"/>
    <n v="30274"/>
    <x v="0"/>
    <x v="0"/>
    <x v="0"/>
    <n v="1451485434"/>
    <x v="2728"/>
    <b v="0"/>
    <n v="392"/>
    <b v="1"/>
    <x v="2"/>
    <x v="30"/>
    <n v="202"/>
    <n v="77.23"/>
    <m/>
    <x v="2728"/>
    <d v="2015-12-30T14:23:54"/>
    <x v="0"/>
  </r>
  <r>
    <n v="2729"/>
    <x v="2728"/>
    <s v="A luggage that is more than a luggage! It is what you want it to be."/>
    <n v="7500"/>
    <n v="7833"/>
    <x v="0"/>
    <x v="0"/>
    <x v="0"/>
    <n v="1430459197"/>
    <x v="2729"/>
    <b v="0"/>
    <n v="23"/>
    <b v="1"/>
    <x v="2"/>
    <x v="30"/>
    <n v="104"/>
    <n v="340.57"/>
    <m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x v="2730"/>
    <b v="0"/>
    <n v="682"/>
    <b v="1"/>
    <x v="2"/>
    <x v="30"/>
    <n v="170"/>
    <n v="67.42"/>
    <m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x v="2731"/>
    <b v="0"/>
    <n v="37"/>
    <b v="1"/>
    <x v="2"/>
    <x v="30"/>
    <n v="104"/>
    <n v="845.7"/>
    <m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b v="0"/>
    <n v="146"/>
    <b v="1"/>
    <x v="2"/>
    <x v="30"/>
    <n v="118"/>
    <n v="97.19"/>
    <m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b v="0"/>
    <n v="119"/>
    <b v="1"/>
    <x v="2"/>
    <x v="30"/>
    <n v="108"/>
    <n v="451.84"/>
    <m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x v="2734"/>
    <b v="0"/>
    <n v="163"/>
    <b v="1"/>
    <x v="2"/>
    <x v="30"/>
    <n v="2260300"/>
    <n v="138.66999999999999"/>
    <m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x v="2735"/>
    <b v="0"/>
    <n v="339"/>
    <b v="1"/>
    <x v="2"/>
    <x v="30"/>
    <n v="978"/>
    <n v="21.64"/>
    <m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b v="0"/>
    <n v="58"/>
    <b v="1"/>
    <x v="2"/>
    <x v="30"/>
    <n v="123"/>
    <n v="169.52"/>
    <m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b v="0"/>
    <n v="456"/>
    <b v="1"/>
    <x v="2"/>
    <x v="30"/>
    <n v="246"/>
    <n v="161.88"/>
    <m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x v="2738"/>
    <b v="0"/>
    <n v="15"/>
    <b v="1"/>
    <x v="2"/>
    <x v="30"/>
    <n v="148"/>
    <n v="493.13"/>
    <m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x v="2739"/>
    <b v="0"/>
    <n v="191"/>
    <b v="1"/>
    <x v="2"/>
    <x v="30"/>
    <n v="384"/>
    <n v="22.12"/>
    <m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x v="0"/>
    <x v="0"/>
    <n v="1426117552"/>
    <x v="2740"/>
    <b v="0"/>
    <n v="17"/>
    <b v="1"/>
    <x v="2"/>
    <x v="30"/>
    <n v="103"/>
    <n v="18.239999999999998"/>
    <m/>
    <x v="2740"/>
    <d v="2015-03-11T23:45:52"/>
    <x v="0"/>
  </r>
  <r>
    <n v="2741"/>
    <x v="2740"/>
    <s v="Help me publish my 1st children's book as an aspiring author!"/>
    <n v="8000"/>
    <n v="35"/>
    <x v="2"/>
    <x v="0"/>
    <x v="0"/>
    <n v="1413770820"/>
    <x v="2741"/>
    <b v="0"/>
    <n v="4"/>
    <b v="0"/>
    <x v="3"/>
    <x v="39"/>
    <n v="0"/>
    <n v="8.75"/>
    <m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x v="0"/>
    <x v="0"/>
    <n v="1337102187"/>
    <x v="2742"/>
    <b v="0"/>
    <n v="18"/>
    <b v="0"/>
    <x v="3"/>
    <x v="39"/>
    <n v="29"/>
    <n v="40.61"/>
    <m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x v="2743"/>
    <b v="0"/>
    <n v="0"/>
    <b v="0"/>
    <x v="3"/>
    <x v="39"/>
    <n v="0"/>
    <n v="0"/>
    <m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b v="0"/>
    <n v="22"/>
    <b v="0"/>
    <x v="3"/>
    <x v="39"/>
    <n v="5"/>
    <n v="37.950000000000003"/>
    <m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b v="0"/>
    <n v="49"/>
    <b v="0"/>
    <x v="3"/>
    <x v="39"/>
    <n v="22"/>
    <n v="35.729999999999997"/>
    <m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x v="2746"/>
    <b v="0"/>
    <n v="19"/>
    <b v="0"/>
    <x v="3"/>
    <x v="39"/>
    <n v="27"/>
    <n v="42.16"/>
    <m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x v="2747"/>
    <b v="0"/>
    <n v="4"/>
    <b v="0"/>
    <x v="3"/>
    <x v="39"/>
    <n v="28"/>
    <n v="35"/>
    <m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x v="0"/>
    <x v="0"/>
    <n v="1472835802"/>
    <x v="2748"/>
    <b v="0"/>
    <n v="4"/>
    <b v="0"/>
    <x v="3"/>
    <x v="39"/>
    <n v="1"/>
    <n v="13.25"/>
    <m/>
    <x v="2748"/>
    <d v="2016-09-02T17:03:22"/>
    <x v="2"/>
  </r>
  <r>
    <n v="2749"/>
    <x v="2748"/>
    <s v="Self-publishing my children's book."/>
    <n v="10000"/>
    <n v="110"/>
    <x v="2"/>
    <x v="0"/>
    <x v="0"/>
    <n v="1428171037"/>
    <x v="2749"/>
    <b v="0"/>
    <n v="2"/>
    <b v="0"/>
    <x v="3"/>
    <x v="39"/>
    <n v="1"/>
    <n v="55"/>
    <m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x v="2750"/>
    <b v="0"/>
    <n v="0"/>
    <b v="0"/>
    <x v="3"/>
    <x v="39"/>
    <n v="0"/>
    <n v="0"/>
    <m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b v="0"/>
    <n v="0"/>
    <b v="0"/>
    <x v="3"/>
    <x v="39"/>
    <n v="0"/>
    <n v="0"/>
    <m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b v="0"/>
    <n v="14"/>
    <b v="0"/>
    <x v="3"/>
    <x v="39"/>
    <n v="11"/>
    <n v="39.29"/>
    <m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x v="2753"/>
    <b v="0"/>
    <n v="8"/>
    <b v="0"/>
    <x v="3"/>
    <x v="39"/>
    <n v="19"/>
    <n v="47.5"/>
    <m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x v="2754"/>
    <b v="0"/>
    <n v="0"/>
    <b v="0"/>
    <x v="3"/>
    <x v="39"/>
    <n v="0"/>
    <n v="0"/>
    <m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x v="17"/>
    <x v="3"/>
    <n v="1428519527"/>
    <x v="2755"/>
    <b v="0"/>
    <n v="15"/>
    <b v="0"/>
    <x v="3"/>
    <x v="39"/>
    <n v="52"/>
    <n v="17.329999999999998"/>
    <m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x v="2756"/>
    <b v="0"/>
    <n v="33"/>
    <b v="0"/>
    <x v="3"/>
    <x v="39"/>
    <n v="10"/>
    <n v="31.76"/>
    <m/>
    <x v="2756"/>
    <d v="2014-01-11T21:36:41"/>
    <x v="4"/>
  </r>
  <r>
    <n v="2757"/>
    <x v="2756"/>
    <s v="A children's letter book that Lampoons Hillary Clinton"/>
    <n v="1500"/>
    <n v="10"/>
    <x v="2"/>
    <x v="0"/>
    <x v="0"/>
    <n v="1470498332"/>
    <x v="2757"/>
    <b v="0"/>
    <n v="2"/>
    <b v="0"/>
    <x v="3"/>
    <x v="39"/>
    <n v="1"/>
    <n v="5"/>
    <m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b v="0"/>
    <n v="6"/>
    <b v="0"/>
    <x v="3"/>
    <x v="39"/>
    <n v="12"/>
    <n v="39"/>
    <m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x v="2759"/>
    <b v="0"/>
    <n v="2"/>
    <b v="0"/>
    <x v="3"/>
    <x v="39"/>
    <n v="11"/>
    <n v="52.5"/>
    <m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x v="2760"/>
    <b v="0"/>
    <n v="0"/>
    <b v="0"/>
    <x v="3"/>
    <x v="39"/>
    <n v="0"/>
    <n v="0"/>
    <m/>
    <x v="2760"/>
    <d v="2013-06-20T11:04:18"/>
    <x v="4"/>
  </r>
  <r>
    <n v="2761"/>
    <x v="2760"/>
    <s v="Help me give away 500 copies of my picture book so more kids will know US geography!"/>
    <n v="5000"/>
    <n v="36"/>
    <x v="2"/>
    <x v="0"/>
    <x v="0"/>
    <n v="1357176693"/>
    <x v="2761"/>
    <b v="0"/>
    <n v="4"/>
    <b v="0"/>
    <x v="3"/>
    <x v="39"/>
    <n v="1"/>
    <n v="9"/>
    <m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x v="2762"/>
    <b v="0"/>
    <n v="1"/>
    <b v="0"/>
    <x v="3"/>
    <x v="39"/>
    <n v="1"/>
    <n v="25"/>
    <m/>
    <x v="2762"/>
    <d v="2012-03-18T23:53:15"/>
    <x v="5"/>
  </r>
  <r>
    <n v="2763"/>
    <x v="2762"/>
    <s v="How Santa finds childrens homes without getting lost by following certain stars."/>
    <n v="39400"/>
    <n v="90"/>
    <x v="2"/>
    <x v="0"/>
    <x v="0"/>
    <n v="1369403684"/>
    <x v="2763"/>
    <b v="0"/>
    <n v="3"/>
    <b v="0"/>
    <x v="3"/>
    <x v="39"/>
    <n v="0"/>
    <n v="30"/>
    <m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x v="2764"/>
    <b v="0"/>
    <n v="4"/>
    <b v="0"/>
    <x v="3"/>
    <x v="39"/>
    <n v="1"/>
    <n v="11.25"/>
    <m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x v="2765"/>
    <b v="0"/>
    <n v="0"/>
    <b v="0"/>
    <x v="3"/>
    <x v="39"/>
    <n v="0"/>
    <n v="0"/>
    <m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x v="2766"/>
    <b v="0"/>
    <n v="4"/>
    <b v="0"/>
    <x v="3"/>
    <x v="39"/>
    <n v="2"/>
    <n v="25"/>
    <m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x v="5"/>
    <x v="5"/>
    <n v="1439766050"/>
    <x v="2767"/>
    <b v="0"/>
    <n v="3"/>
    <b v="0"/>
    <x v="3"/>
    <x v="39"/>
    <n v="1"/>
    <n v="11.33"/>
    <m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b v="0"/>
    <n v="34"/>
    <b v="0"/>
    <x v="3"/>
    <x v="39"/>
    <n v="14"/>
    <n v="29.47"/>
    <m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x v="2769"/>
    <b v="0"/>
    <n v="2"/>
    <b v="0"/>
    <x v="3"/>
    <x v="39"/>
    <n v="0"/>
    <n v="1"/>
    <m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x v="2770"/>
    <b v="0"/>
    <n v="33"/>
    <b v="0"/>
    <x v="3"/>
    <x v="39"/>
    <n v="10"/>
    <n v="63.1"/>
    <m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b v="0"/>
    <n v="0"/>
    <b v="0"/>
    <x v="3"/>
    <x v="39"/>
    <n v="0"/>
    <n v="0"/>
    <m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x v="2772"/>
    <b v="0"/>
    <n v="0"/>
    <b v="0"/>
    <x v="3"/>
    <x v="39"/>
    <n v="0"/>
    <n v="0"/>
    <m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x v="5"/>
    <x v="5"/>
    <n v="1461530721"/>
    <x v="2773"/>
    <b v="0"/>
    <n v="1"/>
    <b v="0"/>
    <x v="3"/>
    <x v="39"/>
    <n v="0"/>
    <n v="1"/>
    <m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x v="2774"/>
    <b v="0"/>
    <n v="13"/>
    <b v="0"/>
    <x v="3"/>
    <x v="39"/>
    <n v="14"/>
    <n v="43.85"/>
    <m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x v="2775"/>
    <b v="0"/>
    <n v="2"/>
    <b v="0"/>
    <x v="3"/>
    <x v="39"/>
    <n v="3"/>
    <n v="75"/>
    <m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b v="0"/>
    <n v="36"/>
    <b v="0"/>
    <x v="3"/>
    <x v="39"/>
    <n v="8"/>
    <n v="45.97"/>
    <m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x v="2777"/>
    <b v="0"/>
    <n v="1"/>
    <b v="0"/>
    <x v="3"/>
    <x v="39"/>
    <n v="0"/>
    <n v="10"/>
    <m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b v="0"/>
    <n v="15"/>
    <b v="0"/>
    <x v="3"/>
    <x v="39"/>
    <n v="26"/>
    <n v="93.67"/>
    <m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x v="2779"/>
    <b v="0"/>
    <n v="1"/>
    <b v="0"/>
    <x v="3"/>
    <x v="39"/>
    <n v="2"/>
    <n v="53"/>
    <m/>
    <x v="2779"/>
    <d v="2015-11-22T15:03:41"/>
    <x v="0"/>
  </r>
  <r>
    <n v="2780"/>
    <x v="2779"/>
    <s v="Turn the World with my kids, and then write a book with the advice for traveling with baby"/>
    <n v="100000"/>
    <n v="0"/>
    <x v="2"/>
    <x v="13"/>
    <x v="3"/>
    <n v="1489142688"/>
    <x v="2780"/>
    <b v="0"/>
    <n v="0"/>
    <b v="0"/>
    <x v="3"/>
    <x v="39"/>
    <n v="0"/>
    <n v="0"/>
    <m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x v="0"/>
    <x v="0"/>
    <n v="1423724400"/>
    <x v="2781"/>
    <b v="0"/>
    <n v="28"/>
    <b v="1"/>
    <x v="1"/>
    <x v="6"/>
    <n v="105"/>
    <n v="47"/>
    <m/>
    <x v="2781"/>
    <d v="2015-02-12T07:00:00"/>
    <x v="0"/>
  </r>
  <r>
    <n v="2782"/>
    <x v="2781"/>
    <s v="The premiere theatre troupe in SE Michigan offering acting opportunities for the 50+ actor."/>
    <n v="1000"/>
    <n v="1200"/>
    <x v="0"/>
    <x v="0"/>
    <x v="0"/>
    <n v="1424149140"/>
    <x v="2782"/>
    <b v="0"/>
    <n v="18"/>
    <b v="1"/>
    <x v="1"/>
    <x v="6"/>
    <n v="120"/>
    <n v="66.67"/>
    <m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b v="0"/>
    <n v="61"/>
    <b v="1"/>
    <x v="1"/>
    <x v="6"/>
    <n v="115"/>
    <n v="18.77"/>
    <m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x v="2784"/>
    <b v="0"/>
    <n v="108"/>
    <b v="1"/>
    <x v="1"/>
    <x v="6"/>
    <n v="119"/>
    <n v="66.11"/>
    <m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x v="2785"/>
    <b v="0"/>
    <n v="142"/>
    <b v="1"/>
    <x v="1"/>
    <x v="6"/>
    <n v="105"/>
    <n v="36.86"/>
    <m/>
    <x v="2785"/>
    <d v="2016-08-05T21:00:00"/>
    <x v="2"/>
  </r>
  <r>
    <n v="2786"/>
    <x v="2785"/>
    <s v="A heart-melting farce about sex, art and the lovelorn lay-abouts of London-town."/>
    <n v="2500"/>
    <n v="2946"/>
    <x v="0"/>
    <x v="1"/>
    <x v="1"/>
    <n v="1404913180"/>
    <x v="2786"/>
    <b v="0"/>
    <n v="74"/>
    <b v="1"/>
    <x v="1"/>
    <x v="6"/>
    <n v="118"/>
    <n v="39.81"/>
    <m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b v="0"/>
    <n v="38"/>
    <b v="1"/>
    <x v="1"/>
    <x v="6"/>
    <n v="120"/>
    <n v="31.5"/>
    <m/>
    <x v="2787"/>
    <d v="2014-07-18T04:45:52"/>
    <x v="3"/>
  </r>
  <r>
    <n v="2788"/>
    <x v="2787"/>
    <s v="MOVING FORWARD! WE HAVE REACHED GOAL BUT HAVE MORE TIME!! PLEASE CONSIDER PLEDGING."/>
    <n v="2000"/>
    <n v="2050"/>
    <x v="0"/>
    <x v="0"/>
    <x v="0"/>
    <n v="1469811043"/>
    <x v="2788"/>
    <b v="0"/>
    <n v="20"/>
    <b v="1"/>
    <x v="1"/>
    <x v="6"/>
    <n v="103"/>
    <n v="102.5"/>
    <m/>
    <x v="2788"/>
    <d v="2016-07-29T16:50:43"/>
    <x v="2"/>
  </r>
  <r>
    <n v="2789"/>
    <x v="2788"/>
    <s v="BNT's Biggest Adventure So Far: Our 2015 full length production!"/>
    <n v="3000"/>
    <n v="3035"/>
    <x v="0"/>
    <x v="0"/>
    <x v="0"/>
    <n v="1426132800"/>
    <x v="2789"/>
    <b v="0"/>
    <n v="24"/>
    <b v="1"/>
    <x v="1"/>
    <x v="6"/>
    <n v="101"/>
    <n v="126.46"/>
    <m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b v="0"/>
    <n v="66"/>
    <b v="1"/>
    <x v="1"/>
    <x v="6"/>
    <n v="105"/>
    <n v="47.88"/>
    <m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b v="0"/>
    <n v="28"/>
    <b v="1"/>
    <x v="1"/>
    <x v="6"/>
    <n v="103"/>
    <n v="73.209999999999994"/>
    <m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x v="2792"/>
    <b v="0"/>
    <n v="24"/>
    <b v="1"/>
    <x v="1"/>
    <x v="6"/>
    <n v="108"/>
    <n v="89.67"/>
    <m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b v="0"/>
    <n v="73"/>
    <b v="1"/>
    <x v="1"/>
    <x v="6"/>
    <n v="111"/>
    <n v="151.46"/>
    <m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b v="0"/>
    <n v="3"/>
    <b v="1"/>
    <x v="1"/>
    <x v="6"/>
    <n v="150"/>
    <n v="25"/>
    <m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x v="2795"/>
    <b v="0"/>
    <n v="20"/>
    <b v="1"/>
    <x v="1"/>
    <x v="6"/>
    <n v="104"/>
    <n v="36.5"/>
    <m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x v="2796"/>
    <b v="0"/>
    <n v="21"/>
    <b v="1"/>
    <x v="1"/>
    <x v="6"/>
    <n v="116"/>
    <n v="44"/>
    <m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b v="0"/>
    <n v="94"/>
    <b v="1"/>
    <x v="1"/>
    <x v="6"/>
    <n v="103"/>
    <n v="87.36"/>
    <m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x v="2798"/>
    <b v="0"/>
    <n v="139"/>
    <b v="1"/>
    <x v="1"/>
    <x v="6"/>
    <n v="101"/>
    <n v="36.47"/>
    <m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b v="0"/>
    <n v="130"/>
    <b v="1"/>
    <x v="1"/>
    <x v="6"/>
    <n v="117"/>
    <n v="44.86"/>
    <m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x v="2800"/>
    <b v="0"/>
    <n v="31"/>
    <b v="1"/>
    <x v="1"/>
    <x v="6"/>
    <n v="133"/>
    <n v="42.9"/>
    <m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x v="2"/>
    <x v="2"/>
    <n v="1412938800"/>
    <x v="2801"/>
    <b v="0"/>
    <n v="13"/>
    <b v="1"/>
    <x v="1"/>
    <x v="6"/>
    <n v="133"/>
    <n v="51.23"/>
    <m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b v="0"/>
    <n v="90"/>
    <b v="1"/>
    <x v="1"/>
    <x v="6"/>
    <n v="102"/>
    <n v="33.94"/>
    <m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b v="0"/>
    <n v="141"/>
    <b v="1"/>
    <x v="1"/>
    <x v="6"/>
    <n v="128"/>
    <n v="90.74"/>
    <m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x v="2804"/>
    <b v="0"/>
    <n v="23"/>
    <b v="1"/>
    <x v="1"/>
    <x v="6"/>
    <n v="115"/>
    <n v="50"/>
    <m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b v="0"/>
    <n v="18"/>
    <b v="1"/>
    <x v="1"/>
    <x v="6"/>
    <n v="110"/>
    <n v="24.44"/>
    <m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x v="2806"/>
    <b v="0"/>
    <n v="76"/>
    <b v="1"/>
    <x v="1"/>
    <x v="6"/>
    <n v="112"/>
    <n v="44.25"/>
    <m/>
    <x v="2806"/>
    <d v="2015-08-05T11:00:00"/>
    <x v="0"/>
  </r>
  <r>
    <n v="2807"/>
    <x v="2806"/>
    <s v="Bringing Shakespeare back to the Playwrights"/>
    <n v="5000"/>
    <n v="6300"/>
    <x v="0"/>
    <x v="0"/>
    <x v="0"/>
    <n v="1435611438"/>
    <x v="2807"/>
    <b v="0"/>
    <n v="93"/>
    <b v="1"/>
    <x v="1"/>
    <x v="6"/>
    <n v="126"/>
    <n v="67.739999999999995"/>
    <m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x v="2808"/>
    <b v="0"/>
    <n v="69"/>
    <b v="1"/>
    <x v="1"/>
    <x v="6"/>
    <n v="100"/>
    <n v="65.38"/>
    <m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x v="2809"/>
    <b v="0"/>
    <n v="21"/>
    <b v="1"/>
    <x v="1"/>
    <x v="6"/>
    <n v="102"/>
    <n v="121.9"/>
    <m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x v="2810"/>
    <b v="0"/>
    <n v="57"/>
    <b v="1"/>
    <x v="1"/>
    <x v="6"/>
    <n v="108"/>
    <n v="47.46"/>
    <m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x v="2811"/>
    <b v="0"/>
    <n v="108"/>
    <b v="1"/>
    <x v="1"/>
    <x v="6"/>
    <n v="100"/>
    <n v="92.84"/>
    <m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x v="2812"/>
    <b v="0"/>
    <n v="83"/>
    <b v="1"/>
    <x v="1"/>
    <x v="6"/>
    <n v="113"/>
    <n v="68.25"/>
    <m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x v="2813"/>
    <b v="0"/>
    <n v="96"/>
    <b v="1"/>
    <x v="1"/>
    <x v="6"/>
    <n v="128"/>
    <n v="37.21"/>
    <m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x v="2814"/>
    <b v="0"/>
    <n v="64"/>
    <b v="1"/>
    <x v="1"/>
    <x v="6"/>
    <n v="108"/>
    <n v="25.25"/>
    <m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x v="2815"/>
    <b v="0"/>
    <n v="14"/>
    <b v="1"/>
    <x v="1"/>
    <x v="6"/>
    <n v="242"/>
    <n v="43.21"/>
    <m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x v="2816"/>
    <b v="0"/>
    <n v="169"/>
    <b v="1"/>
    <x v="1"/>
    <x v="6"/>
    <n v="142"/>
    <n v="25.13"/>
    <m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x v="2817"/>
    <b v="0"/>
    <n v="33"/>
    <b v="1"/>
    <x v="1"/>
    <x v="6"/>
    <n v="130"/>
    <n v="23.64"/>
    <m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x v="2818"/>
    <b v="0"/>
    <n v="102"/>
    <b v="1"/>
    <x v="1"/>
    <x v="6"/>
    <n v="106"/>
    <n v="103.95"/>
    <m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x v="2819"/>
    <b v="0"/>
    <n v="104"/>
    <b v="1"/>
    <x v="1"/>
    <x v="6"/>
    <n v="105"/>
    <n v="50.38"/>
    <m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x v="2820"/>
    <b v="0"/>
    <n v="20"/>
    <b v="1"/>
    <x v="1"/>
    <x v="6"/>
    <n v="136"/>
    <n v="13.6"/>
    <m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b v="0"/>
    <n v="35"/>
    <b v="1"/>
    <x v="1"/>
    <x v="6"/>
    <n v="100"/>
    <n v="28.57"/>
    <m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x v="2822"/>
    <b v="0"/>
    <n v="94"/>
    <b v="1"/>
    <x v="1"/>
    <x v="6"/>
    <n v="100"/>
    <n v="63.83"/>
    <m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b v="0"/>
    <n v="14"/>
    <b v="1"/>
    <x v="1"/>
    <x v="6"/>
    <n v="124"/>
    <n v="8.86"/>
    <m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x v="0"/>
    <x v="0"/>
    <n v="1434159780"/>
    <x v="2824"/>
    <b v="0"/>
    <n v="15"/>
    <b v="1"/>
    <x v="1"/>
    <x v="6"/>
    <n v="117"/>
    <n v="50.67"/>
    <m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x v="2825"/>
    <b v="0"/>
    <n v="51"/>
    <b v="1"/>
    <x v="1"/>
    <x v="6"/>
    <n v="103"/>
    <n v="60.78"/>
    <m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b v="0"/>
    <n v="19"/>
    <b v="1"/>
    <x v="1"/>
    <x v="6"/>
    <n v="108"/>
    <n v="113.42"/>
    <m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x v="2827"/>
    <b v="0"/>
    <n v="23"/>
    <b v="1"/>
    <x v="1"/>
    <x v="6"/>
    <n v="120"/>
    <n v="104.57"/>
    <m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b v="0"/>
    <n v="97"/>
    <b v="1"/>
    <x v="1"/>
    <x v="6"/>
    <n v="100"/>
    <n v="98.31"/>
    <m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b v="0"/>
    <n v="76"/>
    <b v="1"/>
    <x v="1"/>
    <x v="6"/>
    <n v="107"/>
    <n v="35.04"/>
    <m/>
    <x v="2829"/>
    <d v="2016-06-02T10:25:18"/>
    <x v="2"/>
  </r>
  <r>
    <n v="2830"/>
    <x v="2829"/>
    <s v="Avalon is a new South African Township play and Nakhtik is a  danced political lecture."/>
    <n v="3000"/>
    <n v="3000"/>
    <x v="0"/>
    <x v="0"/>
    <x v="0"/>
    <n v="1399867140"/>
    <x v="2830"/>
    <b v="0"/>
    <n v="11"/>
    <b v="1"/>
    <x v="1"/>
    <x v="6"/>
    <n v="100"/>
    <n v="272.73"/>
    <m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x v="0"/>
    <x v="0"/>
    <n v="1437076070"/>
    <x v="2831"/>
    <b v="0"/>
    <n v="52"/>
    <b v="1"/>
    <x v="1"/>
    <x v="6"/>
    <n v="111"/>
    <n v="63.85"/>
    <m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b v="0"/>
    <n v="95"/>
    <b v="1"/>
    <x v="1"/>
    <x v="6"/>
    <n v="115"/>
    <n v="30.19"/>
    <m/>
    <x v="2832"/>
    <d v="2014-11-23T22:00:00"/>
    <x v="3"/>
  </r>
  <r>
    <n v="2833"/>
    <x v="2832"/>
    <s v="A new play about exploring outer space"/>
    <n v="2700"/>
    <n v="2923"/>
    <x v="0"/>
    <x v="0"/>
    <x v="0"/>
    <n v="1444528800"/>
    <x v="2833"/>
    <b v="0"/>
    <n v="35"/>
    <b v="1"/>
    <x v="1"/>
    <x v="6"/>
    <n v="108"/>
    <n v="83.51"/>
    <m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x v="2834"/>
    <b v="0"/>
    <n v="21"/>
    <b v="1"/>
    <x v="1"/>
    <x v="6"/>
    <n v="170"/>
    <n v="64.760000000000005"/>
    <m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x v="2835"/>
    <b v="0"/>
    <n v="93"/>
    <b v="1"/>
    <x v="1"/>
    <x v="6"/>
    <n v="187"/>
    <n v="20.12"/>
    <m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b v="0"/>
    <n v="11"/>
    <b v="1"/>
    <x v="1"/>
    <x v="6"/>
    <n v="108"/>
    <n v="44.09"/>
    <m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b v="0"/>
    <n v="21"/>
    <b v="1"/>
    <x v="1"/>
    <x v="6"/>
    <n v="100"/>
    <n v="40.479999999999997"/>
    <m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x v="2838"/>
    <b v="0"/>
    <n v="54"/>
    <b v="1"/>
    <x v="1"/>
    <x v="6"/>
    <n v="120"/>
    <n v="44.54"/>
    <m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b v="0"/>
    <n v="31"/>
    <b v="1"/>
    <x v="1"/>
    <x v="6"/>
    <n v="111"/>
    <n v="125.81"/>
    <m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b v="0"/>
    <n v="132"/>
    <b v="1"/>
    <x v="1"/>
    <x v="6"/>
    <n v="104"/>
    <n v="19.7"/>
    <m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x v="2841"/>
    <b v="0"/>
    <n v="1"/>
    <b v="0"/>
    <x v="1"/>
    <x v="6"/>
    <n v="1"/>
    <n v="10"/>
    <m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x v="2842"/>
    <b v="0"/>
    <n v="0"/>
    <b v="0"/>
    <x v="1"/>
    <x v="6"/>
    <n v="0"/>
    <n v="0"/>
    <m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x v="2843"/>
    <b v="0"/>
    <n v="0"/>
    <b v="0"/>
    <x v="1"/>
    <x v="6"/>
    <n v="0"/>
    <n v="0"/>
    <m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x v="2844"/>
    <b v="0"/>
    <n v="1"/>
    <b v="0"/>
    <x v="1"/>
    <x v="6"/>
    <n v="5"/>
    <n v="30"/>
    <m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x v="2845"/>
    <b v="0"/>
    <n v="39"/>
    <b v="0"/>
    <x v="1"/>
    <x v="6"/>
    <n v="32"/>
    <n v="60.67"/>
    <m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b v="0"/>
    <n v="0"/>
    <b v="0"/>
    <x v="1"/>
    <x v="6"/>
    <n v="0"/>
    <n v="0"/>
    <m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x v="2847"/>
    <b v="0"/>
    <n v="0"/>
    <b v="0"/>
    <x v="1"/>
    <x v="6"/>
    <n v="0"/>
    <n v="0"/>
    <m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b v="0"/>
    <n v="3"/>
    <b v="0"/>
    <x v="1"/>
    <x v="6"/>
    <n v="0"/>
    <n v="23.33"/>
    <m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x v="2849"/>
    <b v="0"/>
    <n v="1"/>
    <b v="0"/>
    <x v="1"/>
    <x v="6"/>
    <n v="1"/>
    <n v="5"/>
    <m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b v="0"/>
    <n v="13"/>
    <b v="0"/>
    <x v="1"/>
    <x v="6"/>
    <n v="4"/>
    <n v="23.92"/>
    <m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b v="0"/>
    <n v="0"/>
    <b v="0"/>
    <x v="1"/>
    <x v="6"/>
    <n v="0"/>
    <n v="0"/>
    <m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x v="2852"/>
    <b v="0"/>
    <n v="6"/>
    <b v="0"/>
    <x v="1"/>
    <x v="6"/>
    <n v="2"/>
    <n v="15.83"/>
    <m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x v="2853"/>
    <b v="0"/>
    <n v="0"/>
    <b v="0"/>
    <x v="1"/>
    <x v="6"/>
    <n v="0"/>
    <n v="0"/>
    <m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x v="1"/>
    <x v="1"/>
    <n v="1431018719"/>
    <x v="2854"/>
    <b v="0"/>
    <n v="14"/>
    <b v="0"/>
    <x v="1"/>
    <x v="6"/>
    <n v="42"/>
    <n v="29.79"/>
    <m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x v="2855"/>
    <b v="0"/>
    <n v="5"/>
    <b v="0"/>
    <x v="1"/>
    <x v="6"/>
    <n v="50"/>
    <n v="60"/>
    <m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x v="2856"/>
    <b v="0"/>
    <n v="6"/>
    <b v="0"/>
    <x v="1"/>
    <x v="6"/>
    <n v="5"/>
    <n v="24.33"/>
    <m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b v="0"/>
    <n v="15"/>
    <b v="0"/>
    <x v="1"/>
    <x v="6"/>
    <n v="20"/>
    <n v="500"/>
    <m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x v="2858"/>
    <b v="0"/>
    <n v="0"/>
    <b v="0"/>
    <x v="1"/>
    <x v="6"/>
    <n v="0"/>
    <n v="0"/>
    <m/>
    <x v="2858"/>
    <d v="2014-12-05T11:28:00"/>
    <x v="3"/>
  </r>
  <r>
    <n v="2859"/>
    <x v="2858"/>
    <s v="A theatre company that will create works to inspire young people and get everyone involved."/>
    <n v="2000"/>
    <n v="35"/>
    <x v="2"/>
    <x v="2"/>
    <x v="2"/>
    <n v="1444984904"/>
    <x v="2859"/>
    <b v="0"/>
    <n v="1"/>
    <b v="0"/>
    <x v="1"/>
    <x v="6"/>
    <n v="2"/>
    <n v="35"/>
    <m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b v="0"/>
    <n v="9"/>
    <b v="0"/>
    <x v="1"/>
    <x v="6"/>
    <n v="7"/>
    <n v="29.56"/>
    <m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x v="2861"/>
    <b v="0"/>
    <n v="3"/>
    <b v="0"/>
    <x v="1"/>
    <x v="6"/>
    <n v="32"/>
    <n v="26.67"/>
    <m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b v="0"/>
    <n v="3"/>
    <b v="0"/>
    <x v="1"/>
    <x v="6"/>
    <n v="0"/>
    <n v="18.329999999999998"/>
    <m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x v="2863"/>
    <b v="0"/>
    <n v="1"/>
    <b v="0"/>
    <x v="1"/>
    <x v="6"/>
    <n v="0"/>
    <n v="20"/>
    <m/>
    <x v="2863"/>
    <d v="2014-09-09T16:12:03"/>
    <x v="3"/>
  </r>
  <r>
    <n v="2864"/>
    <x v="2863"/>
    <s v="Accessible, original theatre for all!"/>
    <n v="2500"/>
    <n v="40"/>
    <x v="2"/>
    <x v="1"/>
    <x v="1"/>
    <n v="1437139080"/>
    <x v="2864"/>
    <b v="0"/>
    <n v="3"/>
    <b v="0"/>
    <x v="1"/>
    <x v="6"/>
    <n v="2"/>
    <n v="13.33"/>
    <m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x v="2865"/>
    <b v="0"/>
    <n v="0"/>
    <b v="0"/>
    <x v="1"/>
    <x v="6"/>
    <n v="0"/>
    <n v="0"/>
    <m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x v="2866"/>
    <b v="0"/>
    <n v="2"/>
    <b v="0"/>
    <x v="1"/>
    <x v="6"/>
    <n v="1"/>
    <n v="22.5"/>
    <m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x v="2867"/>
    <b v="0"/>
    <n v="10"/>
    <b v="0"/>
    <x v="1"/>
    <x v="6"/>
    <n v="20"/>
    <n v="50.4"/>
    <m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b v="0"/>
    <n v="60"/>
    <b v="0"/>
    <x v="1"/>
    <x v="6"/>
    <n v="42"/>
    <n v="105.03"/>
    <m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x v="2869"/>
    <b v="0"/>
    <n v="5"/>
    <b v="0"/>
    <x v="1"/>
    <x v="6"/>
    <n v="1"/>
    <n v="35.4"/>
    <m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x v="2870"/>
    <b v="0"/>
    <n v="9"/>
    <b v="0"/>
    <x v="1"/>
    <x v="6"/>
    <n v="15"/>
    <n v="83.33"/>
    <m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x v="2871"/>
    <b v="0"/>
    <n v="13"/>
    <b v="0"/>
    <x v="1"/>
    <x v="6"/>
    <n v="5"/>
    <n v="35.92"/>
    <m/>
    <x v="2871"/>
    <d v="2014-12-21T17:43:33"/>
    <x v="3"/>
  </r>
  <r>
    <n v="2872"/>
    <x v="2871"/>
    <s v="Local Theatre group in Loudoun County, Virginia. Looking for funds to start producing shows!"/>
    <n v="3000"/>
    <n v="0"/>
    <x v="2"/>
    <x v="0"/>
    <x v="0"/>
    <n v="1434768438"/>
    <x v="2872"/>
    <b v="0"/>
    <n v="0"/>
    <b v="0"/>
    <x v="1"/>
    <x v="6"/>
    <n v="0"/>
    <n v="0"/>
    <m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x v="2873"/>
    <b v="0"/>
    <n v="8"/>
    <b v="0"/>
    <x v="1"/>
    <x v="6"/>
    <n v="38"/>
    <n v="119.13"/>
    <m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x v="2874"/>
    <b v="0"/>
    <n v="3"/>
    <b v="0"/>
    <x v="1"/>
    <x v="6"/>
    <n v="5"/>
    <n v="90.33"/>
    <m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x v="2875"/>
    <b v="0"/>
    <n v="3"/>
    <b v="0"/>
    <x v="1"/>
    <x v="6"/>
    <n v="0"/>
    <n v="2.33"/>
    <m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x v="2876"/>
    <b v="0"/>
    <n v="0"/>
    <b v="0"/>
    <x v="1"/>
    <x v="6"/>
    <n v="0"/>
    <n v="0"/>
    <m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b v="0"/>
    <n v="6"/>
    <b v="0"/>
    <x v="1"/>
    <x v="6"/>
    <n v="11"/>
    <n v="108.33"/>
    <m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b v="0"/>
    <n v="4"/>
    <b v="0"/>
    <x v="1"/>
    <x v="6"/>
    <n v="2"/>
    <n v="15.75"/>
    <m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x v="2879"/>
    <b v="0"/>
    <n v="1"/>
    <b v="0"/>
    <x v="1"/>
    <x v="6"/>
    <n v="0"/>
    <n v="29"/>
    <m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b v="0"/>
    <n v="29"/>
    <b v="0"/>
    <x v="1"/>
    <x v="6"/>
    <n v="23"/>
    <n v="96.55"/>
    <m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b v="0"/>
    <n v="0"/>
    <b v="0"/>
    <x v="1"/>
    <x v="6"/>
    <n v="0"/>
    <n v="0"/>
    <m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x v="2882"/>
    <b v="0"/>
    <n v="4"/>
    <b v="0"/>
    <x v="1"/>
    <x v="6"/>
    <n v="34"/>
    <n v="63"/>
    <m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x v="2883"/>
    <b v="0"/>
    <n v="5"/>
    <b v="0"/>
    <x v="1"/>
    <x v="6"/>
    <n v="19"/>
    <n v="381.6"/>
    <m/>
    <x v="2883"/>
    <d v="2016-02-06T04:59:00"/>
    <x v="2"/>
  </r>
  <r>
    <n v="2884"/>
    <x v="2883"/>
    <s v="Come explore the dream world of Jim Morrison, rock singer, mystic, poet, shaman."/>
    <n v="45000"/>
    <n v="185"/>
    <x v="2"/>
    <x v="0"/>
    <x v="0"/>
    <n v="1417800435"/>
    <x v="2884"/>
    <b v="0"/>
    <n v="4"/>
    <b v="0"/>
    <x v="1"/>
    <x v="6"/>
    <n v="0"/>
    <n v="46.25"/>
    <m/>
    <x v="2884"/>
    <d v="2014-12-05T17:27:15"/>
    <x v="3"/>
  </r>
  <r>
    <n v="2885"/>
    <x v="2884"/>
    <s v="An historic and proud work of Polish nationalistic literature performed on stage."/>
    <n v="400"/>
    <n v="130"/>
    <x v="2"/>
    <x v="0"/>
    <x v="0"/>
    <n v="1426294201"/>
    <x v="2885"/>
    <b v="0"/>
    <n v="5"/>
    <b v="0"/>
    <x v="1"/>
    <x v="6"/>
    <n v="33"/>
    <n v="26"/>
    <m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x v="2886"/>
    <b v="0"/>
    <n v="1"/>
    <b v="0"/>
    <x v="1"/>
    <x v="6"/>
    <n v="5"/>
    <n v="10"/>
    <m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b v="0"/>
    <n v="1"/>
    <b v="0"/>
    <x v="1"/>
    <x v="6"/>
    <n v="0"/>
    <n v="5"/>
    <m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b v="0"/>
    <n v="0"/>
    <b v="0"/>
    <x v="1"/>
    <x v="6"/>
    <n v="0"/>
    <n v="0"/>
    <m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x v="2889"/>
    <b v="0"/>
    <n v="14"/>
    <b v="0"/>
    <x v="1"/>
    <x v="6"/>
    <n v="38"/>
    <n v="81.569999999999993"/>
    <m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x v="2890"/>
    <b v="0"/>
    <n v="3"/>
    <b v="0"/>
    <x v="1"/>
    <x v="6"/>
    <n v="1"/>
    <n v="7"/>
    <m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x v="2891"/>
    <b v="0"/>
    <n v="10"/>
    <b v="0"/>
    <x v="1"/>
    <x v="6"/>
    <n v="3"/>
    <n v="27.3"/>
    <m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x v="2892"/>
    <b v="0"/>
    <n v="17"/>
    <b v="0"/>
    <x v="1"/>
    <x v="6"/>
    <n v="9"/>
    <n v="29.41"/>
    <m/>
    <x v="2892"/>
    <d v="2014-08-25T21:00:00"/>
    <x v="3"/>
  </r>
  <r>
    <n v="2893"/>
    <x v="2892"/>
    <s v="Fundraising for REDISCOVERING KIA THE PLAY"/>
    <n v="5000"/>
    <n v="25"/>
    <x v="2"/>
    <x v="0"/>
    <x v="0"/>
    <n v="1420768800"/>
    <x v="2893"/>
    <b v="0"/>
    <n v="2"/>
    <b v="0"/>
    <x v="1"/>
    <x v="6"/>
    <n v="1"/>
    <n v="12.5"/>
    <m/>
    <x v="2893"/>
    <d v="2015-01-09T02:00:00"/>
    <x v="3"/>
  </r>
  <r>
    <n v="2894"/>
    <x v="2893"/>
    <s v="This Is A Story About A Woman A Man And A Woman"/>
    <n v="50000"/>
    <n v="0"/>
    <x v="2"/>
    <x v="0"/>
    <x v="0"/>
    <n v="1428100815"/>
    <x v="2894"/>
    <b v="0"/>
    <n v="0"/>
    <b v="0"/>
    <x v="1"/>
    <x v="6"/>
    <n v="0"/>
    <n v="0"/>
    <m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x v="2895"/>
    <b v="0"/>
    <n v="4"/>
    <b v="0"/>
    <x v="1"/>
    <x v="6"/>
    <n v="5"/>
    <n v="5.75"/>
    <m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x v="0"/>
    <x v="0"/>
    <n v="1481522400"/>
    <x v="2896"/>
    <b v="0"/>
    <n v="12"/>
    <b v="0"/>
    <x v="1"/>
    <x v="6"/>
    <n v="21"/>
    <n v="52.08"/>
    <m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b v="0"/>
    <n v="3"/>
    <b v="0"/>
    <x v="1"/>
    <x v="6"/>
    <n v="5"/>
    <n v="183.33"/>
    <m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x v="2898"/>
    <b v="0"/>
    <n v="12"/>
    <b v="0"/>
    <x v="1"/>
    <x v="6"/>
    <n v="4"/>
    <n v="26.33"/>
    <m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b v="0"/>
    <n v="0"/>
    <b v="0"/>
    <x v="1"/>
    <x v="6"/>
    <n v="0"/>
    <n v="0"/>
    <m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b v="0"/>
    <n v="7"/>
    <b v="0"/>
    <x v="1"/>
    <x v="6"/>
    <n v="62"/>
    <n v="486.43"/>
    <m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x v="2901"/>
    <b v="0"/>
    <n v="2"/>
    <b v="0"/>
    <x v="1"/>
    <x v="6"/>
    <n v="1"/>
    <n v="3"/>
    <m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x v="2902"/>
    <b v="0"/>
    <n v="1"/>
    <b v="0"/>
    <x v="1"/>
    <x v="6"/>
    <n v="0"/>
    <n v="25"/>
    <m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x v="2903"/>
    <b v="0"/>
    <n v="4"/>
    <b v="0"/>
    <x v="1"/>
    <x v="6"/>
    <n v="1"/>
    <n v="9.75"/>
    <m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x v="2904"/>
    <b v="0"/>
    <n v="4"/>
    <b v="0"/>
    <x v="1"/>
    <x v="6"/>
    <n v="5"/>
    <n v="18.75"/>
    <m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x v="2905"/>
    <b v="0"/>
    <n v="17"/>
    <b v="0"/>
    <x v="1"/>
    <x v="6"/>
    <n v="18"/>
    <n v="36.590000000000003"/>
    <m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b v="0"/>
    <n v="7"/>
    <b v="0"/>
    <x v="1"/>
    <x v="6"/>
    <n v="9"/>
    <n v="80.709999999999994"/>
    <m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x v="2907"/>
    <b v="0"/>
    <n v="2"/>
    <b v="0"/>
    <x v="1"/>
    <x v="6"/>
    <n v="0"/>
    <n v="1"/>
    <m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b v="0"/>
    <n v="5"/>
    <b v="0"/>
    <x v="1"/>
    <x v="6"/>
    <n v="3"/>
    <n v="52.8"/>
    <m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b v="0"/>
    <n v="1"/>
    <b v="0"/>
    <x v="1"/>
    <x v="6"/>
    <n v="0"/>
    <n v="20"/>
    <m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x v="2910"/>
    <b v="0"/>
    <n v="1"/>
    <b v="0"/>
    <x v="1"/>
    <x v="6"/>
    <n v="0"/>
    <n v="1"/>
    <m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b v="0"/>
    <n v="14"/>
    <b v="0"/>
    <x v="1"/>
    <x v="6"/>
    <n v="37"/>
    <n v="46.93"/>
    <m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x v="2912"/>
    <b v="0"/>
    <n v="26"/>
    <b v="0"/>
    <x v="1"/>
    <x v="6"/>
    <n v="14"/>
    <n v="78.08"/>
    <m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x v="2913"/>
    <b v="0"/>
    <n v="2"/>
    <b v="0"/>
    <x v="1"/>
    <x v="6"/>
    <n v="0"/>
    <n v="1"/>
    <m/>
    <x v="2913"/>
    <d v="2014-09-06T22:08:59"/>
    <x v="3"/>
  </r>
  <r>
    <n v="2914"/>
    <x v="2913"/>
    <s v="Hercules must complete four challenges in order to meet the father he never knew"/>
    <n v="25000"/>
    <n v="1"/>
    <x v="2"/>
    <x v="1"/>
    <x v="1"/>
    <n v="1426365994"/>
    <x v="2914"/>
    <b v="0"/>
    <n v="1"/>
    <b v="0"/>
    <x v="1"/>
    <x v="6"/>
    <n v="0"/>
    <n v="1"/>
    <m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x v="2915"/>
    <b v="0"/>
    <n v="3"/>
    <b v="0"/>
    <x v="1"/>
    <x v="6"/>
    <n v="61"/>
    <n v="203.67"/>
    <m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x v="1"/>
    <x v="1"/>
    <n v="1400498789"/>
    <x v="2916"/>
    <b v="0"/>
    <n v="7"/>
    <b v="0"/>
    <x v="1"/>
    <x v="6"/>
    <n v="8"/>
    <n v="20.71"/>
    <m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x v="2917"/>
    <b v="0"/>
    <n v="9"/>
    <b v="0"/>
    <x v="1"/>
    <x v="6"/>
    <n v="22"/>
    <n v="48.56"/>
    <m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x v="2918"/>
    <b v="0"/>
    <n v="20"/>
    <b v="0"/>
    <x v="1"/>
    <x v="6"/>
    <n v="27"/>
    <n v="68.099999999999994"/>
    <m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x v="2919"/>
    <b v="0"/>
    <n v="6"/>
    <b v="0"/>
    <x v="1"/>
    <x v="6"/>
    <n v="9"/>
    <n v="8.5"/>
    <m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b v="0"/>
    <n v="13"/>
    <b v="0"/>
    <x v="1"/>
    <x v="6"/>
    <n v="27"/>
    <n v="51.62"/>
    <m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x v="0"/>
    <x v="0"/>
    <n v="1411679804"/>
    <x v="2921"/>
    <b v="0"/>
    <n v="3"/>
    <b v="1"/>
    <x v="1"/>
    <x v="40"/>
    <n v="129"/>
    <n v="43"/>
    <m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x v="2922"/>
    <b v="0"/>
    <n v="6"/>
    <b v="1"/>
    <x v="1"/>
    <x v="40"/>
    <n v="100"/>
    <n v="83.33"/>
    <m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x v="2923"/>
    <b v="0"/>
    <n v="10"/>
    <b v="1"/>
    <x v="1"/>
    <x v="40"/>
    <n v="100"/>
    <n v="30"/>
    <m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x v="2924"/>
    <b v="0"/>
    <n v="147"/>
    <b v="1"/>
    <x v="1"/>
    <x v="40"/>
    <n v="103"/>
    <n v="175.51"/>
    <m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x v="2925"/>
    <b v="0"/>
    <n v="199"/>
    <b v="1"/>
    <x v="1"/>
    <x v="40"/>
    <n v="102"/>
    <n v="231.66"/>
    <m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x v="2926"/>
    <b v="0"/>
    <n v="50"/>
    <b v="1"/>
    <x v="1"/>
    <x v="40"/>
    <n v="125"/>
    <n v="75"/>
    <m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x v="2927"/>
    <b v="0"/>
    <n v="21"/>
    <b v="1"/>
    <x v="1"/>
    <x v="40"/>
    <n v="131"/>
    <n v="112.14"/>
    <m/>
    <x v="2927"/>
    <d v="2014-07-15T05:00:00"/>
    <x v="3"/>
  </r>
  <r>
    <n v="2928"/>
    <x v="2927"/>
    <s v="This is a touring production for schools in the Treasure Valley!"/>
    <n v="1000"/>
    <n v="1000"/>
    <x v="0"/>
    <x v="0"/>
    <x v="0"/>
    <n v="1457135846"/>
    <x v="2928"/>
    <b v="0"/>
    <n v="24"/>
    <b v="1"/>
    <x v="1"/>
    <x v="40"/>
    <n v="100"/>
    <n v="41.67"/>
    <m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b v="0"/>
    <n v="32"/>
    <b v="1"/>
    <x v="1"/>
    <x v="40"/>
    <n v="102"/>
    <n v="255.17"/>
    <m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x v="2930"/>
    <b v="0"/>
    <n v="62"/>
    <b v="1"/>
    <x v="1"/>
    <x v="40"/>
    <n v="101"/>
    <n v="162.77000000000001"/>
    <m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x v="2931"/>
    <b v="0"/>
    <n v="9"/>
    <b v="1"/>
    <x v="1"/>
    <x v="40"/>
    <n v="106"/>
    <n v="88.33"/>
    <m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x v="2932"/>
    <b v="0"/>
    <n v="38"/>
    <b v="1"/>
    <x v="1"/>
    <x v="40"/>
    <n v="105"/>
    <n v="85.74"/>
    <m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b v="0"/>
    <n v="54"/>
    <b v="1"/>
    <x v="1"/>
    <x v="40"/>
    <n v="103"/>
    <n v="47.57"/>
    <m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x v="2934"/>
    <b v="0"/>
    <n v="37"/>
    <b v="1"/>
    <x v="1"/>
    <x v="40"/>
    <n v="108"/>
    <n v="72.97"/>
    <m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x v="2935"/>
    <b v="0"/>
    <n v="39"/>
    <b v="1"/>
    <x v="1"/>
    <x v="40"/>
    <n v="101"/>
    <n v="90.54"/>
    <m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x v="2936"/>
    <b v="0"/>
    <n v="34"/>
    <b v="1"/>
    <x v="1"/>
    <x v="40"/>
    <n v="128"/>
    <n v="37.65"/>
    <m/>
    <x v="2936"/>
    <d v="2014-10-13T04:59:00"/>
    <x v="3"/>
  </r>
  <r>
    <n v="2937"/>
    <x v="2936"/>
    <s v="UCAS is a new British musical premiering at the Edinburgh Fringe Festival 2014."/>
    <n v="1500"/>
    <n v="2000"/>
    <x v="0"/>
    <x v="1"/>
    <x v="1"/>
    <n v="1405249113"/>
    <x v="2937"/>
    <b v="0"/>
    <n v="55"/>
    <b v="1"/>
    <x v="1"/>
    <x v="40"/>
    <n v="133"/>
    <n v="36.36"/>
    <m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x v="2938"/>
    <b v="0"/>
    <n v="32"/>
    <b v="1"/>
    <x v="1"/>
    <x v="40"/>
    <n v="101"/>
    <n v="126.72"/>
    <m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b v="0"/>
    <n v="25"/>
    <b v="1"/>
    <x v="1"/>
    <x v="40"/>
    <n v="103"/>
    <n v="329.2"/>
    <m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x v="2940"/>
    <b v="0"/>
    <n v="33"/>
    <b v="1"/>
    <x v="1"/>
    <x v="40"/>
    <n v="107"/>
    <n v="81.239999999999995"/>
    <m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x v="2941"/>
    <b v="0"/>
    <n v="1"/>
    <b v="0"/>
    <x v="1"/>
    <x v="38"/>
    <n v="0"/>
    <n v="1"/>
    <m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b v="0"/>
    <n v="202"/>
    <b v="0"/>
    <x v="1"/>
    <x v="38"/>
    <n v="20"/>
    <n v="202.23"/>
    <m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x v="2943"/>
    <b v="0"/>
    <n v="0"/>
    <b v="0"/>
    <x v="1"/>
    <x v="38"/>
    <n v="0"/>
    <n v="0"/>
    <m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x v="0"/>
    <x v="0"/>
    <n v="1433714198"/>
    <x v="2944"/>
    <b v="0"/>
    <n v="1"/>
    <b v="0"/>
    <x v="1"/>
    <x v="38"/>
    <n v="1"/>
    <n v="100"/>
    <m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x v="2945"/>
    <b v="0"/>
    <n v="0"/>
    <b v="0"/>
    <x v="1"/>
    <x v="38"/>
    <n v="0"/>
    <n v="0"/>
    <m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x v="2946"/>
    <b v="0"/>
    <n v="2"/>
    <b v="0"/>
    <x v="1"/>
    <x v="38"/>
    <n v="0"/>
    <n v="1"/>
    <m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x v="2947"/>
    <b v="0"/>
    <n v="13"/>
    <b v="0"/>
    <x v="1"/>
    <x v="38"/>
    <n v="4"/>
    <n v="82.46"/>
    <m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b v="0"/>
    <n v="9"/>
    <b v="0"/>
    <x v="1"/>
    <x v="38"/>
    <n v="0"/>
    <n v="2.67"/>
    <m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x v="2949"/>
    <b v="0"/>
    <n v="2"/>
    <b v="0"/>
    <x v="1"/>
    <x v="38"/>
    <n v="3"/>
    <n v="12.5"/>
    <m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x v="2950"/>
    <b v="0"/>
    <n v="0"/>
    <b v="0"/>
    <x v="1"/>
    <x v="38"/>
    <n v="0"/>
    <n v="0"/>
    <m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b v="0"/>
    <n v="58"/>
    <b v="0"/>
    <x v="1"/>
    <x v="38"/>
    <n v="2"/>
    <n v="18.899999999999999"/>
    <m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b v="0"/>
    <n v="8"/>
    <b v="0"/>
    <x v="1"/>
    <x v="38"/>
    <n v="8"/>
    <n v="200.63"/>
    <m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x v="2953"/>
    <b v="0"/>
    <n v="3"/>
    <b v="0"/>
    <x v="1"/>
    <x v="38"/>
    <n v="0"/>
    <n v="201.67"/>
    <m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x v="2954"/>
    <b v="0"/>
    <n v="0"/>
    <b v="0"/>
    <x v="1"/>
    <x v="38"/>
    <n v="0"/>
    <n v="0"/>
    <m/>
    <x v="2954"/>
    <d v="2017-03-16T13:00:03"/>
    <x v="1"/>
  </r>
  <r>
    <n v="2955"/>
    <x v="2954"/>
    <s v="Stage Door Theater needs a stage for its current and future productions. Can you help?"/>
    <n v="1200"/>
    <n v="715"/>
    <x v="1"/>
    <x v="0"/>
    <x v="0"/>
    <n v="1434476849"/>
    <x v="2955"/>
    <b v="0"/>
    <n v="11"/>
    <b v="0"/>
    <x v="1"/>
    <x v="38"/>
    <n v="60"/>
    <n v="65"/>
    <m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x v="2956"/>
    <b v="0"/>
    <n v="20"/>
    <b v="0"/>
    <x v="1"/>
    <x v="38"/>
    <n v="17"/>
    <n v="66.099999999999994"/>
    <m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x v="2957"/>
    <b v="0"/>
    <n v="3"/>
    <b v="0"/>
    <x v="1"/>
    <x v="38"/>
    <n v="2"/>
    <n v="93.33"/>
    <m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x v="2958"/>
    <b v="0"/>
    <n v="0"/>
    <b v="0"/>
    <x v="1"/>
    <x v="38"/>
    <n v="0"/>
    <n v="0"/>
    <m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x v="2959"/>
    <b v="0"/>
    <n v="0"/>
    <b v="0"/>
    <x v="1"/>
    <x v="38"/>
    <n v="0"/>
    <n v="0"/>
    <m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x v="2960"/>
    <b v="0"/>
    <n v="0"/>
    <b v="0"/>
    <x v="1"/>
    <x v="38"/>
    <n v="0"/>
    <n v="0"/>
    <m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x v="2961"/>
    <b v="0"/>
    <n v="108"/>
    <b v="1"/>
    <x v="1"/>
    <x v="6"/>
    <n v="110"/>
    <n v="50.75"/>
    <m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x v="2962"/>
    <b v="0"/>
    <n v="20"/>
    <b v="1"/>
    <x v="1"/>
    <x v="6"/>
    <n v="122"/>
    <n v="60.9"/>
    <m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b v="0"/>
    <n v="98"/>
    <b v="1"/>
    <x v="1"/>
    <x v="6"/>
    <n v="107"/>
    <n v="109.03"/>
    <m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b v="0"/>
    <n v="196"/>
    <b v="1"/>
    <x v="1"/>
    <x v="6"/>
    <n v="101"/>
    <n v="25.69"/>
    <m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x v="2965"/>
    <b v="0"/>
    <n v="39"/>
    <b v="1"/>
    <x v="1"/>
    <x v="6"/>
    <n v="109"/>
    <n v="41.92"/>
    <m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x v="2966"/>
    <b v="0"/>
    <n v="128"/>
    <b v="1"/>
    <x v="1"/>
    <x v="6"/>
    <n v="114"/>
    <n v="88.77"/>
    <m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x v="2967"/>
    <b v="0"/>
    <n v="71"/>
    <b v="1"/>
    <x v="1"/>
    <x v="6"/>
    <n v="114"/>
    <n v="80.23"/>
    <m/>
    <x v="2967"/>
    <d v="2015-03-09T03:44:52"/>
    <x v="0"/>
  </r>
  <r>
    <n v="2968"/>
    <x v="2967"/>
    <s v="The Curse of the Babywoman is real â€” and it is coming to FringeNYC this August."/>
    <n v="3500"/>
    <n v="3710"/>
    <x v="0"/>
    <x v="0"/>
    <x v="0"/>
    <n v="1471406340"/>
    <x v="2968"/>
    <b v="0"/>
    <n v="47"/>
    <b v="1"/>
    <x v="1"/>
    <x v="6"/>
    <n v="106"/>
    <n v="78.94"/>
    <m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b v="0"/>
    <n v="17"/>
    <b v="1"/>
    <x v="1"/>
    <x v="6"/>
    <n v="163"/>
    <n v="95.59"/>
    <m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x v="2970"/>
    <b v="0"/>
    <n v="91"/>
    <b v="1"/>
    <x v="1"/>
    <x v="6"/>
    <n v="106"/>
    <n v="69.89"/>
    <m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x v="2971"/>
    <b v="0"/>
    <n v="43"/>
    <b v="1"/>
    <x v="1"/>
    <x v="6"/>
    <n v="100"/>
    <n v="74.53"/>
    <m/>
    <x v="2971"/>
    <d v="2014-08-31T15:47:58"/>
    <x v="3"/>
  </r>
  <r>
    <n v="2972"/>
    <x v="2971"/>
    <s v="A group of artists. A mythical art piece. A harrowing quest. And some margaritas."/>
    <n v="2000"/>
    <n v="2107"/>
    <x v="0"/>
    <x v="0"/>
    <x v="0"/>
    <n v="1480899600"/>
    <x v="2972"/>
    <b v="0"/>
    <n v="17"/>
    <b v="1"/>
    <x v="1"/>
    <x v="6"/>
    <n v="105"/>
    <n v="123.94"/>
    <m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b v="0"/>
    <n v="33"/>
    <b v="1"/>
    <x v="1"/>
    <x v="6"/>
    <n v="175"/>
    <n v="264.85000000000002"/>
    <m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x v="2974"/>
    <b v="0"/>
    <n v="87"/>
    <b v="1"/>
    <x v="1"/>
    <x v="6"/>
    <n v="102"/>
    <n v="58.62"/>
    <m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b v="0"/>
    <n v="113"/>
    <b v="1"/>
    <x v="1"/>
    <x v="6"/>
    <n v="100"/>
    <n v="70.88"/>
    <m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x v="1"/>
    <x v="1"/>
    <n v="1457870400"/>
    <x v="2976"/>
    <b v="0"/>
    <n v="14"/>
    <b v="1"/>
    <x v="1"/>
    <x v="6"/>
    <n v="171"/>
    <n v="8.57"/>
    <m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b v="0"/>
    <n v="30"/>
    <b v="1"/>
    <x v="1"/>
    <x v="6"/>
    <n v="114"/>
    <n v="113.57"/>
    <m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x v="2978"/>
    <b v="0"/>
    <n v="16"/>
    <b v="1"/>
    <x v="1"/>
    <x v="6"/>
    <n v="129"/>
    <n v="60.69"/>
    <m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x v="2979"/>
    <b v="0"/>
    <n v="46"/>
    <b v="1"/>
    <x v="1"/>
    <x v="6"/>
    <n v="101"/>
    <n v="110.22"/>
    <m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x v="2980"/>
    <b v="0"/>
    <n v="24"/>
    <b v="1"/>
    <x v="1"/>
    <x v="6"/>
    <n v="109"/>
    <n v="136.46"/>
    <m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b v="1"/>
    <n v="97"/>
    <b v="1"/>
    <x v="1"/>
    <x v="38"/>
    <n v="129"/>
    <n v="53.16"/>
    <m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x v="1"/>
    <x v="1"/>
    <n v="1455208143"/>
    <x v="2982"/>
    <b v="1"/>
    <n v="59"/>
    <b v="1"/>
    <x v="1"/>
    <x v="38"/>
    <n v="102"/>
    <n v="86.49"/>
    <m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x v="2983"/>
    <b v="1"/>
    <n v="1095"/>
    <b v="1"/>
    <x v="1"/>
    <x v="38"/>
    <n v="147"/>
    <n v="155.24"/>
    <m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b v="1"/>
    <n v="218"/>
    <b v="1"/>
    <x v="1"/>
    <x v="38"/>
    <n v="100"/>
    <n v="115.08"/>
    <m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b v="0"/>
    <n v="111"/>
    <b v="1"/>
    <x v="1"/>
    <x v="38"/>
    <n v="122"/>
    <n v="109.59"/>
    <m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x v="2986"/>
    <b v="0"/>
    <n v="56"/>
    <b v="1"/>
    <x v="1"/>
    <x v="38"/>
    <n v="106"/>
    <n v="45.21"/>
    <m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b v="0"/>
    <n v="265"/>
    <b v="1"/>
    <x v="1"/>
    <x v="38"/>
    <n v="110"/>
    <n v="104.15"/>
    <m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x v="2988"/>
    <b v="0"/>
    <n v="28"/>
    <b v="1"/>
    <x v="1"/>
    <x v="38"/>
    <n v="100"/>
    <n v="35.71"/>
    <m/>
    <x v="2988"/>
    <d v="2016-06-20T08:41:21"/>
    <x v="2"/>
  </r>
  <r>
    <n v="2989"/>
    <x v="2988"/>
    <s v="Bring the movies back to Bethel, Maine."/>
    <n v="20000"/>
    <n v="35307"/>
    <x v="0"/>
    <x v="0"/>
    <x v="0"/>
    <n v="1450673940"/>
    <x v="2989"/>
    <b v="0"/>
    <n v="364"/>
    <b v="1"/>
    <x v="1"/>
    <x v="38"/>
    <n v="177"/>
    <n v="97"/>
    <m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x v="2990"/>
    <b v="0"/>
    <n v="27"/>
    <b v="1"/>
    <x v="1"/>
    <x v="38"/>
    <n v="100"/>
    <n v="370.37"/>
    <m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b v="0"/>
    <n v="93"/>
    <b v="1"/>
    <x v="1"/>
    <x v="38"/>
    <n v="103"/>
    <n v="94.41"/>
    <m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x v="2992"/>
    <b v="0"/>
    <n v="64"/>
    <b v="1"/>
    <x v="1"/>
    <x v="38"/>
    <n v="105"/>
    <n v="48.98"/>
    <m/>
    <x v="2992"/>
    <d v="2016-10-09T18:25:10"/>
    <x v="2"/>
  </r>
  <r>
    <n v="2993"/>
    <x v="2992"/>
    <s v="Help us build the Kitchen from Hell!"/>
    <n v="1000"/>
    <n v="1003"/>
    <x v="0"/>
    <x v="0"/>
    <x v="0"/>
    <n v="1455998867"/>
    <x v="2993"/>
    <b v="0"/>
    <n v="22"/>
    <b v="1"/>
    <x v="1"/>
    <x v="38"/>
    <n v="100"/>
    <n v="45.59"/>
    <m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x v="2994"/>
    <b v="0"/>
    <n v="59"/>
    <b v="1"/>
    <x v="1"/>
    <x v="38"/>
    <n v="458"/>
    <n v="23.28"/>
    <m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x v="2995"/>
    <b v="0"/>
    <n v="249"/>
    <b v="1"/>
    <x v="1"/>
    <x v="38"/>
    <n v="105"/>
    <n v="63.23"/>
    <m/>
    <x v="2995"/>
    <d v="2017-01-19T15:57:51"/>
    <x v="2"/>
  </r>
  <r>
    <n v="2996"/>
    <x v="2995"/>
    <s v="A permanent home for comedy in Connecticut in the heart of downtown Hartford."/>
    <n v="35000"/>
    <n v="60180"/>
    <x v="0"/>
    <x v="0"/>
    <x v="0"/>
    <n v="1432677240"/>
    <x v="2996"/>
    <b v="0"/>
    <n v="392"/>
    <b v="1"/>
    <x v="1"/>
    <x v="38"/>
    <n v="172"/>
    <n v="153.52000000000001"/>
    <m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x v="2997"/>
    <b v="0"/>
    <n v="115"/>
    <b v="1"/>
    <x v="1"/>
    <x v="38"/>
    <n v="104"/>
    <n v="90.2"/>
    <m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x v="2998"/>
    <b v="0"/>
    <n v="433"/>
    <b v="1"/>
    <x v="1"/>
    <x v="38"/>
    <n v="103"/>
    <n v="118.97"/>
    <m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x v="2999"/>
    <b v="0"/>
    <n v="20"/>
    <b v="1"/>
    <x v="1"/>
    <x v="38"/>
    <n v="119"/>
    <n v="80.25"/>
    <m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x v="3000"/>
    <b v="0"/>
    <n v="8"/>
    <b v="1"/>
    <x v="1"/>
    <x v="38"/>
    <n v="100"/>
    <n v="62.5"/>
    <m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x v="3001"/>
    <b v="0"/>
    <n v="175"/>
    <b v="1"/>
    <x v="1"/>
    <x v="38"/>
    <n v="319"/>
    <n v="131.38"/>
    <m/>
    <x v="3001"/>
    <d v="2016-07-13T21:29:42"/>
    <x v="2"/>
  </r>
  <r>
    <n v="3002"/>
    <x v="3001"/>
    <s v="Make the workshop/ small stage space at Jimmy's No 43 even better than before!"/>
    <n v="7000"/>
    <n v="7595.43"/>
    <x v="0"/>
    <x v="0"/>
    <x v="0"/>
    <n v="1356552252"/>
    <x v="3002"/>
    <b v="0"/>
    <n v="104"/>
    <b v="1"/>
    <x v="1"/>
    <x v="38"/>
    <n v="109"/>
    <n v="73.03"/>
    <m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b v="0"/>
    <n v="17"/>
    <b v="1"/>
    <x v="1"/>
    <x v="38"/>
    <n v="101"/>
    <n v="178.53"/>
    <m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x v="3004"/>
    <b v="0"/>
    <n v="277"/>
    <b v="1"/>
    <x v="1"/>
    <x v="38"/>
    <n v="113"/>
    <n v="162.91"/>
    <m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x v="3005"/>
    <b v="0"/>
    <n v="118"/>
    <b v="1"/>
    <x v="1"/>
    <x v="38"/>
    <n v="120"/>
    <n v="108.24"/>
    <m/>
    <x v="3005"/>
    <d v="2014-10-06T16:11:45"/>
    <x v="3"/>
  </r>
  <r>
    <n v="3006"/>
    <x v="3005"/>
    <s v="We're an affordable theatre and rental space that can be molded into anything by anyone."/>
    <n v="8000"/>
    <n v="8620"/>
    <x v="0"/>
    <x v="5"/>
    <x v="5"/>
    <n v="1418580591"/>
    <x v="3006"/>
    <b v="0"/>
    <n v="97"/>
    <b v="1"/>
    <x v="1"/>
    <x v="38"/>
    <n v="108"/>
    <n v="88.87"/>
    <m/>
    <x v="3006"/>
    <d v="2014-12-14T18:09:51"/>
    <x v="3"/>
  </r>
  <r>
    <n v="3007"/>
    <x v="3006"/>
    <s v="Consuite for 2015 CoreCon.  An adventure into insanity."/>
    <n v="600"/>
    <n v="1080"/>
    <x v="0"/>
    <x v="0"/>
    <x v="0"/>
    <n v="1429938683"/>
    <x v="3007"/>
    <b v="0"/>
    <n v="20"/>
    <b v="1"/>
    <x v="1"/>
    <x v="38"/>
    <n v="180"/>
    <n v="54"/>
    <m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x v="3008"/>
    <b v="0"/>
    <n v="26"/>
    <b v="1"/>
    <x v="1"/>
    <x v="38"/>
    <n v="101"/>
    <n v="116.73"/>
    <m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b v="0"/>
    <n v="128"/>
    <b v="1"/>
    <x v="1"/>
    <x v="38"/>
    <n v="120"/>
    <n v="233.9"/>
    <m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b v="0"/>
    <n v="15"/>
    <b v="1"/>
    <x v="1"/>
    <x v="38"/>
    <n v="158"/>
    <n v="158"/>
    <m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x v="3011"/>
    <b v="0"/>
    <n v="25"/>
    <b v="1"/>
    <x v="1"/>
    <x v="38"/>
    <n v="124"/>
    <n v="14.84"/>
    <m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x v="3012"/>
    <b v="0"/>
    <n v="55"/>
    <b v="1"/>
    <x v="1"/>
    <x v="38"/>
    <n v="117"/>
    <n v="85.18"/>
    <m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x v="3013"/>
    <b v="0"/>
    <n v="107"/>
    <b v="1"/>
    <x v="1"/>
    <x v="38"/>
    <n v="157"/>
    <n v="146.69"/>
    <m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b v="0"/>
    <n v="557"/>
    <b v="1"/>
    <x v="1"/>
    <x v="38"/>
    <n v="113"/>
    <n v="50.76"/>
    <m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x v="3015"/>
    <b v="0"/>
    <n v="40"/>
    <b v="1"/>
    <x v="1"/>
    <x v="38"/>
    <n v="103"/>
    <n v="87.7"/>
    <m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x v="3016"/>
    <b v="0"/>
    <n v="36"/>
    <b v="1"/>
    <x v="1"/>
    <x v="38"/>
    <n v="103"/>
    <n v="242.28"/>
    <m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x v="3017"/>
    <b v="0"/>
    <n v="159"/>
    <b v="1"/>
    <x v="1"/>
    <x v="38"/>
    <n v="106"/>
    <n v="146.44999999999999"/>
    <m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b v="0"/>
    <n v="41"/>
    <b v="1"/>
    <x v="1"/>
    <x v="38"/>
    <n v="101"/>
    <n v="103.17"/>
    <m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x v="3019"/>
    <b v="0"/>
    <n v="226"/>
    <b v="1"/>
    <x v="1"/>
    <x v="38"/>
    <n v="121"/>
    <n v="80.459999999999994"/>
    <m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x v="3020"/>
    <b v="0"/>
    <n v="30"/>
    <b v="1"/>
    <x v="1"/>
    <x v="38"/>
    <n v="101"/>
    <n v="234.67"/>
    <m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x v="3021"/>
    <b v="0"/>
    <n v="103"/>
    <b v="1"/>
    <x v="1"/>
    <x v="38"/>
    <n v="116"/>
    <n v="50.69"/>
    <m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b v="0"/>
    <n v="62"/>
    <b v="1"/>
    <x v="1"/>
    <x v="38"/>
    <n v="101"/>
    <n v="162.71"/>
    <m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x v="3023"/>
    <b v="0"/>
    <n v="6"/>
    <b v="1"/>
    <x v="1"/>
    <x v="38"/>
    <n v="103"/>
    <n v="120.17"/>
    <m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x v="3024"/>
    <b v="0"/>
    <n v="182"/>
    <b v="1"/>
    <x v="1"/>
    <x v="38"/>
    <n v="246"/>
    <n v="67.7"/>
    <m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x v="3025"/>
    <b v="0"/>
    <n v="145"/>
    <b v="1"/>
    <x v="1"/>
    <x v="38"/>
    <n v="302"/>
    <n v="52.1"/>
    <m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b v="0"/>
    <n v="25"/>
    <b v="1"/>
    <x v="1"/>
    <x v="38"/>
    <n v="143"/>
    <n v="51.6"/>
    <m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x v="0"/>
    <x v="0"/>
    <n v="1426866851"/>
    <x v="3027"/>
    <b v="0"/>
    <n v="320"/>
    <b v="1"/>
    <x v="1"/>
    <x v="38"/>
    <n v="131"/>
    <n v="164.3"/>
    <m/>
    <x v="3027"/>
    <d v="2015-03-20T15:54:11"/>
    <x v="0"/>
  </r>
  <r>
    <n v="3028"/>
    <x v="3027"/>
    <s v="We have a space! Help us fill it with a stage, chairs, gear and audiences' laughter!"/>
    <n v="5000"/>
    <n v="8401"/>
    <x v="0"/>
    <x v="0"/>
    <x v="0"/>
    <n v="1471242025"/>
    <x v="3028"/>
    <b v="0"/>
    <n v="99"/>
    <b v="1"/>
    <x v="1"/>
    <x v="38"/>
    <n v="168"/>
    <n v="84.86"/>
    <m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b v="0"/>
    <n v="348"/>
    <b v="1"/>
    <x v="1"/>
    <x v="38"/>
    <n v="110"/>
    <n v="94.55"/>
    <m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b v="0"/>
    <n v="41"/>
    <b v="1"/>
    <x v="1"/>
    <x v="38"/>
    <n v="107"/>
    <n v="45.54"/>
    <m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b v="0"/>
    <n v="29"/>
    <b v="1"/>
    <x v="1"/>
    <x v="38"/>
    <n v="100"/>
    <n v="51.72"/>
    <m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x v="3032"/>
    <b v="0"/>
    <n v="25"/>
    <b v="1"/>
    <x v="1"/>
    <x v="38"/>
    <n v="127"/>
    <n v="50.88"/>
    <m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x v="3033"/>
    <b v="0"/>
    <n v="23"/>
    <b v="1"/>
    <x v="1"/>
    <x v="38"/>
    <n v="147"/>
    <n v="191.13"/>
    <m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b v="0"/>
    <n v="1260"/>
    <b v="1"/>
    <x v="1"/>
    <x v="38"/>
    <n v="113"/>
    <n v="89.31"/>
    <m/>
    <x v="3034"/>
    <d v="2016-11-01T03:59:00"/>
    <x v="2"/>
  </r>
  <r>
    <n v="3035"/>
    <x v="3034"/>
    <s v="Help create a permanent home for live comedy shows and classes in Downtown RVA."/>
    <n v="25000"/>
    <n v="27196.71"/>
    <x v="0"/>
    <x v="0"/>
    <x v="0"/>
    <n v="1367674009"/>
    <x v="3035"/>
    <b v="0"/>
    <n v="307"/>
    <b v="1"/>
    <x v="1"/>
    <x v="38"/>
    <n v="109"/>
    <n v="88.59"/>
    <m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x v="3036"/>
    <b v="0"/>
    <n v="329"/>
    <b v="1"/>
    <x v="1"/>
    <x v="38"/>
    <n v="127"/>
    <n v="96.3"/>
    <m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b v="0"/>
    <n v="32"/>
    <b v="1"/>
    <x v="1"/>
    <x v="38"/>
    <n v="213"/>
    <n v="33.31"/>
    <m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x v="3038"/>
    <b v="0"/>
    <n v="27"/>
    <b v="1"/>
    <x v="1"/>
    <x v="38"/>
    <n v="101"/>
    <n v="37.22"/>
    <m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b v="0"/>
    <n v="236"/>
    <b v="1"/>
    <x v="1"/>
    <x v="38"/>
    <n v="109"/>
    <n v="92.13"/>
    <m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x v="3040"/>
    <b v="0"/>
    <n v="42"/>
    <b v="1"/>
    <x v="1"/>
    <x v="38"/>
    <n v="108"/>
    <n v="76.790000000000006"/>
    <m/>
    <x v="3040"/>
    <d v="2015-06-26T23:00:00"/>
    <x v="0"/>
  </r>
  <r>
    <n v="3041"/>
    <x v="3040"/>
    <s v="Privet! Hello! Bon Jour! We are the Arlekin Players Theatre and we need a home."/>
    <n v="8300"/>
    <n v="9170"/>
    <x v="0"/>
    <x v="0"/>
    <x v="0"/>
    <n v="1453323048"/>
    <x v="3041"/>
    <b v="0"/>
    <n v="95"/>
    <b v="1"/>
    <x v="1"/>
    <x v="38"/>
    <n v="110"/>
    <n v="96.53"/>
    <m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x v="3042"/>
    <b v="0"/>
    <n v="37"/>
    <b v="1"/>
    <x v="1"/>
    <x v="38"/>
    <n v="128"/>
    <n v="51.89"/>
    <m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x v="3043"/>
    <b v="0"/>
    <n v="128"/>
    <b v="1"/>
    <x v="1"/>
    <x v="38"/>
    <n v="110"/>
    <n v="128.91"/>
    <m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x v="3044"/>
    <b v="0"/>
    <n v="156"/>
    <b v="1"/>
    <x v="1"/>
    <x v="38"/>
    <n v="109"/>
    <n v="84.11"/>
    <m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b v="0"/>
    <n v="64"/>
    <b v="1"/>
    <x v="1"/>
    <x v="38"/>
    <n v="133"/>
    <n v="82.94"/>
    <m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b v="0"/>
    <n v="58"/>
    <b v="1"/>
    <x v="1"/>
    <x v="38"/>
    <n v="191"/>
    <n v="259.95"/>
    <m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x v="3047"/>
    <b v="0"/>
    <n v="20"/>
    <b v="1"/>
    <x v="1"/>
    <x v="38"/>
    <n v="149"/>
    <n v="37.25"/>
    <m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b v="0"/>
    <n v="47"/>
    <b v="1"/>
    <x v="1"/>
    <x v="38"/>
    <n v="166"/>
    <n v="177.02"/>
    <m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b v="0"/>
    <n v="54"/>
    <b v="1"/>
    <x v="1"/>
    <x v="38"/>
    <n v="107"/>
    <n v="74.069999999999993"/>
    <m/>
    <x v="3049"/>
    <d v="2015-06-14T00:20:55"/>
    <x v="0"/>
  </r>
  <r>
    <n v="3050"/>
    <x v="3049"/>
    <s v="Help fund The Black Pearl Consuite at CoreCon VIII: On Ancient Seas!"/>
    <n v="600"/>
    <n v="636"/>
    <x v="0"/>
    <x v="0"/>
    <x v="0"/>
    <n v="1462420960"/>
    <x v="3050"/>
    <b v="0"/>
    <n v="9"/>
    <b v="1"/>
    <x v="1"/>
    <x v="38"/>
    <n v="106"/>
    <n v="70.67"/>
    <m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b v="1"/>
    <n v="35"/>
    <b v="0"/>
    <x v="1"/>
    <x v="38"/>
    <n v="24"/>
    <n v="23.63"/>
    <m/>
    <x v="3051"/>
    <d v="2017-02-08T09:59:05"/>
    <x v="1"/>
  </r>
  <r>
    <n v="3052"/>
    <x v="3051"/>
    <s v="To let the arts continue in Walker Minnesota We need a performing arts space and art gallery"/>
    <n v="50000"/>
    <n v="75"/>
    <x v="2"/>
    <x v="0"/>
    <x v="0"/>
    <n v="1432828740"/>
    <x v="3052"/>
    <b v="0"/>
    <n v="2"/>
    <b v="0"/>
    <x v="1"/>
    <x v="38"/>
    <n v="0"/>
    <n v="37.5"/>
    <m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b v="0"/>
    <n v="3"/>
    <b v="0"/>
    <x v="1"/>
    <x v="38"/>
    <n v="0"/>
    <n v="13.33"/>
    <m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b v="0"/>
    <n v="0"/>
    <b v="0"/>
    <x v="1"/>
    <x v="38"/>
    <n v="0"/>
    <n v="0"/>
    <m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x v="3055"/>
    <b v="0"/>
    <n v="1"/>
    <b v="0"/>
    <x v="1"/>
    <x v="38"/>
    <n v="0"/>
    <n v="1"/>
    <m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x v="3056"/>
    <b v="0"/>
    <n v="0"/>
    <b v="0"/>
    <x v="1"/>
    <x v="38"/>
    <n v="0"/>
    <n v="0"/>
    <m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x v="3057"/>
    <b v="0"/>
    <n v="0"/>
    <b v="0"/>
    <x v="1"/>
    <x v="38"/>
    <n v="0"/>
    <n v="0"/>
    <m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x v="3058"/>
    <b v="0"/>
    <n v="3"/>
    <b v="0"/>
    <x v="1"/>
    <x v="38"/>
    <n v="0"/>
    <n v="1"/>
    <m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x v="3059"/>
    <b v="0"/>
    <n v="11"/>
    <b v="0"/>
    <x v="1"/>
    <x v="38"/>
    <n v="3"/>
    <n v="41"/>
    <m/>
    <x v="3059"/>
    <d v="2014-08-08T22:27:26"/>
    <x v="3"/>
  </r>
  <r>
    <n v="3060"/>
    <x v="3059"/>
    <s v="Save the historic Roxy theatre in Bremerton WA from being repurposed as office space."/>
    <n v="220000"/>
    <n v="335"/>
    <x v="2"/>
    <x v="0"/>
    <x v="0"/>
    <n v="1443422134"/>
    <x v="3060"/>
    <b v="0"/>
    <n v="6"/>
    <b v="0"/>
    <x v="1"/>
    <x v="38"/>
    <n v="0"/>
    <n v="55.83"/>
    <m/>
    <x v="3060"/>
    <d v="2015-09-28T06:35:34"/>
    <x v="0"/>
  </r>
  <r>
    <n v="3061"/>
    <x v="3060"/>
    <s v="Save a historic Local theater."/>
    <n v="1000000"/>
    <n v="0"/>
    <x v="2"/>
    <x v="0"/>
    <x v="0"/>
    <n v="1407955748"/>
    <x v="3061"/>
    <b v="0"/>
    <n v="0"/>
    <b v="0"/>
    <x v="1"/>
    <x v="38"/>
    <n v="0"/>
    <n v="0"/>
    <m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x v="3062"/>
    <b v="0"/>
    <n v="67"/>
    <b v="0"/>
    <x v="1"/>
    <x v="38"/>
    <n v="67"/>
    <n v="99.76"/>
    <m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x v="0"/>
    <x v="0"/>
    <n v="1477174138"/>
    <x v="3063"/>
    <b v="0"/>
    <n v="23"/>
    <b v="0"/>
    <x v="1"/>
    <x v="38"/>
    <n v="20"/>
    <n v="25.52"/>
    <m/>
    <x v="3063"/>
    <d v="2016-10-22T22:08:58"/>
    <x v="2"/>
  </r>
  <r>
    <n v="3064"/>
    <x v="3063"/>
    <s v="An epicenter for connection, creation and expression of the community."/>
    <n v="75000"/>
    <n v="8471"/>
    <x v="2"/>
    <x v="0"/>
    <x v="0"/>
    <n v="1448175540"/>
    <x v="3064"/>
    <b v="0"/>
    <n v="72"/>
    <b v="0"/>
    <x v="1"/>
    <x v="38"/>
    <n v="11"/>
    <n v="117.65"/>
    <m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x v="3065"/>
    <b v="0"/>
    <n v="2"/>
    <b v="0"/>
    <x v="1"/>
    <x v="38"/>
    <n v="0"/>
    <n v="5"/>
    <m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x v="3066"/>
    <b v="0"/>
    <n v="15"/>
    <b v="0"/>
    <x v="1"/>
    <x v="38"/>
    <n v="12"/>
    <n v="2796.67"/>
    <m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b v="0"/>
    <n v="1"/>
    <b v="0"/>
    <x v="1"/>
    <x v="38"/>
    <n v="3"/>
    <n v="200"/>
    <m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b v="0"/>
    <n v="2"/>
    <b v="0"/>
    <x v="1"/>
    <x v="38"/>
    <n v="0"/>
    <n v="87.5"/>
    <m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b v="0"/>
    <n v="7"/>
    <b v="0"/>
    <x v="1"/>
    <x v="38"/>
    <n v="14"/>
    <n v="20.14"/>
    <m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x v="3070"/>
    <b v="0"/>
    <n v="16"/>
    <b v="0"/>
    <x v="1"/>
    <x v="38"/>
    <n v="3"/>
    <n v="20.88"/>
    <m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x v="3071"/>
    <b v="0"/>
    <n v="117"/>
    <b v="0"/>
    <x v="1"/>
    <x v="38"/>
    <n v="60"/>
    <n v="61.31"/>
    <m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x v="3072"/>
    <b v="0"/>
    <n v="2"/>
    <b v="0"/>
    <x v="1"/>
    <x v="38"/>
    <n v="0"/>
    <n v="1"/>
    <m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x v="3073"/>
    <b v="0"/>
    <n v="7"/>
    <b v="0"/>
    <x v="1"/>
    <x v="38"/>
    <n v="0"/>
    <n v="92.14"/>
    <m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b v="0"/>
    <n v="3"/>
    <b v="0"/>
    <x v="1"/>
    <x v="38"/>
    <n v="0"/>
    <n v="7.33"/>
    <m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x v="3075"/>
    <b v="0"/>
    <n v="20"/>
    <b v="0"/>
    <x v="1"/>
    <x v="38"/>
    <n v="9"/>
    <n v="64.8"/>
    <m/>
    <x v="3075"/>
    <d v="2016-08-19T02:27:20"/>
    <x v="2"/>
  </r>
  <r>
    <n v="3076"/>
    <x v="3075"/>
    <s v="Helping female comedians get in their 10,000 Hours of practice!"/>
    <n v="10000"/>
    <n v="1506"/>
    <x v="2"/>
    <x v="0"/>
    <x v="0"/>
    <n v="1444405123"/>
    <x v="3076"/>
    <b v="0"/>
    <n v="50"/>
    <b v="0"/>
    <x v="1"/>
    <x v="38"/>
    <n v="15"/>
    <n v="30.12"/>
    <m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b v="0"/>
    <n v="2"/>
    <b v="0"/>
    <x v="1"/>
    <x v="38"/>
    <n v="0"/>
    <n v="52.5"/>
    <m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b v="0"/>
    <n v="3"/>
    <b v="0"/>
    <x v="1"/>
    <x v="38"/>
    <n v="0"/>
    <n v="23.67"/>
    <m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b v="0"/>
    <n v="27"/>
    <b v="0"/>
    <x v="1"/>
    <x v="38"/>
    <n v="1"/>
    <n v="415.78"/>
    <m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x v="3080"/>
    <b v="0"/>
    <n v="7"/>
    <b v="0"/>
    <x v="1"/>
    <x v="38"/>
    <n v="0"/>
    <n v="53.71"/>
    <m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b v="0"/>
    <n v="5"/>
    <b v="0"/>
    <x v="1"/>
    <x v="38"/>
    <n v="0"/>
    <n v="420.6"/>
    <m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x v="3082"/>
    <b v="0"/>
    <n v="0"/>
    <b v="0"/>
    <x v="1"/>
    <x v="38"/>
    <n v="0"/>
    <n v="0"/>
    <m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b v="0"/>
    <n v="3"/>
    <b v="0"/>
    <x v="1"/>
    <x v="38"/>
    <n v="0"/>
    <n v="18.670000000000002"/>
    <m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b v="0"/>
    <n v="6"/>
    <b v="0"/>
    <x v="1"/>
    <x v="38"/>
    <n v="12"/>
    <n v="78.33"/>
    <m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x v="3085"/>
    <b v="0"/>
    <n v="9"/>
    <b v="0"/>
    <x v="1"/>
    <x v="38"/>
    <n v="2"/>
    <n v="67.78"/>
    <m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x v="3086"/>
    <b v="0"/>
    <n v="3"/>
    <b v="0"/>
    <x v="1"/>
    <x v="38"/>
    <n v="0"/>
    <n v="16.670000000000002"/>
    <m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b v="0"/>
    <n v="2"/>
    <b v="0"/>
    <x v="1"/>
    <x v="38"/>
    <n v="1"/>
    <n v="62.5"/>
    <m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x v="0"/>
    <x v="0"/>
    <n v="1420724460"/>
    <x v="3088"/>
    <b v="0"/>
    <n v="3"/>
    <b v="0"/>
    <x v="1"/>
    <x v="38"/>
    <n v="0"/>
    <n v="42"/>
    <m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x v="0"/>
    <x v="0"/>
    <n v="1468029540"/>
    <x v="3089"/>
    <b v="0"/>
    <n v="45"/>
    <b v="0"/>
    <x v="1"/>
    <x v="38"/>
    <n v="23"/>
    <n v="130.09"/>
    <m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b v="0"/>
    <n v="9"/>
    <b v="0"/>
    <x v="1"/>
    <x v="38"/>
    <n v="5"/>
    <n v="1270.22"/>
    <m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x v="3091"/>
    <b v="0"/>
    <n v="9"/>
    <b v="0"/>
    <x v="1"/>
    <x v="38"/>
    <n v="16"/>
    <n v="88.44"/>
    <m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x v="3092"/>
    <b v="0"/>
    <n v="21"/>
    <b v="0"/>
    <x v="1"/>
    <x v="38"/>
    <n v="1"/>
    <n v="56.34"/>
    <m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x v="3093"/>
    <b v="0"/>
    <n v="17"/>
    <b v="0"/>
    <x v="1"/>
    <x v="38"/>
    <n v="23"/>
    <n v="53.53"/>
    <m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x v="3094"/>
    <b v="0"/>
    <n v="1"/>
    <b v="0"/>
    <x v="1"/>
    <x v="38"/>
    <n v="0"/>
    <n v="25"/>
    <m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x v="3095"/>
    <b v="0"/>
    <n v="1"/>
    <b v="0"/>
    <x v="1"/>
    <x v="38"/>
    <n v="0"/>
    <n v="50"/>
    <m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x v="3096"/>
    <b v="0"/>
    <n v="14"/>
    <b v="0"/>
    <x v="1"/>
    <x v="38"/>
    <n v="4"/>
    <n v="56.79"/>
    <m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x v="3097"/>
    <b v="0"/>
    <n v="42"/>
    <b v="0"/>
    <x v="1"/>
    <x v="38"/>
    <n v="17"/>
    <n v="40.83"/>
    <m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b v="0"/>
    <n v="27"/>
    <b v="0"/>
    <x v="1"/>
    <x v="38"/>
    <n v="4"/>
    <n v="65.11"/>
    <m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b v="0"/>
    <n v="5"/>
    <b v="0"/>
    <x v="1"/>
    <x v="38"/>
    <n v="14"/>
    <n v="55.6"/>
    <m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x v="3100"/>
    <b v="0"/>
    <n v="13"/>
    <b v="0"/>
    <x v="1"/>
    <x v="38"/>
    <n v="15"/>
    <n v="140.54"/>
    <m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b v="0"/>
    <n v="12"/>
    <b v="0"/>
    <x v="1"/>
    <x v="38"/>
    <n v="12"/>
    <n v="25"/>
    <m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b v="0"/>
    <n v="90"/>
    <b v="0"/>
    <x v="1"/>
    <x v="38"/>
    <n v="39"/>
    <n v="69.53"/>
    <m/>
    <x v="3102"/>
    <d v="2016-08-23T08:10:18"/>
    <x v="2"/>
  </r>
  <r>
    <n v="3103"/>
    <x v="3102"/>
    <s v="Creating a place for local artists to perform, at substantially less cost for them"/>
    <n v="4100"/>
    <n v="11"/>
    <x v="2"/>
    <x v="0"/>
    <x v="0"/>
    <n v="1434080706"/>
    <x v="3103"/>
    <b v="0"/>
    <n v="2"/>
    <b v="0"/>
    <x v="1"/>
    <x v="38"/>
    <n v="0"/>
    <n v="5.5"/>
    <m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x v="3104"/>
    <b v="0"/>
    <n v="5"/>
    <b v="0"/>
    <x v="1"/>
    <x v="38"/>
    <n v="30"/>
    <n v="237"/>
    <m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x v="3105"/>
    <b v="0"/>
    <n v="31"/>
    <b v="0"/>
    <x v="1"/>
    <x v="38"/>
    <n v="42"/>
    <n v="79.87"/>
    <m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x v="3106"/>
    <b v="0"/>
    <n v="4"/>
    <b v="0"/>
    <x v="1"/>
    <x v="38"/>
    <n v="4"/>
    <n v="10.25"/>
    <m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x v="3107"/>
    <b v="0"/>
    <n v="29"/>
    <b v="0"/>
    <x v="1"/>
    <x v="38"/>
    <n v="20"/>
    <n v="272.58999999999997"/>
    <m/>
    <x v="3107"/>
    <d v="2015-05-11T19:32:31"/>
    <x v="0"/>
  </r>
  <r>
    <n v="3108"/>
    <x v="3107"/>
    <s v="We need a permanent home for the theater!"/>
    <n v="50000"/>
    <n v="26"/>
    <x v="2"/>
    <x v="0"/>
    <x v="0"/>
    <n v="1430234394"/>
    <x v="3108"/>
    <b v="0"/>
    <n v="2"/>
    <b v="0"/>
    <x v="1"/>
    <x v="38"/>
    <n v="0"/>
    <n v="13"/>
    <m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x v="3109"/>
    <b v="0"/>
    <n v="114"/>
    <b v="0"/>
    <x v="1"/>
    <x v="38"/>
    <n v="25"/>
    <n v="58.18"/>
    <m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x v="3110"/>
    <b v="0"/>
    <n v="1"/>
    <b v="0"/>
    <x v="1"/>
    <x v="38"/>
    <n v="0"/>
    <n v="10"/>
    <m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x v="0"/>
    <x v="0"/>
    <n v="1412432220"/>
    <x v="3111"/>
    <b v="0"/>
    <n v="76"/>
    <b v="0"/>
    <x v="1"/>
    <x v="38"/>
    <n v="27"/>
    <n v="70.11"/>
    <m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b v="0"/>
    <n v="9"/>
    <b v="0"/>
    <x v="1"/>
    <x v="38"/>
    <n v="5"/>
    <n v="57.89"/>
    <m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x v="3113"/>
    <b v="0"/>
    <n v="37"/>
    <b v="0"/>
    <x v="1"/>
    <x v="38"/>
    <n v="4"/>
    <n v="125.27"/>
    <m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x v="3114"/>
    <b v="0"/>
    <n v="0"/>
    <b v="0"/>
    <x v="1"/>
    <x v="38"/>
    <n v="0"/>
    <n v="0"/>
    <m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x v="3115"/>
    <b v="0"/>
    <n v="1"/>
    <b v="0"/>
    <x v="1"/>
    <x v="38"/>
    <n v="3"/>
    <n v="300"/>
    <m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x v="3116"/>
    <b v="0"/>
    <n v="10"/>
    <b v="0"/>
    <x v="1"/>
    <x v="38"/>
    <n v="57"/>
    <n v="43"/>
    <m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x v="3117"/>
    <b v="0"/>
    <n v="1"/>
    <b v="0"/>
    <x v="1"/>
    <x v="38"/>
    <n v="0"/>
    <n v="1"/>
    <m/>
    <x v="3117"/>
    <d v="2016-05-27T13:12:00"/>
    <x v="2"/>
  </r>
  <r>
    <n v="3118"/>
    <x v="3117"/>
    <s v="a magical place for all kind of people, like a fairytaile in all colours"/>
    <n v="500000"/>
    <n v="1550"/>
    <x v="2"/>
    <x v="11"/>
    <x v="9"/>
    <n v="1467473723"/>
    <x v="3118"/>
    <b v="0"/>
    <n v="2"/>
    <b v="0"/>
    <x v="1"/>
    <x v="38"/>
    <n v="0"/>
    <n v="775"/>
    <m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x v="3119"/>
    <b v="0"/>
    <n v="1"/>
    <b v="0"/>
    <x v="1"/>
    <x v="38"/>
    <n v="0"/>
    <n v="5"/>
    <m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x v="9"/>
    <x v="3"/>
    <n v="1462484196"/>
    <x v="3120"/>
    <b v="0"/>
    <n v="10"/>
    <b v="0"/>
    <x v="1"/>
    <x v="38"/>
    <n v="0"/>
    <n v="12.8"/>
    <m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x v="5"/>
    <x v="5"/>
    <n v="1411748335"/>
    <x v="3121"/>
    <b v="0"/>
    <n v="1"/>
    <b v="0"/>
    <x v="1"/>
    <x v="38"/>
    <n v="1"/>
    <n v="10"/>
    <m/>
    <x v="3121"/>
    <d v="2014-09-26T16:18:55"/>
    <x v="3"/>
  </r>
  <r>
    <n v="3122"/>
    <x v="3121"/>
    <s v="cancelled until further notice"/>
    <n v="199"/>
    <n v="116"/>
    <x v="1"/>
    <x v="0"/>
    <x v="0"/>
    <n v="1478733732"/>
    <x v="3122"/>
    <b v="0"/>
    <n v="2"/>
    <b v="0"/>
    <x v="1"/>
    <x v="38"/>
    <n v="58"/>
    <n v="58"/>
    <m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x v="3123"/>
    <b v="0"/>
    <n v="348"/>
    <b v="0"/>
    <x v="1"/>
    <x v="38"/>
    <n v="68"/>
    <n v="244.8"/>
    <m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x v="0"/>
    <x v="0"/>
    <n v="1422902601"/>
    <x v="3124"/>
    <b v="0"/>
    <n v="4"/>
    <b v="0"/>
    <x v="1"/>
    <x v="38"/>
    <n v="0"/>
    <n v="6.5"/>
    <m/>
    <x v="3124"/>
    <d v="2015-02-02T18:43:21"/>
    <x v="3"/>
  </r>
  <r>
    <n v="3125"/>
    <x v="3124"/>
    <s v="N/A"/>
    <n v="1500000"/>
    <n v="0"/>
    <x v="1"/>
    <x v="0"/>
    <x v="0"/>
    <n v="1452142672"/>
    <x v="3125"/>
    <b v="0"/>
    <n v="0"/>
    <b v="0"/>
    <x v="1"/>
    <x v="38"/>
    <n v="0"/>
    <n v="0"/>
    <m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b v="0"/>
    <n v="17"/>
    <b v="0"/>
    <x v="1"/>
    <x v="38"/>
    <n v="4"/>
    <n v="61.18"/>
    <m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b v="0"/>
    <n v="0"/>
    <b v="0"/>
    <x v="1"/>
    <x v="38"/>
    <n v="0"/>
    <n v="0"/>
    <m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x v="3128"/>
    <b v="0"/>
    <n v="117"/>
    <b v="0"/>
    <x v="1"/>
    <x v="6"/>
    <n v="109"/>
    <n v="139.24"/>
    <m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x v="3129"/>
    <b v="0"/>
    <n v="1"/>
    <b v="0"/>
    <x v="1"/>
    <x v="6"/>
    <n v="1"/>
    <n v="10"/>
    <m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x v="0"/>
    <x v="0"/>
    <n v="1492145940"/>
    <x v="3130"/>
    <b v="0"/>
    <n v="4"/>
    <b v="0"/>
    <x v="1"/>
    <x v="6"/>
    <n v="4"/>
    <n v="93.75"/>
    <m/>
    <x v="3130"/>
    <d v="2017-04-14T04:59:00"/>
    <x v="1"/>
  </r>
  <r>
    <n v="3131"/>
    <x v="3130"/>
    <s v="A Staged Reading of &quot;Snake Eyes,&quot; a new play by Alex Rafala"/>
    <n v="4100"/>
    <n v="645"/>
    <x v="3"/>
    <x v="0"/>
    <x v="0"/>
    <n v="1491656045"/>
    <x v="3131"/>
    <b v="0"/>
    <n v="12"/>
    <b v="0"/>
    <x v="1"/>
    <x v="6"/>
    <n v="16"/>
    <n v="53.75"/>
    <m/>
    <x v="3131"/>
    <d v="2017-04-08T12:54:05"/>
    <x v="1"/>
  </r>
  <r>
    <n v="3132"/>
    <x v="3131"/>
    <s v="Smells Like Money, Drips Like Honey, Taste Like Mocha, Better Run AWAY"/>
    <n v="30000"/>
    <n v="10"/>
    <x v="3"/>
    <x v="0"/>
    <x v="0"/>
    <n v="1492759460"/>
    <x v="3132"/>
    <b v="0"/>
    <n v="1"/>
    <b v="0"/>
    <x v="1"/>
    <x v="6"/>
    <n v="0"/>
    <n v="10"/>
    <m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x v="3133"/>
    <b v="0"/>
    <n v="16"/>
    <b v="0"/>
    <x v="1"/>
    <x v="6"/>
    <n v="108"/>
    <n v="33.75"/>
    <m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b v="0"/>
    <n v="12"/>
    <b v="0"/>
    <x v="1"/>
    <x v="6"/>
    <n v="23"/>
    <n v="18.75"/>
    <m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x v="3135"/>
    <b v="0"/>
    <n v="7"/>
    <b v="0"/>
    <x v="1"/>
    <x v="6"/>
    <n v="21"/>
    <n v="23.14"/>
    <m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x v="3136"/>
    <b v="0"/>
    <n v="22"/>
    <b v="0"/>
    <x v="1"/>
    <x v="6"/>
    <n v="128"/>
    <n v="29.05"/>
    <m/>
    <x v="3136"/>
    <d v="2017-03-31T22:59:00"/>
    <x v="1"/>
  </r>
  <r>
    <n v="3137"/>
    <x v="3136"/>
    <s v="Set in 1930s Chinatown, evocative of old world South Jackson Street during the Jazz era."/>
    <n v="1500"/>
    <n v="50"/>
    <x v="3"/>
    <x v="0"/>
    <x v="0"/>
    <n v="1493838720"/>
    <x v="3137"/>
    <b v="0"/>
    <n v="1"/>
    <b v="0"/>
    <x v="1"/>
    <x v="6"/>
    <n v="3"/>
    <n v="50"/>
    <m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x v="3138"/>
    <b v="0"/>
    <n v="0"/>
    <b v="0"/>
    <x v="1"/>
    <x v="6"/>
    <n v="0"/>
    <n v="0"/>
    <m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b v="0"/>
    <n v="6"/>
    <b v="0"/>
    <x v="1"/>
    <x v="6"/>
    <n v="5"/>
    <n v="450"/>
    <m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b v="0"/>
    <n v="4"/>
    <b v="0"/>
    <x v="1"/>
    <x v="6"/>
    <n v="1"/>
    <n v="24"/>
    <m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b v="0"/>
    <n v="8"/>
    <b v="0"/>
    <x v="1"/>
    <x v="6"/>
    <n v="52"/>
    <n v="32.25"/>
    <m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x v="3142"/>
    <b v="0"/>
    <n v="3"/>
    <b v="0"/>
    <x v="1"/>
    <x v="6"/>
    <n v="2"/>
    <n v="15"/>
    <m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b v="0"/>
    <n v="0"/>
    <b v="0"/>
    <x v="1"/>
    <x v="6"/>
    <n v="0"/>
    <n v="0"/>
    <m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b v="0"/>
    <n v="30"/>
    <b v="0"/>
    <x v="1"/>
    <x v="6"/>
    <n v="75"/>
    <n v="251.33"/>
    <m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x v="0"/>
    <x v="0"/>
    <n v="1490659134"/>
    <x v="3145"/>
    <b v="0"/>
    <n v="0"/>
    <b v="0"/>
    <x v="1"/>
    <x v="6"/>
    <n v="0"/>
    <n v="0"/>
    <m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x v="14"/>
    <x v="10"/>
    <n v="1492356166"/>
    <x v="3146"/>
    <b v="0"/>
    <n v="12"/>
    <b v="0"/>
    <x v="1"/>
    <x v="6"/>
    <n v="11"/>
    <n v="437.5"/>
    <m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x v="3147"/>
    <b v="1"/>
    <n v="213"/>
    <b v="1"/>
    <x v="1"/>
    <x v="6"/>
    <n v="118"/>
    <n v="110.35"/>
    <m/>
    <x v="3147"/>
    <d v="2014-11-07T00:15:55"/>
    <x v="3"/>
  </r>
  <r>
    <n v="3148"/>
    <x v="3147"/>
    <s v="Help fund The Aurora Project, an immersive science fiction epic."/>
    <n v="1800"/>
    <n v="2361"/>
    <x v="0"/>
    <x v="0"/>
    <x v="0"/>
    <n v="1412136000"/>
    <x v="3148"/>
    <b v="1"/>
    <n v="57"/>
    <b v="1"/>
    <x v="1"/>
    <x v="6"/>
    <n v="131"/>
    <n v="41.42"/>
    <m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b v="1"/>
    <n v="25"/>
    <b v="1"/>
    <x v="1"/>
    <x v="6"/>
    <n v="104"/>
    <n v="52"/>
    <m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b v="1"/>
    <n v="104"/>
    <b v="1"/>
    <x v="1"/>
    <x v="6"/>
    <n v="101"/>
    <n v="33.99"/>
    <m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x v="0"/>
    <x v="0"/>
    <n v="1410379774"/>
    <x v="3151"/>
    <b v="1"/>
    <n v="34"/>
    <b v="1"/>
    <x v="1"/>
    <x v="6"/>
    <n v="100"/>
    <n v="103.35"/>
    <m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x v="3152"/>
    <b v="1"/>
    <n v="67"/>
    <b v="1"/>
    <x v="1"/>
    <x v="6"/>
    <n v="106"/>
    <n v="34.79"/>
    <m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x v="3153"/>
    <b v="1"/>
    <n v="241"/>
    <b v="1"/>
    <x v="1"/>
    <x v="6"/>
    <n v="336"/>
    <n v="41.77"/>
    <m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b v="1"/>
    <n v="123"/>
    <b v="1"/>
    <x v="1"/>
    <x v="6"/>
    <n v="113"/>
    <n v="64.27"/>
    <m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x v="3155"/>
    <b v="1"/>
    <n v="302"/>
    <b v="1"/>
    <x v="1"/>
    <x v="6"/>
    <n v="189"/>
    <n v="31.21"/>
    <m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x v="3156"/>
    <b v="1"/>
    <n v="89"/>
    <b v="1"/>
    <x v="1"/>
    <x v="6"/>
    <n v="102"/>
    <n v="62.92"/>
    <m/>
    <x v="3156"/>
    <d v="2012-06-01T22:52:24"/>
    <x v="5"/>
  </r>
  <r>
    <n v="3157"/>
    <x v="3156"/>
    <s v="Four Directors.  Four One Acts.  Four Genres.  For You."/>
    <n v="4000"/>
    <n v="4040"/>
    <x v="0"/>
    <x v="0"/>
    <x v="0"/>
    <n v="1405746000"/>
    <x v="3157"/>
    <b v="1"/>
    <n v="41"/>
    <b v="1"/>
    <x v="1"/>
    <x v="6"/>
    <n v="101"/>
    <n v="98.54"/>
    <m/>
    <x v="3157"/>
    <d v="2014-07-19T05:00:00"/>
    <x v="3"/>
  </r>
  <r>
    <n v="3158"/>
    <x v="3157"/>
    <s v="A 40s crime-noir play using nursery rhyme characters."/>
    <n v="5000"/>
    <n v="5700"/>
    <x v="0"/>
    <x v="0"/>
    <x v="0"/>
    <n v="1374523752"/>
    <x v="3158"/>
    <b v="1"/>
    <n v="69"/>
    <b v="1"/>
    <x v="1"/>
    <x v="6"/>
    <n v="114"/>
    <n v="82.61"/>
    <m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x v="0"/>
    <x v="0"/>
    <n v="1326927600"/>
    <x v="3159"/>
    <b v="1"/>
    <n v="52"/>
    <b v="1"/>
    <x v="1"/>
    <x v="6"/>
    <n v="133"/>
    <n v="38.5"/>
    <m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x v="3160"/>
    <b v="1"/>
    <n v="57"/>
    <b v="1"/>
    <x v="1"/>
    <x v="6"/>
    <n v="102"/>
    <n v="80.16"/>
    <m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b v="1"/>
    <n v="74"/>
    <b v="1"/>
    <x v="1"/>
    <x v="6"/>
    <n v="105"/>
    <n v="28.41"/>
    <m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x v="3162"/>
    <b v="1"/>
    <n v="63"/>
    <b v="1"/>
    <x v="1"/>
    <x v="6"/>
    <n v="127"/>
    <n v="80.73"/>
    <m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x v="3163"/>
    <b v="1"/>
    <n v="72"/>
    <b v="1"/>
    <x v="1"/>
    <x v="6"/>
    <n v="111"/>
    <n v="200.69"/>
    <m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b v="1"/>
    <n v="71"/>
    <b v="1"/>
    <x v="1"/>
    <x v="6"/>
    <n v="107"/>
    <n v="37.590000000000003"/>
    <m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x v="3165"/>
    <b v="1"/>
    <n v="21"/>
    <b v="1"/>
    <x v="1"/>
    <x v="6"/>
    <n v="163"/>
    <n v="58.1"/>
    <m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x v="3166"/>
    <b v="1"/>
    <n v="930"/>
    <b v="1"/>
    <x v="1"/>
    <x v="6"/>
    <n v="160"/>
    <n v="60.3"/>
    <m/>
    <x v="3166"/>
    <d v="2014-11-26T07:59:00"/>
    <x v="3"/>
  </r>
  <r>
    <n v="3167"/>
    <x v="3166"/>
    <s v="What is destiny? Explore it with us this August at FringeNYC."/>
    <n v="3000"/>
    <n v="3485"/>
    <x v="0"/>
    <x v="0"/>
    <x v="0"/>
    <n v="1406952781"/>
    <x v="3167"/>
    <b v="1"/>
    <n v="55"/>
    <b v="1"/>
    <x v="1"/>
    <x v="6"/>
    <n v="116"/>
    <n v="63.36"/>
    <m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x v="3168"/>
    <b v="1"/>
    <n v="61"/>
    <b v="1"/>
    <x v="1"/>
    <x v="6"/>
    <n v="124"/>
    <n v="50.9"/>
    <m/>
    <x v="3168"/>
    <d v="2014-06-13T22:00:00"/>
    <x v="3"/>
  </r>
  <r>
    <n v="3169"/>
    <x v="3168"/>
    <s v="We're bringing The Window to the Cherry Lane Theater in January 2014."/>
    <n v="8000"/>
    <n v="8241"/>
    <x v="0"/>
    <x v="0"/>
    <x v="0"/>
    <n v="1386910740"/>
    <x v="3169"/>
    <b v="1"/>
    <n v="82"/>
    <b v="1"/>
    <x v="1"/>
    <x v="6"/>
    <n v="103"/>
    <n v="100.5"/>
    <m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x v="0"/>
    <x v="0"/>
    <n v="1404273600"/>
    <x v="3170"/>
    <b v="1"/>
    <n v="71"/>
    <b v="1"/>
    <x v="1"/>
    <x v="6"/>
    <n v="112"/>
    <n v="31.62"/>
    <m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b v="1"/>
    <n v="117"/>
    <b v="1"/>
    <x v="1"/>
    <x v="6"/>
    <n v="109"/>
    <n v="65.099999999999994"/>
    <m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b v="1"/>
    <n v="29"/>
    <b v="1"/>
    <x v="1"/>
    <x v="6"/>
    <n v="115"/>
    <n v="79.31"/>
    <m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b v="1"/>
    <n v="74"/>
    <b v="1"/>
    <x v="1"/>
    <x v="6"/>
    <n v="103"/>
    <n v="139.19"/>
    <m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b v="1"/>
    <n v="23"/>
    <b v="1"/>
    <x v="1"/>
    <x v="6"/>
    <n v="101"/>
    <n v="131.91"/>
    <m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b v="1"/>
    <n v="60"/>
    <b v="1"/>
    <x v="1"/>
    <x v="6"/>
    <n v="110"/>
    <n v="91.3"/>
    <m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x v="3176"/>
    <b v="1"/>
    <n v="55"/>
    <b v="1"/>
    <x v="1"/>
    <x v="6"/>
    <n v="115"/>
    <n v="39.67"/>
    <m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x v="3177"/>
    <b v="1"/>
    <n v="51"/>
    <b v="1"/>
    <x v="1"/>
    <x v="6"/>
    <n v="117"/>
    <n v="57.55"/>
    <m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b v="1"/>
    <n v="78"/>
    <b v="1"/>
    <x v="1"/>
    <x v="6"/>
    <n v="172"/>
    <n v="33.03"/>
    <m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x v="0"/>
    <x v="0"/>
    <n v="1367859071"/>
    <x v="3179"/>
    <b v="1"/>
    <n v="62"/>
    <b v="1"/>
    <x v="1"/>
    <x v="6"/>
    <n v="114"/>
    <n v="77.34"/>
    <m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x v="3180"/>
    <b v="1"/>
    <n v="45"/>
    <b v="1"/>
    <x v="1"/>
    <x v="6"/>
    <n v="120"/>
    <n v="31.93"/>
    <m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x v="3181"/>
    <b v="1"/>
    <n v="15"/>
    <b v="1"/>
    <x v="1"/>
    <x v="6"/>
    <n v="109"/>
    <n v="36.33"/>
    <m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x v="3182"/>
    <b v="1"/>
    <n v="151"/>
    <b v="1"/>
    <x v="1"/>
    <x v="6"/>
    <n v="101"/>
    <n v="46.77"/>
    <m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x v="3183"/>
    <b v="1"/>
    <n v="68"/>
    <b v="1"/>
    <x v="1"/>
    <x v="6"/>
    <n v="109"/>
    <n v="40.07"/>
    <m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x v="0"/>
    <x v="0"/>
    <n v="1404258631"/>
    <x v="3184"/>
    <b v="1"/>
    <n v="46"/>
    <b v="1"/>
    <x v="1"/>
    <x v="6"/>
    <n v="107"/>
    <n v="100.22"/>
    <m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b v="1"/>
    <n v="24"/>
    <b v="1"/>
    <x v="1"/>
    <x v="6"/>
    <n v="100"/>
    <n v="41.67"/>
    <m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x v="3186"/>
    <b v="1"/>
    <n v="70"/>
    <b v="1"/>
    <x v="1"/>
    <x v="6"/>
    <n v="102"/>
    <n v="46.71"/>
    <m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b v="1"/>
    <n v="244"/>
    <b v="1"/>
    <x v="1"/>
    <x v="6"/>
    <n v="116"/>
    <n v="71.489999999999995"/>
    <m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x v="3188"/>
    <b v="0"/>
    <n v="9"/>
    <b v="0"/>
    <x v="1"/>
    <x v="40"/>
    <n v="65"/>
    <n v="14.44"/>
    <m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b v="0"/>
    <n v="19"/>
    <b v="0"/>
    <x v="1"/>
    <x v="40"/>
    <n v="12"/>
    <n v="356.84"/>
    <m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x v="3190"/>
    <b v="0"/>
    <n v="0"/>
    <b v="0"/>
    <x v="1"/>
    <x v="40"/>
    <n v="0"/>
    <n v="0"/>
    <m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x v="3191"/>
    <b v="0"/>
    <n v="4"/>
    <b v="0"/>
    <x v="1"/>
    <x v="40"/>
    <n v="4"/>
    <n v="37.75"/>
    <m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x v="3192"/>
    <b v="0"/>
    <n v="8"/>
    <b v="0"/>
    <x v="1"/>
    <x v="40"/>
    <n v="1"/>
    <n v="12.75"/>
    <m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x v="3193"/>
    <b v="0"/>
    <n v="24"/>
    <b v="0"/>
    <x v="1"/>
    <x v="40"/>
    <n v="12"/>
    <n v="24.46"/>
    <m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x v="3194"/>
    <b v="0"/>
    <n v="0"/>
    <b v="0"/>
    <x v="1"/>
    <x v="40"/>
    <n v="0"/>
    <n v="0"/>
    <m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b v="0"/>
    <n v="39"/>
    <b v="0"/>
    <x v="1"/>
    <x v="40"/>
    <n v="59"/>
    <n v="53.08"/>
    <m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x v="3196"/>
    <b v="0"/>
    <n v="6"/>
    <b v="0"/>
    <x v="1"/>
    <x v="40"/>
    <n v="0"/>
    <n v="300"/>
    <m/>
    <x v="3196"/>
    <d v="2015-08-01T14:00:00"/>
    <x v="0"/>
  </r>
  <r>
    <n v="3197"/>
    <x v="3196"/>
    <s v="This years most important stage project for young artists in our region. www.ungespor.no"/>
    <n v="10000"/>
    <n v="1145"/>
    <x v="2"/>
    <x v="10"/>
    <x v="8"/>
    <n v="1423050618"/>
    <x v="3197"/>
    <b v="0"/>
    <n v="4"/>
    <b v="0"/>
    <x v="1"/>
    <x v="40"/>
    <n v="11"/>
    <n v="286.25"/>
    <m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b v="0"/>
    <n v="3"/>
    <b v="0"/>
    <x v="1"/>
    <x v="40"/>
    <n v="0"/>
    <n v="36.67"/>
    <m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x v="3199"/>
    <b v="0"/>
    <n v="53"/>
    <b v="0"/>
    <x v="1"/>
    <x v="40"/>
    <n v="52"/>
    <n v="49.21"/>
    <m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x v="3200"/>
    <b v="0"/>
    <n v="1"/>
    <b v="0"/>
    <x v="1"/>
    <x v="40"/>
    <n v="0"/>
    <n v="1"/>
    <m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b v="0"/>
    <n v="2"/>
    <b v="0"/>
    <x v="1"/>
    <x v="40"/>
    <n v="1"/>
    <n v="12.5"/>
    <m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x v="3202"/>
    <b v="0"/>
    <n v="25"/>
    <b v="0"/>
    <x v="1"/>
    <x v="40"/>
    <n v="55"/>
    <n v="109.04"/>
    <m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x v="3203"/>
    <b v="0"/>
    <n v="6"/>
    <b v="0"/>
    <x v="1"/>
    <x v="40"/>
    <n v="25"/>
    <n v="41.67"/>
    <m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x v="3204"/>
    <b v="0"/>
    <n v="0"/>
    <b v="0"/>
    <x v="1"/>
    <x v="40"/>
    <n v="0"/>
    <n v="0"/>
    <m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x v="3205"/>
    <b v="0"/>
    <n v="12"/>
    <b v="0"/>
    <x v="1"/>
    <x v="40"/>
    <n v="3"/>
    <n v="22.75"/>
    <m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x v="3206"/>
    <b v="0"/>
    <n v="0"/>
    <b v="0"/>
    <x v="1"/>
    <x v="40"/>
    <n v="0"/>
    <n v="0"/>
    <m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x v="3207"/>
    <b v="0"/>
    <n v="36"/>
    <b v="0"/>
    <x v="1"/>
    <x v="40"/>
    <n v="46"/>
    <n v="70.83"/>
    <m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b v="1"/>
    <n v="82"/>
    <b v="1"/>
    <x v="1"/>
    <x v="6"/>
    <n v="104"/>
    <n v="63.11"/>
    <m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b v="1"/>
    <n v="226"/>
    <b v="1"/>
    <x v="1"/>
    <x v="6"/>
    <n v="119"/>
    <n v="50.16"/>
    <m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x v="3210"/>
    <b v="1"/>
    <n v="60"/>
    <b v="1"/>
    <x v="1"/>
    <x v="6"/>
    <n v="126"/>
    <n v="62.88"/>
    <m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b v="1"/>
    <n v="322"/>
    <b v="1"/>
    <x v="1"/>
    <x v="6"/>
    <n v="120"/>
    <n v="85.53"/>
    <m/>
    <x v="3211"/>
    <d v="2014-08-15T02:00:00"/>
    <x v="3"/>
  </r>
  <r>
    <n v="3212"/>
    <x v="3211"/>
    <s v="Help us bring our production of Campo Maldito to New York AND San Francisco!"/>
    <n v="4000"/>
    <n v="5050"/>
    <x v="0"/>
    <x v="0"/>
    <x v="0"/>
    <n v="1407524751"/>
    <x v="3212"/>
    <b v="1"/>
    <n v="94"/>
    <b v="1"/>
    <x v="1"/>
    <x v="6"/>
    <n v="126"/>
    <n v="53.72"/>
    <m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x v="3213"/>
    <b v="1"/>
    <n v="47"/>
    <b v="1"/>
    <x v="1"/>
    <x v="6"/>
    <n v="100"/>
    <n v="127.81"/>
    <m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b v="1"/>
    <n v="115"/>
    <b v="1"/>
    <x v="1"/>
    <x v="6"/>
    <n v="102"/>
    <n v="106.57"/>
    <m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b v="1"/>
    <n v="134"/>
    <b v="1"/>
    <x v="1"/>
    <x v="6"/>
    <n v="100"/>
    <n v="262.11"/>
    <m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x v="3216"/>
    <b v="1"/>
    <n v="35"/>
    <b v="1"/>
    <x v="1"/>
    <x v="6"/>
    <n v="100"/>
    <n v="57.17"/>
    <m/>
    <x v="3216"/>
    <d v="2015-07-11T14:30:00"/>
    <x v="0"/>
  </r>
  <r>
    <n v="3217"/>
    <x v="3216"/>
    <s v="Wake Up Call is a comedic play about a group of hotel employees working on Christmas Eve."/>
    <n v="4500"/>
    <n v="5221"/>
    <x v="0"/>
    <x v="0"/>
    <x v="0"/>
    <n v="1478264784"/>
    <x v="3217"/>
    <b v="1"/>
    <n v="104"/>
    <b v="1"/>
    <x v="1"/>
    <x v="6"/>
    <n v="116"/>
    <n v="50.2"/>
    <m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b v="1"/>
    <n v="184"/>
    <b v="1"/>
    <x v="1"/>
    <x v="6"/>
    <n v="102"/>
    <n v="66.59"/>
    <m/>
    <x v="3218"/>
    <d v="2014-12-31T00:00:00"/>
    <x v="3"/>
  </r>
  <r>
    <n v="3219"/>
    <x v="3218"/>
    <s v="Eyes Closed is a collaborative play and docudrama about New Yorkers and their dreams."/>
    <n v="20000"/>
    <n v="20022"/>
    <x v="0"/>
    <x v="0"/>
    <x v="0"/>
    <n v="1427063747"/>
    <x v="3219"/>
    <b v="1"/>
    <n v="119"/>
    <b v="1"/>
    <x v="1"/>
    <x v="6"/>
    <n v="100"/>
    <n v="168.25"/>
    <m/>
    <x v="3219"/>
    <d v="2015-03-22T22:35:47"/>
    <x v="0"/>
  </r>
  <r>
    <n v="3220"/>
    <x v="3219"/>
    <s v="A sci-fi thriller for the stage opening March 10 in Los Angeles."/>
    <n v="15000"/>
    <n v="15126"/>
    <x v="0"/>
    <x v="0"/>
    <x v="0"/>
    <n v="1489352400"/>
    <x v="3220"/>
    <b v="1"/>
    <n v="59"/>
    <b v="1"/>
    <x v="1"/>
    <x v="6"/>
    <n v="101"/>
    <n v="256.37"/>
    <m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b v="1"/>
    <n v="113"/>
    <b v="1"/>
    <x v="1"/>
    <x v="6"/>
    <n v="103"/>
    <n v="36.61"/>
    <m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x v="0"/>
    <x v="0"/>
    <n v="1445722140"/>
    <x v="3222"/>
    <b v="1"/>
    <n v="84"/>
    <b v="1"/>
    <x v="1"/>
    <x v="6"/>
    <n v="125"/>
    <n v="37.14"/>
    <m/>
    <x v="3222"/>
    <d v="2015-10-24T21:29:00"/>
    <x v="0"/>
  </r>
  <r>
    <n v="3223"/>
    <x v="3222"/>
    <s v="Bringing David Lindsay-Abaire's award-winning story of our times to the East Bay."/>
    <n v="3100"/>
    <n v="3395"/>
    <x v="0"/>
    <x v="0"/>
    <x v="0"/>
    <n v="1440100976"/>
    <x v="3223"/>
    <b v="1"/>
    <n v="74"/>
    <b v="1"/>
    <x v="1"/>
    <x v="6"/>
    <n v="110"/>
    <n v="45.88"/>
    <m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x v="3224"/>
    <b v="1"/>
    <n v="216"/>
    <b v="1"/>
    <x v="1"/>
    <x v="6"/>
    <n v="102"/>
    <n v="141.71"/>
    <m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x v="3225"/>
    <b v="1"/>
    <n v="39"/>
    <b v="1"/>
    <x v="1"/>
    <x v="6"/>
    <n v="102"/>
    <n v="52.49"/>
    <m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x v="3226"/>
    <b v="1"/>
    <n v="21"/>
    <b v="1"/>
    <x v="1"/>
    <x v="6"/>
    <n v="104"/>
    <n v="59.52"/>
    <m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b v="0"/>
    <n v="30"/>
    <b v="1"/>
    <x v="1"/>
    <x v="6"/>
    <n v="125"/>
    <n v="50"/>
    <m/>
    <x v="3227"/>
    <d v="2017-01-17T21:10:36"/>
    <x v="2"/>
  </r>
  <r>
    <n v="3228"/>
    <x v="3227"/>
    <s v="A Season of Powerful Women. A Season of Defiance."/>
    <n v="7000"/>
    <n v="7164"/>
    <x v="0"/>
    <x v="0"/>
    <x v="0"/>
    <n v="1450328340"/>
    <x v="3228"/>
    <b v="1"/>
    <n v="37"/>
    <b v="1"/>
    <x v="1"/>
    <x v="6"/>
    <n v="102"/>
    <n v="193.62"/>
    <m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x v="3229"/>
    <b v="1"/>
    <n v="202"/>
    <b v="1"/>
    <x v="1"/>
    <x v="6"/>
    <n v="108"/>
    <n v="106.8"/>
    <m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x v="3230"/>
    <b v="1"/>
    <n v="37"/>
    <b v="1"/>
    <x v="1"/>
    <x v="6"/>
    <n v="110"/>
    <n v="77.22"/>
    <m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x v="3231"/>
    <b v="0"/>
    <n v="28"/>
    <b v="1"/>
    <x v="1"/>
    <x v="6"/>
    <n v="161"/>
    <n v="57.5"/>
    <m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x v="3232"/>
    <b v="1"/>
    <n v="26"/>
    <b v="1"/>
    <x v="1"/>
    <x v="6"/>
    <n v="131"/>
    <n v="50.46"/>
    <m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x v="3233"/>
    <b v="0"/>
    <n v="61"/>
    <b v="1"/>
    <x v="1"/>
    <x v="6"/>
    <n v="119"/>
    <n v="97.38"/>
    <m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b v="0"/>
    <n v="115"/>
    <b v="1"/>
    <x v="1"/>
    <x v="6"/>
    <n v="100"/>
    <n v="34.92"/>
    <m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b v="1"/>
    <n v="181"/>
    <b v="1"/>
    <x v="1"/>
    <x v="6"/>
    <n v="103"/>
    <n v="85.53"/>
    <m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b v="0"/>
    <n v="110"/>
    <b v="1"/>
    <x v="1"/>
    <x v="6"/>
    <n v="101"/>
    <n v="182.91"/>
    <m/>
    <x v="3236"/>
    <d v="2016-12-28T22:00:33"/>
    <x v="2"/>
  </r>
  <r>
    <n v="3237"/>
    <x v="3236"/>
    <s v="An annual campaign supporting our intensive for artists 25 and under."/>
    <n v="35000"/>
    <n v="35275.64"/>
    <x v="0"/>
    <x v="0"/>
    <x v="0"/>
    <n v="1443499140"/>
    <x v="3237"/>
    <b v="1"/>
    <n v="269"/>
    <b v="1"/>
    <x v="1"/>
    <x v="6"/>
    <n v="101"/>
    <n v="131.13999999999999"/>
    <m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x v="3238"/>
    <b v="1"/>
    <n v="79"/>
    <b v="1"/>
    <x v="1"/>
    <x v="6"/>
    <n v="112"/>
    <n v="39.81"/>
    <m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x v="3239"/>
    <b v="1"/>
    <n v="104"/>
    <b v="1"/>
    <x v="1"/>
    <x v="6"/>
    <n v="106"/>
    <n v="59.7"/>
    <m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b v="0"/>
    <n v="34"/>
    <b v="1"/>
    <x v="1"/>
    <x v="6"/>
    <n v="101"/>
    <n v="88.74"/>
    <m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b v="1"/>
    <n v="167"/>
    <b v="1"/>
    <x v="1"/>
    <x v="6"/>
    <n v="115"/>
    <n v="58.69"/>
    <m/>
    <x v="3241"/>
    <d v="2014-10-14T06:59:00"/>
    <x v="3"/>
  </r>
  <r>
    <n v="3242"/>
    <x v="3241"/>
    <s v="First Day Off in a Long Time is a comedy show...            _x000a_About suicide."/>
    <n v="10000"/>
    <n v="12730.42"/>
    <x v="0"/>
    <x v="0"/>
    <x v="0"/>
    <n v="1411150092"/>
    <x v="3242"/>
    <b v="1"/>
    <n v="183"/>
    <b v="1"/>
    <x v="1"/>
    <x v="6"/>
    <n v="127"/>
    <n v="69.569999999999993"/>
    <m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x v="3243"/>
    <b v="1"/>
    <n v="71"/>
    <b v="1"/>
    <x v="1"/>
    <x v="6"/>
    <n v="103"/>
    <n v="115.87"/>
    <m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x v="3244"/>
    <b v="0"/>
    <n v="69"/>
    <b v="1"/>
    <x v="1"/>
    <x v="6"/>
    <n v="103"/>
    <n v="23.87"/>
    <m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x v="3245"/>
    <b v="0"/>
    <n v="270"/>
    <b v="1"/>
    <x v="1"/>
    <x v="6"/>
    <n v="104"/>
    <n v="81.13"/>
    <m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x v="3246"/>
    <b v="1"/>
    <n v="193"/>
    <b v="1"/>
    <x v="1"/>
    <x v="6"/>
    <n v="111"/>
    <n v="57.63"/>
    <m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x v="3247"/>
    <b v="1"/>
    <n v="57"/>
    <b v="1"/>
    <x v="1"/>
    <x v="6"/>
    <n v="106"/>
    <n v="46.43"/>
    <m/>
    <x v="3247"/>
    <d v="2015-07-12T10:25:12"/>
    <x v="0"/>
  </r>
  <r>
    <n v="3248"/>
    <x v="3247"/>
    <s v="Honest Accomplice Theatre produces theatre for social change."/>
    <n v="12000"/>
    <n v="12095"/>
    <x v="0"/>
    <x v="0"/>
    <x v="0"/>
    <n v="1428178757"/>
    <x v="3248"/>
    <b v="1"/>
    <n v="200"/>
    <b v="1"/>
    <x v="1"/>
    <x v="6"/>
    <n v="101"/>
    <n v="60.48"/>
    <m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b v="1"/>
    <n v="88"/>
    <b v="1"/>
    <x v="1"/>
    <x v="6"/>
    <n v="105"/>
    <n v="65.58"/>
    <m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b v="1"/>
    <n v="213"/>
    <b v="1"/>
    <x v="1"/>
    <x v="6"/>
    <n v="102"/>
    <n v="119.19"/>
    <m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x v="3251"/>
    <b v="1"/>
    <n v="20"/>
    <b v="1"/>
    <x v="1"/>
    <x v="6"/>
    <n v="111"/>
    <n v="83.05"/>
    <m/>
    <x v="3251"/>
    <d v="2015-06-21T17:32:46"/>
    <x v="0"/>
  </r>
  <r>
    <n v="3252"/>
    <x v="3251"/>
    <s v="How do we navigate the boundaries between friendship, sexual intimacy and obsessive desire?"/>
    <n v="2250"/>
    <n v="2876"/>
    <x v="0"/>
    <x v="1"/>
    <x v="1"/>
    <n v="1473247240"/>
    <x v="3252"/>
    <b v="1"/>
    <n v="50"/>
    <b v="1"/>
    <x v="1"/>
    <x v="6"/>
    <n v="128"/>
    <n v="57.52"/>
    <m/>
    <x v="3252"/>
    <d v="2016-09-07T11:20:40"/>
    <x v="2"/>
  </r>
  <r>
    <n v="3253"/>
    <x v="3252"/>
    <s v="Can you ever truly feel what someone else is feeling?_x000a_Do you want to?"/>
    <n v="20000"/>
    <n v="20365"/>
    <x v="0"/>
    <x v="0"/>
    <x v="0"/>
    <n v="1473306300"/>
    <x v="3253"/>
    <b v="1"/>
    <n v="115"/>
    <b v="1"/>
    <x v="1"/>
    <x v="6"/>
    <n v="102"/>
    <n v="177.09"/>
    <m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b v="1"/>
    <n v="186"/>
    <b v="1"/>
    <x v="1"/>
    <x v="6"/>
    <n v="101"/>
    <n v="70.77"/>
    <m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b v="1"/>
    <n v="18"/>
    <b v="1"/>
    <x v="1"/>
    <x v="6"/>
    <n v="175"/>
    <n v="29.17"/>
    <m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x v="3256"/>
    <b v="1"/>
    <n v="176"/>
    <b v="1"/>
    <x v="1"/>
    <x v="6"/>
    <n v="128"/>
    <n v="72.760000000000005"/>
    <m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b v="0"/>
    <n v="41"/>
    <b v="1"/>
    <x v="1"/>
    <x v="6"/>
    <n v="106"/>
    <n v="51.85"/>
    <m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x v="3258"/>
    <b v="1"/>
    <n v="75"/>
    <b v="1"/>
    <x v="1"/>
    <x v="6"/>
    <n v="105"/>
    <n v="98.2"/>
    <m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b v="1"/>
    <n v="97"/>
    <b v="1"/>
    <x v="1"/>
    <x v="6"/>
    <n v="106"/>
    <n v="251.74"/>
    <m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x v="3260"/>
    <b v="1"/>
    <n v="73"/>
    <b v="1"/>
    <x v="1"/>
    <x v="6"/>
    <n v="109"/>
    <n v="74.819999999999993"/>
    <m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x v="3261"/>
    <b v="1"/>
    <n v="49"/>
    <b v="1"/>
    <x v="1"/>
    <x v="6"/>
    <n v="100"/>
    <n v="67.650000000000006"/>
    <m/>
    <x v="3261"/>
    <d v="2015-07-16T17:24:36"/>
    <x v="0"/>
  </r>
  <r>
    <n v="3262"/>
    <x v="3261"/>
    <s v="A one-woman theatrical exploration of the prison system and its inhabitants."/>
    <n v="12200"/>
    <n v="12571"/>
    <x v="0"/>
    <x v="0"/>
    <x v="0"/>
    <n v="1419220800"/>
    <x v="3262"/>
    <b v="1"/>
    <n v="134"/>
    <b v="1"/>
    <x v="1"/>
    <x v="6"/>
    <n v="103"/>
    <n v="93.81"/>
    <m/>
    <x v="3262"/>
    <d v="2014-12-22T04:00:00"/>
    <x v="3"/>
  </r>
  <r>
    <n v="3263"/>
    <x v="3262"/>
    <s v="Shakespeare's bloodiest tragedy, performed and produced exclusively by women."/>
    <n v="2500"/>
    <n v="2804.16"/>
    <x v="0"/>
    <x v="0"/>
    <x v="0"/>
    <n v="1446238800"/>
    <x v="3263"/>
    <b v="1"/>
    <n v="68"/>
    <b v="1"/>
    <x v="1"/>
    <x v="6"/>
    <n v="112"/>
    <n v="41.24"/>
    <m/>
    <x v="3263"/>
    <d v="2015-10-30T21:00:00"/>
    <x v="0"/>
  </r>
  <r>
    <n v="3264"/>
    <x v="3263"/>
    <s v="The three part comedic saga of Kapow-i GoGo, who saves the world.  Again.  And again."/>
    <n v="2500"/>
    <n v="2575"/>
    <x v="0"/>
    <x v="0"/>
    <x v="0"/>
    <n v="1422482400"/>
    <x v="3264"/>
    <b v="1"/>
    <n v="49"/>
    <b v="1"/>
    <x v="1"/>
    <x v="6"/>
    <n v="103"/>
    <n v="52.55"/>
    <m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x v="17"/>
    <x v="3"/>
    <n v="1449162000"/>
    <x v="3265"/>
    <b v="1"/>
    <n v="63"/>
    <b v="1"/>
    <x v="1"/>
    <x v="6"/>
    <n v="164"/>
    <n v="70.290000000000006"/>
    <m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x v="3266"/>
    <b v="1"/>
    <n v="163"/>
    <b v="1"/>
    <x v="1"/>
    <x v="6"/>
    <n v="131"/>
    <n v="48.33"/>
    <m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b v="1"/>
    <n v="288"/>
    <b v="1"/>
    <x v="1"/>
    <x v="6"/>
    <n v="102"/>
    <n v="53.18"/>
    <m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x v="3268"/>
    <b v="1"/>
    <n v="42"/>
    <b v="1"/>
    <x v="1"/>
    <x v="6"/>
    <n v="128"/>
    <n v="60.95"/>
    <m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x v="3269"/>
    <b v="1"/>
    <n v="70"/>
    <b v="1"/>
    <x v="1"/>
    <x v="6"/>
    <n v="102"/>
    <n v="116"/>
    <m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b v="1"/>
    <n v="30"/>
    <b v="1"/>
    <x v="1"/>
    <x v="6"/>
    <n v="102"/>
    <n v="61"/>
    <m/>
    <x v="3270"/>
    <d v="2015-07-12T12:47:45"/>
    <x v="0"/>
  </r>
  <r>
    <n v="3271"/>
    <x v="3270"/>
    <s v="A razor sharp satire to darken your Christmas."/>
    <n v="1500"/>
    <n v="1950"/>
    <x v="0"/>
    <x v="1"/>
    <x v="1"/>
    <n v="1414927775"/>
    <x v="3271"/>
    <b v="1"/>
    <n v="51"/>
    <b v="1"/>
    <x v="1"/>
    <x v="6"/>
    <n v="130"/>
    <n v="38.24"/>
    <m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x v="3272"/>
    <b v="1"/>
    <n v="145"/>
    <b v="1"/>
    <x v="1"/>
    <x v="6"/>
    <n v="154"/>
    <n v="106.5"/>
    <m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b v="1"/>
    <n v="21"/>
    <b v="1"/>
    <x v="1"/>
    <x v="6"/>
    <n v="107"/>
    <n v="204.57"/>
    <m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x v="3274"/>
    <b v="1"/>
    <n v="286"/>
    <b v="1"/>
    <x v="1"/>
    <x v="6"/>
    <n v="101"/>
    <n v="54.91"/>
    <m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x v="3275"/>
    <b v="1"/>
    <n v="12"/>
    <b v="1"/>
    <x v="1"/>
    <x v="6"/>
    <n v="100"/>
    <n v="150.41999999999999"/>
    <m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x v="3276"/>
    <b v="1"/>
    <n v="100"/>
    <b v="1"/>
    <x v="1"/>
    <x v="6"/>
    <n v="117"/>
    <n v="52.58"/>
    <m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x v="3277"/>
    <b v="1"/>
    <n v="100"/>
    <b v="1"/>
    <x v="1"/>
    <x v="6"/>
    <n v="109"/>
    <n v="54.3"/>
    <m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x v="3278"/>
    <b v="1"/>
    <n v="34"/>
    <b v="1"/>
    <x v="1"/>
    <x v="6"/>
    <n v="103"/>
    <n v="76.03"/>
    <m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b v="0"/>
    <n v="63"/>
    <b v="1"/>
    <x v="1"/>
    <x v="6"/>
    <n v="114"/>
    <n v="105.21"/>
    <m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b v="0"/>
    <n v="30"/>
    <b v="1"/>
    <x v="1"/>
    <x v="6"/>
    <n v="103"/>
    <n v="68.67"/>
    <m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x v="3281"/>
    <b v="0"/>
    <n v="47"/>
    <b v="1"/>
    <x v="1"/>
    <x v="6"/>
    <n v="122"/>
    <n v="129.36000000000001"/>
    <m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b v="0"/>
    <n v="237"/>
    <b v="1"/>
    <x v="1"/>
    <x v="6"/>
    <n v="103"/>
    <n v="134.26"/>
    <m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x v="3283"/>
    <b v="0"/>
    <n v="47"/>
    <b v="1"/>
    <x v="1"/>
    <x v="6"/>
    <n v="105"/>
    <n v="17.829999999999998"/>
    <m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x v="3284"/>
    <b v="0"/>
    <n v="15"/>
    <b v="1"/>
    <x v="1"/>
    <x v="6"/>
    <n v="102"/>
    <n v="203.2"/>
    <m/>
    <x v="3284"/>
    <d v="2016-01-29T05:59:00"/>
    <x v="2"/>
  </r>
  <r>
    <n v="3285"/>
    <x v="3284"/>
    <s v="A new play by Matthew Gasda"/>
    <n v="4999"/>
    <n v="5604"/>
    <x v="0"/>
    <x v="0"/>
    <x v="0"/>
    <n v="1488258000"/>
    <x v="3285"/>
    <b v="0"/>
    <n v="81"/>
    <b v="1"/>
    <x v="1"/>
    <x v="6"/>
    <n v="112"/>
    <n v="69.19"/>
    <m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b v="0"/>
    <n v="122"/>
    <b v="1"/>
    <x v="1"/>
    <x v="6"/>
    <n v="102"/>
    <n v="125.12"/>
    <m/>
    <x v="3286"/>
    <d v="2016-08-15T20:09:42"/>
    <x v="2"/>
  </r>
  <r>
    <n v="3287"/>
    <x v="3286"/>
    <s v="An inspirational one-man play about crisis, community, and the search for wholeness."/>
    <n v="2500"/>
    <n v="2500"/>
    <x v="0"/>
    <x v="5"/>
    <x v="5"/>
    <n v="1448733628"/>
    <x v="3287"/>
    <b v="0"/>
    <n v="34"/>
    <b v="1"/>
    <x v="1"/>
    <x v="6"/>
    <n v="100"/>
    <n v="73.53"/>
    <m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b v="0"/>
    <n v="207"/>
    <b v="1"/>
    <x v="1"/>
    <x v="6"/>
    <n v="100"/>
    <n v="48.44"/>
    <m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x v="3289"/>
    <b v="0"/>
    <n v="25"/>
    <b v="1"/>
    <x v="1"/>
    <x v="6"/>
    <n v="133"/>
    <n v="26.61"/>
    <m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x v="3290"/>
    <b v="0"/>
    <n v="72"/>
    <b v="1"/>
    <x v="1"/>
    <x v="6"/>
    <n v="121"/>
    <n v="33.67"/>
    <m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x v="3291"/>
    <b v="0"/>
    <n v="14"/>
    <b v="1"/>
    <x v="1"/>
    <x v="6"/>
    <n v="114"/>
    <n v="40.71"/>
    <m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x v="3292"/>
    <b v="0"/>
    <n v="15"/>
    <b v="1"/>
    <x v="1"/>
    <x v="6"/>
    <n v="286"/>
    <n v="19.27"/>
    <m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b v="0"/>
    <n v="91"/>
    <b v="1"/>
    <x v="1"/>
    <x v="6"/>
    <n v="170"/>
    <n v="84.29"/>
    <m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b v="0"/>
    <n v="24"/>
    <b v="1"/>
    <x v="1"/>
    <x v="6"/>
    <n v="118"/>
    <n v="29.58"/>
    <m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x v="3295"/>
    <b v="0"/>
    <n v="27"/>
    <b v="1"/>
    <x v="1"/>
    <x v="6"/>
    <n v="103"/>
    <n v="26.67"/>
    <m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x v="3296"/>
    <b v="0"/>
    <n v="47"/>
    <b v="1"/>
    <x v="1"/>
    <x v="6"/>
    <n v="144"/>
    <n v="45.98"/>
    <m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x v="3297"/>
    <b v="0"/>
    <n v="44"/>
    <b v="1"/>
    <x v="1"/>
    <x v="6"/>
    <n v="100"/>
    <n v="125.09"/>
    <m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b v="0"/>
    <n v="72"/>
    <b v="1"/>
    <x v="1"/>
    <x v="6"/>
    <n v="102"/>
    <n v="141.29"/>
    <m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x v="3299"/>
    <b v="0"/>
    <n v="63"/>
    <b v="1"/>
    <x v="1"/>
    <x v="6"/>
    <n v="116"/>
    <n v="55.33"/>
    <m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x v="0"/>
    <x v="0"/>
    <n v="1430329862"/>
    <x v="3300"/>
    <b v="0"/>
    <n v="88"/>
    <b v="1"/>
    <x v="1"/>
    <x v="6"/>
    <n v="136"/>
    <n v="46.42"/>
    <m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x v="3301"/>
    <b v="0"/>
    <n v="70"/>
    <b v="1"/>
    <x v="1"/>
    <x v="6"/>
    <n v="133"/>
    <n v="57.2"/>
    <m/>
    <x v="3301"/>
    <d v="2016-08-01T06:59:00"/>
    <x v="2"/>
  </r>
  <r>
    <n v="3302"/>
    <x v="3301"/>
    <s v="FilosofÃ­a de los anÃ³nimos"/>
    <n v="8400"/>
    <n v="8685"/>
    <x v="0"/>
    <x v="3"/>
    <x v="3"/>
    <n v="1481099176"/>
    <x v="3302"/>
    <b v="0"/>
    <n v="50"/>
    <b v="1"/>
    <x v="1"/>
    <x v="6"/>
    <n v="103"/>
    <n v="173.7"/>
    <m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x v="3303"/>
    <b v="0"/>
    <n v="35"/>
    <b v="1"/>
    <x v="1"/>
    <x v="6"/>
    <n v="116"/>
    <n v="59.6"/>
    <m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x v="3304"/>
    <b v="0"/>
    <n v="175"/>
    <b v="1"/>
    <x v="1"/>
    <x v="6"/>
    <n v="105"/>
    <n v="89.59"/>
    <m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b v="0"/>
    <n v="20"/>
    <b v="1"/>
    <x v="1"/>
    <x v="6"/>
    <n v="102"/>
    <n v="204.05"/>
    <m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b v="0"/>
    <n v="54"/>
    <b v="1"/>
    <x v="1"/>
    <x v="6"/>
    <n v="175"/>
    <n v="48.7"/>
    <m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x v="3307"/>
    <b v="0"/>
    <n v="20"/>
    <b v="1"/>
    <x v="1"/>
    <x v="6"/>
    <n v="107"/>
    <n v="53.34"/>
    <m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x v="3308"/>
    <b v="0"/>
    <n v="57"/>
    <b v="1"/>
    <x v="1"/>
    <x v="6"/>
    <n v="122"/>
    <n v="75.09"/>
    <m/>
    <x v="3308"/>
    <d v="2016-04-13T21:02:45"/>
    <x v="2"/>
  </r>
  <r>
    <n v="3309"/>
    <x v="3308"/>
    <s v="Two unlikely friends, a garage, tinned beans &amp; the end of the world."/>
    <n v="350"/>
    <n v="558"/>
    <x v="0"/>
    <x v="1"/>
    <x v="1"/>
    <n v="1476632178"/>
    <x v="3309"/>
    <b v="0"/>
    <n v="31"/>
    <b v="1"/>
    <x v="1"/>
    <x v="6"/>
    <n v="159"/>
    <n v="18"/>
    <m/>
    <x v="3309"/>
    <d v="2016-10-16T15:36:18"/>
    <x v="2"/>
  </r>
  <r>
    <n v="3310"/>
    <x v="3309"/>
    <s v="A new play about coming coming home, recovery, and trying to find God in the process."/>
    <n v="6500"/>
    <n v="6505"/>
    <x v="0"/>
    <x v="0"/>
    <x v="0"/>
    <n v="1444169825"/>
    <x v="3310"/>
    <b v="0"/>
    <n v="31"/>
    <b v="1"/>
    <x v="1"/>
    <x v="6"/>
    <n v="100"/>
    <n v="209.84"/>
    <m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b v="0"/>
    <n v="45"/>
    <b v="1"/>
    <x v="1"/>
    <x v="6"/>
    <n v="110"/>
    <n v="61.02"/>
    <m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x v="3312"/>
    <b v="0"/>
    <n v="41"/>
    <b v="1"/>
    <x v="1"/>
    <x v="6"/>
    <n v="100"/>
    <n v="61"/>
    <m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x v="3313"/>
    <b v="0"/>
    <n v="29"/>
    <b v="1"/>
    <x v="1"/>
    <x v="6"/>
    <n v="116"/>
    <n v="80.03"/>
    <m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x v="3314"/>
    <b v="0"/>
    <n v="58"/>
    <b v="1"/>
    <x v="1"/>
    <x v="6"/>
    <n v="211"/>
    <n v="29.07"/>
    <m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x v="3315"/>
    <b v="0"/>
    <n v="89"/>
    <b v="1"/>
    <x v="1"/>
    <x v="6"/>
    <n v="110"/>
    <n v="49.44"/>
    <m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b v="0"/>
    <n v="125"/>
    <b v="1"/>
    <x v="1"/>
    <x v="6"/>
    <n v="100"/>
    <n v="93.98"/>
    <m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x v="3317"/>
    <b v="0"/>
    <n v="18"/>
    <b v="1"/>
    <x v="1"/>
    <x v="6"/>
    <n v="106"/>
    <n v="61.94"/>
    <m/>
    <x v="3317"/>
    <d v="2016-06-08T00:57:04"/>
    <x v="2"/>
  </r>
  <r>
    <n v="3318"/>
    <x v="3317"/>
    <s v="Help us strengthen and inspire disability arts in Atlantic Canada"/>
    <n v="2000"/>
    <n v="2512"/>
    <x v="0"/>
    <x v="5"/>
    <x v="5"/>
    <n v="1460341800"/>
    <x v="3318"/>
    <b v="0"/>
    <n v="32"/>
    <b v="1"/>
    <x v="1"/>
    <x v="6"/>
    <n v="126"/>
    <n v="78.5"/>
    <m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x v="3319"/>
    <b v="0"/>
    <n v="16"/>
    <b v="1"/>
    <x v="1"/>
    <x v="6"/>
    <n v="108"/>
    <n v="33.75"/>
    <m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x v="0"/>
    <x v="0"/>
    <n v="1466557557"/>
    <x v="3320"/>
    <b v="0"/>
    <n v="38"/>
    <b v="1"/>
    <x v="1"/>
    <x v="6"/>
    <n v="101"/>
    <n v="66.45"/>
    <m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b v="0"/>
    <n v="15"/>
    <b v="1"/>
    <x v="1"/>
    <x v="6"/>
    <n v="107"/>
    <n v="35.799999999999997"/>
    <m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x v="3322"/>
    <b v="0"/>
    <n v="23"/>
    <b v="1"/>
    <x v="1"/>
    <x v="6"/>
    <n v="102"/>
    <n v="145.65"/>
    <m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b v="0"/>
    <n v="49"/>
    <b v="1"/>
    <x v="1"/>
    <x v="6"/>
    <n v="126"/>
    <n v="25.69"/>
    <m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x v="17"/>
    <x v="3"/>
    <n v="1465135190"/>
    <x v="3324"/>
    <b v="0"/>
    <n v="10"/>
    <b v="1"/>
    <x v="1"/>
    <x v="6"/>
    <n v="102"/>
    <n v="152.5"/>
    <m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x v="3325"/>
    <b v="0"/>
    <n v="15"/>
    <b v="1"/>
    <x v="1"/>
    <x v="6"/>
    <n v="113"/>
    <n v="30"/>
    <m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x v="3326"/>
    <b v="0"/>
    <n v="57"/>
    <b v="1"/>
    <x v="1"/>
    <x v="6"/>
    <n v="101"/>
    <n v="142.28"/>
    <m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x v="3327"/>
    <b v="0"/>
    <n v="33"/>
    <b v="1"/>
    <x v="1"/>
    <x v="6"/>
    <n v="101"/>
    <n v="24.55"/>
    <m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b v="0"/>
    <n v="9"/>
    <b v="1"/>
    <x v="1"/>
    <x v="6"/>
    <n v="146"/>
    <n v="292.77999999999997"/>
    <m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x v="3329"/>
    <b v="0"/>
    <n v="26"/>
    <b v="1"/>
    <x v="1"/>
    <x v="6"/>
    <n v="117"/>
    <n v="44.92"/>
    <m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x v="3330"/>
    <b v="0"/>
    <n v="69"/>
    <b v="1"/>
    <x v="1"/>
    <x v="6"/>
    <n v="106"/>
    <n v="23.1"/>
    <m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b v="0"/>
    <n v="65"/>
    <b v="1"/>
    <x v="1"/>
    <x v="6"/>
    <n v="105"/>
    <n v="80.400000000000006"/>
    <m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x v="3332"/>
    <b v="0"/>
    <n v="83"/>
    <b v="1"/>
    <x v="1"/>
    <x v="6"/>
    <n v="100"/>
    <n v="72.290000000000006"/>
    <m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x v="3333"/>
    <b v="0"/>
    <n v="111"/>
    <b v="1"/>
    <x v="1"/>
    <x v="6"/>
    <n v="105"/>
    <n v="32.97"/>
    <m/>
    <x v="3333"/>
    <d v="2015-06-15T16:14:40"/>
    <x v="0"/>
  </r>
  <r>
    <n v="3334"/>
    <x v="3333"/>
    <s v="The Saltbox Theatre Collective is a brand new not-for-profit theatre company in Illinois."/>
    <n v="3871"/>
    <n v="5366"/>
    <x v="0"/>
    <x v="0"/>
    <x v="0"/>
    <n v="1438259422"/>
    <x v="3334"/>
    <b v="0"/>
    <n v="46"/>
    <b v="1"/>
    <x v="1"/>
    <x v="6"/>
    <n v="139"/>
    <n v="116.65"/>
    <m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x v="3335"/>
    <b v="0"/>
    <n v="63"/>
    <b v="1"/>
    <x v="1"/>
    <x v="6"/>
    <n v="100"/>
    <n v="79.62"/>
    <m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x v="3336"/>
    <b v="0"/>
    <n v="9"/>
    <b v="1"/>
    <x v="1"/>
    <x v="6"/>
    <n v="100"/>
    <n v="27.78"/>
    <m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x v="3337"/>
    <b v="0"/>
    <n v="34"/>
    <b v="1"/>
    <x v="1"/>
    <x v="6"/>
    <n v="110"/>
    <n v="81.03"/>
    <m/>
    <x v="3337"/>
    <d v="2014-10-10T21:00:00"/>
    <x v="3"/>
  </r>
  <r>
    <n v="3338"/>
    <x v="3337"/>
    <s v="Join Estelle Parsons in support of Theater That Looks and Sounds Like America"/>
    <n v="15000"/>
    <n v="15327"/>
    <x v="0"/>
    <x v="0"/>
    <x v="0"/>
    <n v="1487944080"/>
    <x v="3338"/>
    <b v="0"/>
    <n v="112"/>
    <b v="1"/>
    <x v="1"/>
    <x v="6"/>
    <n v="102"/>
    <n v="136.85"/>
    <m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x v="0"/>
    <x v="0"/>
    <n v="1469721518"/>
    <x v="3339"/>
    <b v="0"/>
    <n v="47"/>
    <b v="1"/>
    <x v="1"/>
    <x v="6"/>
    <n v="104"/>
    <n v="177.62"/>
    <m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b v="0"/>
    <n v="38"/>
    <b v="1"/>
    <x v="1"/>
    <x v="6"/>
    <n v="138"/>
    <n v="109.08"/>
    <m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b v="0"/>
    <n v="28"/>
    <b v="1"/>
    <x v="1"/>
    <x v="6"/>
    <n v="100"/>
    <n v="119.64"/>
    <m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x v="0"/>
    <x v="0"/>
    <n v="1427864340"/>
    <x v="3342"/>
    <b v="0"/>
    <n v="78"/>
    <b v="1"/>
    <x v="1"/>
    <x v="6"/>
    <n v="102"/>
    <n v="78.209999999999994"/>
    <m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x v="3343"/>
    <b v="0"/>
    <n v="23"/>
    <b v="1"/>
    <x v="1"/>
    <x v="6"/>
    <n v="171"/>
    <n v="52.17"/>
    <m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x v="3344"/>
    <b v="0"/>
    <n v="40"/>
    <b v="1"/>
    <x v="1"/>
    <x v="6"/>
    <n v="101"/>
    <n v="114.13"/>
    <m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x v="3345"/>
    <b v="0"/>
    <n v="13"/>
    <b v="1"/>
    <x v="1"/>
    <x v="6"/>
    <n v="130"/>
    <n v="50"/>
    <m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x v="3346"/>
    <b v="0"/>
    <n v="18"/>
    <b v="1"/>
    <x v="1"/>
    <x v="6"/>
    <n v="110"/>
    <n v="91.67"/>
    <m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b v="0"/>
    <n v="22"/>
    <b v="1"/>
    <x v="1"/>
    <x v="6"/>
    <n v="119"/>
    <n v="108.59"/>
    <m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x v="3348"/>
    <b v="0"/>
    <n v="79"/>
    <b v="1"/>
    <x v="1"/>
    <x v="6"/>
    <n v="100"/>
    <n v="69.819999999999993"/>
    <m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b v="0"/>
    <n v="14"/>
    <b v="1"/>
    <x v="1"/>
    <x v="6"/>
    <n v="153"/>
    <n v="109.57"/>
    <m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b v="0"/>
    <n v="51"/>
    <b v="1"/>
    <x v="1"/>
    <x v="6"/>
    <n v="104"/>
    <n v="71.67"/>
    <m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x v="3351"/>
    <b v="0"/>
    <n v="54"/>
    <b v="1"/>
    <x v="1"/>
    <x v="6"/>
    <n v="101"/>
    <n v="93.61"/>
    <m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b v="0"/>
    <n v="70"/>
    <b v="1"/>
    <x v="1"/>
    <x v="6"/>
    <n v="108"/>
    <n v="76.8"/>
    <m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x v="3353"/>
    <b v="0"/>
    <n v="44"/>
    <b v="1"/>
    <x v="1"/>
    <x v="6"/>
    <n v="315"/>
    <n v="35.799999999999997"/>
    <m/>
    <x v="3353"/>
    <d v="2016-05-02T23:00:00"/>
    <x v="2"/>
  </r>
  <r>
    <n v="3354"/>
    <x v="3352"/>
    <s v="Help Strangeloop Theatre create and support new work by sponsoring our 2015-2016 season."/>
    <n v="3000"/>
    <n v="3058"/>
    <x v="0"/>
    <x v="0"/>
    <x v="0"/>
    <n v="1446091260"/>
    <x v="3354"/>
    <b v="0"/>
    <n v="55"/>
    <b v="1"/>
    <x v="1"/>
    <x v="6"/>
    <n v="102"/>
    <n v="55.6"/>
    <m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x v="3355"/>
    <b v="0"/>
    <n v="15"/>
    <b v="1"/>
    <x v="1"/>
    <x v="6"/>
    <n v="126"/>
    <n v="147.33000000000001"/>
    <m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x v="3356"/>
    <b v="0"/>
    <n v="27"/>
    <b v="1"/>
    <x v="1"/>
    <x v="6"/>
    <n v="101"/>
    <n v="56.33"/>
    <m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b v="0"/>
    <n v="21"/>
    <b v="1"/>
    <x v="1"/>
    <x v="6"/>
    <n v="101"/>
    <n v="96.19"/>
    <m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x v="3358"/>
    <b v="0"/>
    <n v="162"/>
    <b v="1"/>
    <x v="1"/>
    <x v="6"/>
    <n v="103"/>
    <n v="63.57"/>
    <m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x v="0"/>
    <x v="0"/>
    <n v="1487985734"/>
    <x v="3359"/>
    <b v="0"/>
    <n v="23"/>
    <b v="1"/>
    <x v="1"/>
    <x v="6"/>
    <n v="106"/>
    <n v="184.78"/>
    <m/>
    <x v="3359"/>
    <d v="2017-02-25T01:22:14"/>
    <x v="1"/>
  </r>
  <r>
    <n v="3360"/>
    <x v="3358"/>
    <s v="World Premiere, an M1 Singapore Fringe Festival 2017 commission."/>
    <n v="9000"/>
    <n v="9124"/>
    <x v="0"/>
    <x v="20"/>
    <x v="12"/>
    <n v="1481731140"/>
    <x v="3360"/>
    <b v="0"/>
    <n v="72"/>
    <b v="1"/>
    <x v="1"/>
    <x v="6"/>
    <n v="101"/>
    <n v="126.72"/>
    <m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x v="3361"/>
    <b v="0"/>
    <n v="68"/>
    <b v="1"/>
    <x v="1"/>
    <x v="6"/>
    <n v="113"/>
    <n v="83.43"/>
    <m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x v="3362"/>
    <b v="0"/>
    <n v="20"/>
    <b v="1"/>
    <x v="1"/>
    <x v="6"/>
    <n v="218"/>
    <n v="54.5"/>
    <m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x v="3363"/>
    <b v="0"/>
    <n v="26"/>
    <b v="1"/>
    <x v="1"/>
    <x v="6"/>
    <n v="101"/>
    <n v="302.31"/>
    <m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x v="3364"/>
    <b v="0"/>
    <n v="72"/>
    <b v="1"/>
    <x v="1"/>
    <x v="6"/>
    <n v="106"/>
    <n v="44.14"/>
    <m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x v="3365"/>
    <b v="0"/>
    <n v="3"/>
    <b v="1"/>
    <x v="1"/>
    <x v="6"/>
    <n v="104"/>
    <n v="866.67"/>
    <m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x v="3366"/>
    <b v="0"/>
    <n v="18"/>
    <b v="1"/>
    <x v="1"/>
    <x v="6"/>
    <n v="221"/>
    <n v="61.39"/>
    <m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x v="3367"/>
    <b v="0"/>
    <n v="30"/>
    <b v="1"/>
    <x v="1"/>
    <x v="6"/>
    <n v="119"/>
    <n v="29.67"/>
    <m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x v="0"/>
    <x v="0"/>
    <n v="1420088400"/>
    <x v="3368"/>
    <b v="0"/>
    <n v="23"/>
    <b v="1"/>
    <x v="1"/>
    <x v="6"/>
    <n v="105"/>
    <n v="45.48"/>
    <m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x v="3369"/>
    <b v="0"/>
    <n v="54"/>
    <b v="1"/>
    <x v="1"/>
    <x v="6"/>
    <n v="104"/>
    <n v="96.2"/>
    <m/>
    <x v="3369"/>
    <d v="2017-01-15T00:59:40"/>
    <x v="2"/>
  </r>
  <r>
    <n v="3370"/>
    <x v="3368"/>
    <s v="I'm Alright. A story of young women, told by young women, for the world."/>
    <n v="1500"/>
    <n v="1766"/>
    <x v="0"/>
    <x v="0"/>
    <x v="0"/>
    <n v="1481961600"/>
    <x v="3370"/>
    <b v="0"/>
    <n v="26"/>
    <b v="1"/>
    <x v="1"/>
    <x v="6"/>
    <n v="118"/>
    <n v="67.92"/>
    <m/>
    <x v="3370"/>
    <d v="2016-12-17T08:00:00"/>
    <x v="2"/>
  </r>
  <r>
    <n v="3371"/>
    <x v="3369"/>
    <s v="Help support Red Planet, a new science fiction play based off the Mars One exploration."/>
    <n v="200"/>
    <n v="277"/>
    <x v="0"/>
    <x v="0"/>
    <x v="0"/>
    <n v="1449089965"/>
    <x v="3371"/>
    <b v="0"/>
    <n v="9"/>
    <b v="1"/>
    <x v="1"/>
    <x v="6"/>
    <n v="139"/>
    <n v="30.78"/>
    <m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x v="3372"/>
    <b v="0"/>
    <n v="27"/>
    <b v="1"/>
    <x v="1"/>
    <x v="6"/>
    <n v="104"/>
    <n v="38.33"/>
    <m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x v="3373"/>
    <b v="0"/>
    <n v="30"/>
    <b v="1"/>
    <x v="1"/>
    <x v="6"/>
    <n v="100"/>
    <n v="66.83"/>
    <m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x v="3374"/>
    <b v="0"/>
    <n v="52"/>
    <b v="1"/>
    <x v="1"/>
    <x v="6"/>
    <n v="107"/>
    <n v="71.73"/>
    <m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x v="3375"/>
    <b v="0"/>
    <n v="17"/>
    <b v="1"/>
    <x v="1"/>
    <x v="6"/>
    <n v="100"/>
    <n v="176.47"/>
    <m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x v="3376"/>
    <b v="0"/>
    <n v="19"/>
    <b v="1"/>
    <x v="1"/>
    <x v="6"/>
    <n v="100"/>
    <n v="421.11"/>
    <m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b v="0"/>
    <n v="77"/>
    <b v="1"/>
    <x v="1"/>
    <x v="6"/>
    <n v="101"/>
    <n v="104.99"/>
    <m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b v="0"/>
    <n v="21"/>
    <b v="1"/>
    <x v="1"/>
    <x v="6"/>
    <n v="108"/>
    <n v="28.19"/>
    <m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b v="0"/>
    <n v="38"/>
    <b v="1"/>
    <x v="1"/>
    <x v="6"/>
    <n v="104"/>
    <n v="54.55"/>
    <m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b v="0"/>
    <n v="28"/>
    <b v="1"/>
    <x v="1"/>
    <x v="6"/>
    <n v="104"/>
    <n v="111.89"/>
    <m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b v="0"/>
    <n v="48"/>
    <b v="1"/>
    <x v="1"/>
    <x v="6"/>
    <n v="102"/>
    <n v="85.21"/>
    <m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x v="3382"/>
    <b v="0"/>
    <n v="46"/>
    <b v="1"/>
    <x v="1"/>
    <x v="6"/>
    <n v="101"/>
    <n v="76.650000000000006"/>
    <m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b v="0"/>
    <n v="30"/>
    <b v="1"/>
    <x v="1"/>
    <x v="6"/>
    <n v="112"/>
    <n v="65.17"/>
    <m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b v="0"/>
    <n v="64"/>
    <b v="1"/>
    <x v="1"/>
    <x v="6"/>
    <n v="100"/>
    <n v="93.76"/>
    <m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x v="3385"/>
    <b v="0"/>
    <n v="15"/>
    <b v="1"/>
    <x v="1"/>
    <x v="6"/>
    <n v="100"/>
    <n v="133.33000000000001"/>
    <m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x v="3386"/>
    <b v="0"/>
    <n v="41"/>
    <b v="1"/>
    <x v="1"/>
    <x v="6"/>
    <n v="105"/>
    <n v="51.22"/>
    <m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x v="3387"/>
    <b v="0"/>
    <n v="35"/>
    <b v="1"/>
    <x v="1"/>
    <x v="6"/>
    <n v="117"/>
    <n v="100.17"/>
    <m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b v="0"/>
    <n v="45"/>
    <b v="1"/>
    <x v="1"/>
    <x v="6"/>
    <n v="104"/>
    <n v="34.6"/>
    <m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x v="3389"/>
    <b v="0"/>
    <n v="62"/>
    <b v="1"/>
    <x v="1"/>
    <x v="6"/>
    <n v="115"/>
    <n v="184.68"/>
    <m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b v="0"/>
    <n v="22"/>
    <b v="1"/>
    <x v="1"/>
    <x v="6"/>
    <n v="102"/>
    <n v="69.819999999999993"/>
    <m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x v="3391"/>
    <b v="0"/>
    <n v="18"/>
    <b v="1"/>
    <x v="1"/>
    <x v="6"/>
    <n v="223"/>
    <n v="61.94"/>
    <m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b v="0"/>
    <n v="12"/>
    <b v="1"/>
    <x v="1"/>
    <x v="6"/>
    <n v="100"/>
    <n v="41.67"/>
    <m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x v="3393"/>
    <b v="0"/>
    <n v="44"/>
    <b v="1"/>
    <x v="1"/>
    <x v="6"/>
    <n v="106"/>
    <n v="36.07"/>
    <m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x v="3394"/>
    <b v="0"/>
    <n v="27"/>
    <b v="1"/>
    <x v="1"/>
    <x v="6"/>
    <n v="142"/>
    <n v="29"/>
    <m/>
    <x v="3394"/>
    <d v="2014-07-27T14:17:25"/>
    <x v="3"/>
  </r>
  <r>
    <n v="3395"/>
    <x v="3393"/>
    <s v="Miramar is a a darkly funny play exploring what it is we call â€˜homeâ€™."/>
    <n v="500"/>
    <n v="920"/>
    <x v="0"/>
    <x v="1"/>
    <x v="1"/>
    <n v="1433009400"/>
    <x v="3395"/>
    <b v="0"/>
    <n v="38"/>
    <b v="1"/>
    <x v="1"/>
    <x v="6"/>
    <n v="184"/>
    <n v="24.21"/>
    <m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x v="3396"/>
    <b v="0"/>
    <n v="28"/>
    <b v="1"/>
    <x v="1"/>
    <x v="6"/>
    <n v="104"/>
    <n v="55.89"/>
    <m/>
    <x v="3396"/>
    <d v="2014-06-01T03:59:00"/>
    <x v="3"/>
  </r>
  <r>
    <n v="3397"/>
    <x v="3395"/>
    <s v="Help a group of recovering alcoholics bring Samuel Beckett's classic to a seaside town!"/>
    <n v="250"/>
    <n v="280"/>
    <x v="0"/>
    <x v="1"/>
    <x v="1"/>
    <n v="1455832800"/>
    <x v="3397"/>
    <b v="0"/>
    <n v="24"/>
    <b v="1"/>
    <x v="1"/>
    <x v="6"/>
    <n v="112"/>
    <n v="11.67"/>
    <m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x v="3398"/>
    <b v="0"/>
    <n v="65"/>
    <b v="1"/>
    <x v="1"/>
    <x v="6"/>
    <n v="111"/>
    <n v="68.349999999999994"/>
    <m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x v="3399"/>
    <b v="0"/>
    <n v="46"/>
    <b v="1"/>
    <x v="1"/>
    <x v="6"/>
    <n v="104"/>
    <n v="27.07"/>
    <m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b v="0"/>
    <n v="85"/>
    <b v="1"/>
    <x v="1"/>
    <x v="6"/>
    <n v="100"/>
    <n v="118.13"/>
    <m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b v="0"/>
    <n v="66"/>
    <b v="1"/>
    <x v="1"/>
    <x v="6"/>
    <n v="102"/>
    <n v="44.76"/>
    <m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b v="0"/>
    <n v="165"/>
    <b v="1"/>
    <x v="1"/>
    <x v="6"/>
    <n v="110"/>
    <n v="99.79"/>
    <m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x v="3403"/>
    <b v="0"/>
    <n v="17"/>
    <b v="1"/>
    <x v="1"/>
    <x v="6"/>
    <n v="100"/>
    <n v="117.65"/>
    <m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x v="3404"/>
    <b v="0"/>
    <n v="3"/>
    <b v="1"/>
    <x v="1"/>
    <x v="6"/>
    <n v="122"/>
    <n v="203.33"/>
    <m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x v="3405"/>
    <b v="0"/>
    <n v="17"/>
    <b v="1"/>
    <x v="1"/>
    <x v="6"/>
    <n v="138"/>
    <n v="28.32"/>
    <m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x v="0"/>
    <x v="0"/>
    <n v="1405511376"/>
    <x v="3406"/>
    <b v="0"/>
    <n v="91"/>
    <b v="1"/>
    <x v="1"/>
    <x v="6"/>
    <n v="100"/>
    <n v="110.23"/>
    <m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x v="3407"/>
    <b v="0"/>
    <n v="67"/>
    <b v="1"/>
    <x v="1"/>
    <x v="6"/>
    <n v="107"/>
    <n v="31.97"/>
    <m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b v="0"/>
    <n v="18"/>
    <b v="1"/>
    <x v="1"/>
    <x v="6"/>
    <n v="211"/>
    <n v="58.61"/>
    <m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x v="3409"/>
    <b v="0"/>
    <n v="21"/>
    <b v="1"/>
    <x v="1"/>
    <x v="6"/>
    <n v="124"/>
    <n v="29.43"/>
    <m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x v="3410"/>
    <b v="0"/>
    <n v="40"/>
    <b v="1"/>
    <x v="1"/>
    <x v="6"/>
    <n v="109"/>
    <n v="81.38"/>
    <m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b v="0"/>
    <n v="78"/>
    <b v="1"/>
    <x v="1"/>
    <x v="6"/>
    <n v="104"/>
    <n v="199.17"/>
    <m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x v="3412"/>
    <b v="0"/>
    <n v="26"/>
    <b v="1"/>
    <x v="1"/>
    <x v="6"/>
    <n v="100"/>
    <n v="115.38"/>
    <m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x v="3413"/>
    <b v="0"/>
    <n v="14"/>
    <b v="1"/>
    <x v="1"/>
    <x v="6"/>
    <n v="130"/>
    <n v="46.43"/>
    <m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x v="3414"/>
    <b v="0"/>
    <n v="44"/>
    <b v="1"/>
    <x v="1"/>
    <x v="6"/>
    <n v="104"/>
    <n v="70.569999999999993"/>
    <m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x v="0"/>
    <x v="0"/>
    <n v="1460935800"/>
    <x v="3415"/>
    <b v="0"/>
    <n v="9"/>
    <b v="1"/>
    <x v="1"/>
    <x v="6"/>
    <n v="100"/>
    <n v="22.22"/>
    <m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b v="0"/>
    <n v="30"/>
    <b v="1"/>
    <x v="1"/>
    <x v="6"/>
    <n v="120"/>
    <n v="159.47"/>
    <m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x v="3417"/>
    <b v="0"/>
    <n v="45"/>
    <b v="1"/>
    <x v="1"/>
    <x v="6"/>
    <n v="100"/>
    <n v="37.78"/>
    <m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x v="3418"/>
    <b v="0"/>
    <n v="56"/>
    <b v="1"/>
    <x v="1"/>
    <x v="6"/>
    <n v="101"/>
    <n v="72.05"/>
    <m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b v="0"/>
    <n v="46"/>
    <b v="1"/>
    <x v="1"/>
    <x v="6"/>
    <n v="107"/>
    <n v="63.7"/>
    <m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x v="3420"/>
    <b v="0"/>
    <n v="34"/>
    <b v="1"/>
    <x v="1"/>
    <x v="6"/>
    <n v="138"/>
    <n v="28.41"/>
    <m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x v="3421"/>
    <b v="0"/>
    <n v="98"/>
    <b v="1"/>
    <x v="1"/>
    <x v="6"/>
    <n v="101"/>
    <n v="103.21"/>
    <m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x v="3422"/>
    <b v="0"/>
    <n v="46"/>
    <b v="1"/>
    <x v="1"/>
    <x v="6"/>
    <n v="109"/>
    <n v="71.150000000000006"/>
    <m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x v="3423"/>
    <b v="0"/>
    <n v="10"/>
    <b v="1"/>
    <x v="1"/>
    <x v="6"/>
    <n v="140"/>
    <n v="35"/>
    <m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x v="3424"/>
    <b v="0"/>
    <n v="76"/>
    <b v="1"/>
    <x v="1"/>
    <x v="6"/>
    <n v="104"/>
    <n v="81.78"/>
    <m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b v="0"/>
    <n v="104"/>
    <b v="1"/>
    <x v="1"/>
    <x v="6"/>
    <n v="103"/>
    <n v="297.02999999999997"/>
    <m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x v="3426"/>
    <b v="0"/>
    <n v="87"/>
    <b v="1"/>
    <x v="1"/>
    <x v="6"/>
    <n v="108"/>
    <n v="46.61"/>
    <m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x v="3427"/>
    <b v="0"/>
    <n v="29"/>
    <b v="1"/>
    <x v="1"/>
    <x v="6"/>
    <n v="100"/>
    <n v="51.72"/>
    <m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x v="3428"/>
    <b v="0"/>
    <n v="51"/>
    <b v="1"/>
    <x v="1"/>
    <x v="6"/>
    <n v="103"/>
    <n v="40.29"/>
    <m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b v="0"/>
    <n v="12"/>
    <b v="1"/>
    <x v="1"/>
    <x v="6"/>
    <n v="130"/>
    <n v="16.25"/>
    <m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b v="0"/>
    <n v="72"/>
    <b v="1"/>
    <x v="1"/>
    <x v="6"/>
    <n v="109"/>
    <n v="30.15"/>
    <m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x v="3431"/>
    <b v="0"/>
    <n v="21"/>
    <b v="1"/>
    <x v="1"/>
    <x v="6"/>
    <n v="100"/>
    <n v="95.24"/>
    <m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x v="3432"/>
    <b v="0"/>
    <n v="42"/>
    <b v="1"/>
    <x v="1"/>
    <x v="6"/>
    <n v="110"/>
    <n v="52.21"/>
    <m/>
    <x v="3432"/>
    <d v="2016-02-05T22:00:00"/>
    <x v="2"/>
  </r>
  <r>
    <n v="3433"/>
    <x v="3431"/>
    <s v="death&amp;pretzels presents their first Chicago based project:_x000a_The Dybbuk by S. Ansky"/>
    <n v="9500"/>
    <n v="9525"/>
    <x v="0"/>
    <x v="0"/>
    <x v="0"/>
    <n v="1402974000"/>
    <x v="3433"/>
    <b v="0"/>
    <n v="71"/>
    <b v="1"/>
    <x v="1"/>
    <x v="6"/>
    <n v="100"/>
    <n v="134.15"/>
    <m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b v="0"/>
    <n v="168"/>
    <b v="1"/>
    <x v="1"/>
    <x v="6"/>
    <n v="106"/>
    <n v="62.83"/>
    <m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b v="0"/>
    <n v="19"/>
    <b v="1"/>
    <x v="1"/>
    <x v="6"/>
    <n v="112"/>
    <n v="58.95"/>
    <m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b v="0"/>
    <n v="37"/>
    <b v="1"/>
    <x v="1"/>
    <x v="6"/>
    <n v="106"/>
    <n v="143.11000000000001"/>
    <m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b v="0"/>
    <n v="36"/>
    <b v="1"/>
    <x v="1"/>
    <x v="6"/>
    <n v="101"/>
    <n v="84.17"/>
    <m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x v="3438"/>
    <b v="0"/>
    <n v="14"/>
    <b v="1"/>
    <x v="1"/>
    <x v="6"/>
    <n v="104"/>
    <n v="186.07"/>
    <m/>
    <x v="3438"/>
    <d v="2015-05-02T21:00:00"/>
    <x v="0"/>
  </r>
  <r>
    <n v="3439"/>
    <x v="3437"/>
    <s v="Help a small theater produce an original adaptation of Lewis Carroll's classic story."/>
    <n v="1200"/>
    <n v="1616.14"/>
    <x v="0"/>
    <x v="0"/>
    <x v="0"/>
    <n v="1453179540"/>
    <x v="3439"/>
    <b v="0"/>
    <n v="18"/>
    <b v="1"/>
    <x v="1"/>
    <x v="6"/>
    <n v="135"/>
    <n v="89.79"/>
    <m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x v="3440"/>
    <b v="0"/>
    <n v="82"/>
    <b v="1"/>
    <x v="1"/>
    <x v="6"/>
    <n v="105"/>
    <n v="64.16"/>
    <m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x v="3441"/>
    <b v="0"/>
    <n v="43"/>
    <b v="1"/>
    <x v="1"/>
    <x v="6"/>
    <n v="103"/>
    <n v="59.65"/>
    <m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x v="3442"/>
    <b v="0"/>
    <n v="8"/>
    <b v="1"/>
    <x v="1"/>
    <x v="6"/>
    <n v="100"/>
    <n v="31.25"/>
    <m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x v="3443"/>
    <b v="0"/>
    <n v="45"/>
    <b v="1"/>
    <x v="1"/>
    <x v="6"/>
    <n v="186"/>
    <n v="41.22"/>
    <m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x v="3444"/>
    <b v="0"/>
    <n v="20"/>
    <b v="1"/>
    <x v="1"/>
    <x v="6"/>
    <n v="289"/>
    <n v="43.35"/>
    <m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x v="3445"/>
    <b v="0"/>
    <n v="31"/>
    <b v="1"/>
    <x v="1"/>
    <x v="6"/>
    <n v="100"/>
    <n v="64.52"/>
    <m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b v="0"/>
    <n v="25"/>
    <b v="1"/>
    <x v="1"/>
    <x v="6"/>
    <n v="108"/>
    <n v="43.28"/>
    <m/>
    <x v="3446"/>
    <d v="2015-02-05T12:20:00"/>
    <x v="0"/>
  </r>
  <r>
    <n v="3447"/>
    <x v="3445"/>
    <s v="&quot;He was a poet, a vagrant, a philosopher, a lady's man and a hard drinker&quot;"/>
    <n v="1000"/>
    <n v="1078"/>
    <x v="0"/>
    <x v="0"/>
    <x v="0"/>
    <n v="1458332412"/>
    <x v="3447"/>
    <b v="0"/>
    <n v="14"/>
    <b v="1"/>
    <x v="1"/>
    <x v="6"/>
    <n v="108"/>
    <n v="77"/>
    <m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x v="3448"/>
    <b v="0"/>
    <n v="45"/>
    <b v="1"/>
    <x v="1"/>
    <x v="6"/>
    <n v="110"/>
    <n v="51.22"/>
    <m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x v="3449"/>
    <b v="0"/>
    <n v="20"/>
    <b v="1"/>
    <x v="1"/>
    <x v="6"/>
    <n v="171"/>
    <n v="68.25"/>
    <m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x v="3450"/>
    <b v="0"/>
    <n v="39"/>
    <b v="1"/>
    <x v="1"/>
    <x v="6"/>
    <n v="152"/>
    <n v="19.489999999999998"/>
    <m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x v="3451"/>
    <b v="0"/>
    <n v="16"/>
    <b v="1"/>
    <x v="1"/>
    <x v="6"/>
    <n v="101"/>
    <n v="41.13"/>
    <m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x v="3452"/>
    <b v="0"/>
    <n v="37"/>
    <b v="1"/>
    <x v="1"/>
    <x v="6"/>
    <n v="153"/>
    <n v="41.41"/>
    <m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x v="3453"/>
    <b v="0"/>
    <n v="14"/>
    <b v="1"/>
    <x v="1"/>
    <x v="6"/>
    <n v="128"/>
    <n v="27.5"/>
    <m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x v="3454"/>
    <b v="0"/>
    <n v="21"/>
    <b v="1"/>
    <x v="1"/>
    <x v="6"/>
    <n v="101"/>
    <n v="33.57"/>
    <m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b v="0"/>
    <n v="69"/>
    <b v="1"/>
    <x v="1"/>
    <x v="6"/>
    <n v="101"/>
    <n v="145.87"/>
    <m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b v="0"/>
    <n v="16"/>
    <b v="1"/>
    <x v="1"/>
    <x v="6"/>
    <n v="191"/>
    <n v="358.69"/>
    <m/>
    <x v="3456"/>
    <d v="2014-08-01T06:59:00"/>
    <x v="3"/>
  </r>
  <r>
    <n v="3457"/>
    <x v="3455"/>
    <s v="Robots, Space Battles, Mystery, and Intrigue. Nothing is Impossible..."/>
    <n v="2000"/>
    <n v="2804"/>
    <x v="0"/>
    <x v="0"/>
    <x v="0"/>
    <n v="1423720740"/>
    <x v="3457"/>
    <b v="0"/>
    <n v="55"/>
    <b v="1"/>
    <x v="1"/>
    <x v="6"/>
    <n v="140"/>
    <n v="50.98"/>
    <m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x v="3458"/>
    <b v="0"/>
    <n v="27"/>
    <b v="1"/>
    <x v="1"/>
    <x v="6"/>
    <n v="124"/>
    <n v="45.04"/>
    <m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x v="3459"/>
    <b v="0"/>
    <n v="36"/>
    <b v="1"/>
    <x v="1"/>
    <x v="6"/>
    <n v="126"/>
    <n v="17.53"/>
    <m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x v="3460"/>
    <b v="0"/>
    <n v="19"/>
    <b v="1"/>
    <x v="1"/>
    <x v="6"/>
    <n v="190"/>
    <n v="50"/>
    <m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x v="3461"/>
    <b v="0"/>
    <n v="12"/>
    <b v="1"/>
    <x v="1"/>
    <x v="6"/>
    <n v="139"/>
    <n v="57.92"/>
    <m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x v="3462"/>
    <b v="0"/>
    <n v="17"/>
    <b v="1"/>
    <x v="1"/>
    <x v="6"/>
    <n v="202"/>
    <n v="29.71"/>
    <m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x v="3463"/>
    <b v="0"/>
    <n v="114"/>
    <b v="1"/>
    <x v="1"/>
    <x v="6"/>
    <n v="103"/>
    <n v="90.68"/>
    <m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b v="0"/>
    <n v="93"/>
    <b v="1"/>
    <x v="1"/>
    <x v="6"/>
    <n v="102"/>
    <n v="55.01"/>
    <m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x v="3465"/>
    <b v="0"/>
    <n v="36"/>
    <b v="1"/>
    <x v="1"/>
    <x v="6"/>
    <n v="103"/>
    <n v="57.22"/>
    <m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x v="0"/>
    <x v="0"/>
    <n v="1461108450"/>
    <x v="3466"/>
    <b v="0"/>
    <n v="61"/>
    <b v="1"/>
    <x v="1"/>
    <x v="6"/>
    <n v="127"/>
    <n v="72.95"/>
    <m/>
    <x v="3466"/>
    <d v="2016-04-19T23:27:30"/>
    <x v="2"/>
  </r>
  <r>
    <n v="3467"/>
    <x v="3465"/>
    <s v="Venus in Fur, By David Ives."/>
    <n v="3000"/>
    <n v="3030"/>
    <x v="0"/>
    <x v="0"/>
    <x v="0"/>
    <n v="1426864032"/>
    <x v="3467"/>
    <b v="0"/>
    <n v="47"/>
    <b v="1"/>
    <x v="1"/>
    <x v="6"/>
    <n v="101"/>
    <n v="64.47"/>
    <m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x v="3468"/>
    <b v="0"/>
    <n v="17"/>
    <b v="1"/>
    <x v="1"/>
    <x v="6"/>
    <n v="122"/>
    <n v="716.35"/>
    <m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b v="0"/>
    <n v="63"/>
    <b v="1"/>
    <x v="1"/>
    <x v="6"/>
    <n v="113"/>
    <n v="50.4"/>
    <m/>
    <x v="3469"/>
    <d v="2016-04-28T15:24:05"/>
    <x v="2"/>
  </r>
  <r>
    <n v="3470"/>
    <x v="3468"/>
    <s v="The New Artist's Circle is a theatre company dedicated to bringing the arts to young people."/>
    <n v="250"/>
    <n v="375"/>
    <x v="0"/>
    <x v="0"/>
    <x v="0"/>
    <n v="1468618680"/>
    <x v="3470"/>
    <b v="0"/>
    <n v="9"/>
    <b v="1"/>
    <x v="1"/>
    <x v="6"/>
    <n v="150"/>
    <n v="41.67"/>
    <m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x v="3471"/>
    <b v="0"/>
    <n v="30"/>
    <b v="1"/>
    <x v="1"/>
    <x v="6"/>
    <n v="215"/>
    <n v="35.770000000000003"/>
    <m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x v="3472"/>
    <b v="0"/>
    <n v="23"/>
    <b v="1"/>
    <x v="1"/>
    <x v="6"/>
    <n v="102"/>
    <n v="88.74"/>
    <m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x v="3473"/>
    <b v="0"/>
    <n v="33"/>
    <b v="1"/>
    <x v="1"/>
    <x v="6"/>
    <n v="100"/>
    <n v="148.47999999999999"/>
    <m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x v="3474"/>
    <b v="0"/>
    <n v="39"/>
    <b v="1"/>
    <x v="1"/>
    <x v="6"/>
    <n v="101"/>
    <n v="51.79"/>
    <m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x v="3475"/>
    <b v="0"/>
    <n v="17"/>
    <b v="1"/>
    <x v="1"/>
    <x v="6"/>
    <n v="113"/>
    <n v="20"/>
    <m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x v="3476"/>
    <b v="0"/>
    <n v="6"/>
    <b v="1"/>
    <x v="1"/>
    <x v="6"/>
    <n v="104"/>
    <n v="52"/>
    <m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x v="3477"/>
    <b v="0"/>
    <n v="39"/>
    <b v="1"/>
    <x v="1"/>
    <x v="6"/>
    <n v="115"/>
    <n v="53.23"/>
    <m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b v="0"/>
    <n v="57"/>
    <b v="1"/>
    <x v="1"/>
    <x v="6"/>
    <n v="113"/>
    <n v="39.6"/>
    <m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x v="3479"/>
    <b v="0"/>
    <n v="56"/>
    <b v="1"/>
    <x v="1"/>
    <x v="6"/>
    <n v="128"/>
    <n v="34.25"/>
    <m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x v="3480"/>
    <b v="0"/>
    <n v="13"/>
    <b v="1"/>
    <x v="1"/>
    <x v="6"/>
    <n v="143"/>
    <n v="164.62"/>
    <m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b v="0"/>
    <n v="95"/>
    <b v="1"/>
    <x v="1"/>
    <x v="6"/>
    <n v="119"/>
    <n v="125.05"/>
    <m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x v="3482"/>
    <b v="0"/>
    <n v="80"/>
    <b v="1"/>
    <x v="1"/>
    <x v="6"/>
    <n v="138"/>
    <n v="51.88"/>
    <m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x v="3483"/>
    <b v="0"/>
    <n v="133"/>
    <b v="1"/>
    <x v="1"/>
    <x v="6"/>
    <n v="160"/>
    <n v="40.29"/>
    <m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b v="0"/>
    <n v="44"/>
    <b v="1"/>
    <x v="1"/>
    <x v="6"/>
    <n v="114"/>
    <n v="64.91"/>
    <m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b v="0"/>
    <n v="30"/>
    <b v="1"/>
    <x v="1"/>
    <x v="6"/>
    <n v="101"/>
    <n v="55.33"/>
    <m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b v="0"/>
    <n v="56"/>
    <b v="1"/>
    <x v="1"/>
    <x v="6"/>
    <n v="155"/>
    <n v="83.14"/>
    <m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x v="3487"/>
    <b v="0"/>
    <n v="66"/>
    <b v="1"/>
    <x v="1"/>
    <x v="6"/>
    <n v="128"/>
    <n v="38.71"/>
    <m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x v="3488"/>
    <b v="0"/>
    <n v="29"/>
    <b v="1"/>
    <x v="1"/>
    <x v="6"/>
    <n v="121"/>
    <n v="125.38"/>
    <m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x v="3489"/>
    <b v="0"/>
    <n v="72"/>
    <b v="1"/>
    <x v="1"/>
    <x v="6"/>
    <n v="113"/>
    <n v="78.260000000000005"/>
    <m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b v="0"/>
    <n v="27"/>
    <b v="1"/>
    <x v="1"/>
    <x v="6"/>
    <n v="128"/>
    <n v="47.22"/>
    <m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x v="3491"/>
    <b v="0"/>
    <n v="10"/>
    <b v="1"/>
    <x v="1"/>
    <x v="6"/>
    <n v="158"/>
    <n v="79.099999999999994"/>
    <m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x v="3492"/>
    <b v="0"/>
    <n v="35"/>
    <b v="1"/>
    <x v="1"/>
    <x v="6"/>
    <n v="105"/>
    <n v="114.29"/>
    <m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x v="3493"/>
    <b v="0"/>
    <n v="29"/>
    <b v="1"/>
    <x v="1"/>
    <x v="6"/>
    <n v="100"/>
    <n v="51.72"/>
    <m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b v="0"/>
    <n v="13"/>
    <b v="1"/>
    <x v="1"/>
    <x v="6"/>
    <n v="100"/>
    <n v="30.77"/>
    <m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x v="3495"/>
    <b v="0"/>
    <n v="72"/>
    <b v="1"/>
    <x v="1"/>
    <x v="6"/>
    <n v="107"/>
    <n v="74.209999999999994"/>
    <m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b v="0"/>
    <n v="78"/>
    <b v="1"/>
    <x v="1"/>
    <x v="6"/>
    <n v="124"/>
    <n v="47.85"/>
    <m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x v="3497"/>
    <b v="0"/>
    <n v="49"/>
    <b v="1"/>
    <x v="1"/>
    <x v="6"/>
    <n v="109"/>
    <n v="34.409999999999997"/>
    <m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b v="0"/>
    <n v="42"/>
    <b v="1"/>
    <x v="1"/>
    <x v="6"/>
    <n v="102"/>
    <n v="40.24"/>
    <m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x v="3499"/>
    <b v="0"/>
    <n v="35"/>
    <b v="1"/>
    <x v="1"/>
    <x v="6"/>
    <n v="106"/>
    <n v="60.29"/>
    <m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x v="3500"/>
    <b v="0"/>
    <n v="42"/>
    <b v="1"/>
    <x v="1"/>
    <x v="6"/>
    <n v="106"/>
    <n v="25.31"/>
    <m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x v="3501"/>
    <b v="0"/>
    <n v="42"/>
    <b v="1"/>
    <x v="1"/>
    <x v="6"/>
    <n v="101"/>
    <n v="35.950000000000003"/>
    <m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b v="0"/>
    <n v="31"/>
    <b v="1"/>
    <x v="1"/>
    <x v="6"/>
    <n v="105"/>
    <n v="136"/>
    <m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x v="3503"/>
    <b v="0"/>
    <n v="38"/>
    <b v="1"/>
    <x v="1"/>
    <x v="6"/>
    <n v="108"/>
    <n v="70.760000000000005"/>
    <m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b v="0"/>
    <n v="8"/>
    <b v="1"/>
    <x v="1"/>
    <x v="6"/>
    <n v="100"/>
    <n v="125"/>
    <m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b v="0"/>
    <n v="39"/>
    <b v="1"/>
    <x v="1"/>
    <x v="6"/>
    <n v="104"/>
    <n v="66.510000000000005"/>
    <m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b v="0"/>
    <n v="29"/>
    <b v="1"/>
    <x v="1"/>
    <x v="6"/>
    <n v="102"/>
    <n v="105"/>
    <m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x v="3507"/>
    <b v="0"/>
    <n v="72"/>
    <b v="1"/>
    <x v="1"/>
    <x v="6"/>
    <n v="104"/>
    <n v="145"/>
    <m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x v="3508"/>
    <b v="0"/>
    <n v="15"/>
    <b v="1"/>
    <x v="1"/>
    <x v="6"/>
    <n v="180"/>
    <n v="12"/>
    <m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x v="3509"/>
    <b v="0"/>
    <n v="33"/>
    <b v="1"/>
    <x v="1"/>
    <x v="6"/>
    <n v="106"/>
    <n v="96.67"/>
    <m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x v="3510"/>
    <b v="0"/>
    <n v="15"/>
    <b v="1"/>
    <x v="1"/>
    <x v="6"/>
    <n v="101"/>
    <n v="60.33"/>
    <m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x v="3511"/>
    <b v="0"/>
    <n v="19"/>
    <b v="1"/>
    <x v="1"/>
    <x v="6"/>
    <n v="101"/>
    <n v="79.89"/>
    <m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x v="3512"/>
    <b v="0"/>
    <n v="17"/>
    <b v="1"/>
    <x v="1"/>
    <x v="6"/>
    <n v="100"/>
    <n v="58.82"/>
    <m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x v="3513"/>
    <b v="0"/>
    <n v="44"/>
    <b v="1"/>
    <x v="1"/>
    <x v="6"/>
    <n v="118"/>
    <n v="75.34"/>
    <m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b v="0"/>
    <n v="10"/>
    <b v="1"/>
    <x v="1"/>
    <x v="6"/>
    <n v="110"/>
    <n v="55"/>
    <m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x v="3515"/>
    <b v="0"/>
    <n v="46"/>
    <b v="1"/>
    <x v="1"/>
    <x v="6"/>
    <n v="103"/>
    <n v="66.959999999999994"/>
    <m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x v="3516"/>
    <b v="0"/>
    <n v="11"/>
    <b v="1"/>
    <x v="1"/>
    <x v="6"/>
    <n v="100"/>
    <n v="227.27"/>
    <m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x v="3517"/>
    <b v="0"/>
    <n v="13"/>
    <b v="1"/>
    <x v="1"/>
    <x v="6"/>
    <n v="100"/>
    <n v="307.69"/>
    <m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x v="3518"/>
    <b v="0"/>
    <n v="33"/>
    <b v="1"/>
    <x v="1"/>
    <x v="6"/>
    <n v="110"/>
    <n v="50.02"/>
    <m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x v="3519"/>
    <b v="0"/>
    <n v="28"/>
    <b v="1"/>
    <x v="1"/>
    <x v="6"/>
    <n v="101"/>
    <n v="72.39"/>
    <m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x v="3520"/>
    <b v="0"/>
    <n v="21"/>
    <b v="1"/>
    <x v="1"/>
    <x v="6"/>
    <n v="101"/>
    <n v="95.95"/>
    <m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b v="0"/>
    <n v="13"/>
    <b v="1"/>
    <x v="1"/>
    <x v="6"/>
    <n v="169"/>
    <n v="45.62"/>
    <m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b v="0"/>
    <n v="34"/>
    <b v="1"/>
    <x v="1"/>
    <x v="6"/>
    <n v="100"/>
    <n v="41.03"/>
    <m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x v="3523"/>
    <b v="0"/>
    <n v="80"/>
    <b v="1"/>
    <x v="1"/>
    <x v="6"/>
    <n v="114"/>
    <n v="56.83"/>
    <m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b v="0"/>
    <n v="74"/>
    <b v="1"/>
    <x v="1"/>
    <x v="6"/>
    <n v="102"/>
    <n v="137.24"/>
    <m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x v="3525"/>
    <b v="0"/>
    <n v="7"/>
    <b v="1"/>
    <x v="1"/>
    <x v="6"/>
    <n v="106"/>
    <n v="75.709999999999994"/>
    <m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x v="3526"/>
    <b v="0"/>
    <n v="34"/>
    <b v="1"/>
    <x v="1"/>
    <x v="6"/>
    <n v="102"/>
    <n v="99"/>
    <m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b v="0"/>
    <n v="86"/>
    <b v="1"/>
    <x v="1"/>
    <x v="6"/>
    <n v="117"/>
    <n v="81.569999999999993"/>
    <m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x v="3528"/>
    <b v="0"/>
    <n v="37"/>
    <b v="1"/>
    <x v="1"/>
    <x v="6"/>
    <n v="101"/>
    <n v="45.11"/>
    <m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b v="0"/>
    <n v="18"/>
    <b v="1"/>
    <x v="1"/>
    <x v="6"/>
    <n v="132"/>
    <n v="36.67"/>
    <m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b v="0"/>
    <n v="22"/>
    <b v="1"/>
    <x v="1"/>
    <x v="6"/>
    <n v="100"/>
    <n v="125"/>
    <m/>
    <x v="3530"/>
    <d v="2016-04-10T20:00:00"/>
    <x v="2"/>
  </r>
  <r>
    <n v="3531"/>
    <x v="3529"/>
    <s v="A political comedy for a crazy election year"/>
    <n v="1000"/>
    <n v="1280"/>
    <x v="0"/>
    <x v="0"/>
    <x v="0"/>
    <n v="1467301334"/>
    <x v="3531"/>
    <b v="0"/>
    <n v="26"/>
    <b v="1"/>
    <x v="1"/>
    <x v="6"/>
    <n v="128"/>
    <n v="49.23"/>
    <m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b v="0"/>
    <n v="27"/>
    <b v="1"/>
    <x v="1"/>
    <x v="6"/>
    <n v="119"/>
    <n v="42.3"/>
    <m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x v="3533"/>
    <b v="0"/>
    <n v="8"/>
    <b v="1"/>
    <x v="1"/>
    <x v="6"/>
    <n v="126"/>
    <n v="78.88"/>
    <m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x v="0"/>
    <x v="0"/>
    <n v="1443711623"/>
    <x v="3534"/>
    <b v="0"/>
    <n v="204"/>
    <b v="1"/>
    <x v="1"/>
    <x v="6"/>
    <n v="156"/>
    <n v="38.28"/>
    <m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x v="3535"/>
    <b v="0"/>
    <n v="46"/>
    <b v="1"/>
    <x v="1"/>
    <x v="6"/>
    <n v="103"/>
    <n v="44.85"/>
    <m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b v="0"/>
    <n v="17"/>
    <b v="1"/>
    <x v="1"/>
    <x v="6"/>
    <n v="153"/>
    <n v="13.53"/>
    <m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b v="0"/>
    <n v="28"/>
    <b v="1"/>
    <x v="1"/>
    <x v="6"/>
    <n v="180"/>
    <n v="43.5"/>
    <m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b v="0"/>
    <n v="83"/>
    <b v="1"/>
    <x v="1"/>
    <x v="6"/>
    <n v="128"/>
    <n v="30.95"/>
    <m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x v="3539"/>
    <b v="0"/>
    <n v="13"/>
    <b v="1"/>
    <x v="1"/>
    <x v="6"/>
    <n v="120"/>
    <n v="55.23"/>
    <m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x v="3540"/>
    <b v="0"/>
    <n v="8"/>
    <b v="1"/>
    <x v="1"/>
    <x v="6"/>
    <n v="123"/>
    <n v="46.13"/>
    <m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b v="0"/>
    <n v="32"/>
    <b v="1"/>
    <x v="1"/>
    <x v="6"/>
    <n v="105"/>
    <n v="39.380000000000003"/>
    <m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x v="3542"/>
    <b v="0"/>
    <n v="85"/>
    <b v="1"/>
    <x v="1"/>
    <x v="6"/>
    <n v="102"/>
    <n v="66.150000000000006"/>
    <m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x v="3543"/>
    <b v="0"/>
    <n v="29"/>
    <b v="1"/>
    <x v="1"/>
    <x v="6"/>
    <n v="105"/>
    <n v="54.14"/>
    <m/>
    <x v="3543"/>
    <d v="2015-06-25T18:07:39"/>
    <x v="0"/>
  </r>
  <r>
    <n v="3544"/>
    <x v="3542"/>
    <s v="Death &amp; Pretzels presents the world premiere of Paul Pasulka's Gruoch, or Lady Macbeth"/>
    <n v="2500"/>
    <n v="2500"/>
    <x v="0"/>
    <x v="0"/>
    <x v="0"/>
    <n v="1425758257"/>
    <x v="3544"/>
    <b v="0"/>
    <n v="24"/>
    <b v="1"/>
    <x v="1"/>
    <x v="6"/>
    <n v="100"/>
    <n v="104.17"/>
    <m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b v="0"/>
    <n v="8"/>
    <b v="1"/>
    <x v="1"/>
    <x v="6"/>
    <n v="100"/>
    <n v="31.38"/>
    <m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b v="0"/>
    <n v="19"/>
    <b v="1"/>
    <x v="1"/>
    <x v="6"/>
    <n v="102"/>
    <n v="59.21"/>
    <m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x v="3547"/>
    <b v="0"/>
    <n v="336"/>
    <b v="1"/>
    <x v="1"/>
    <x v="6"/>
    <n v="114"/>
    <n v="119.18"/>
    <m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x v="3548"/>
    <b v="0"/>
    <n v="13"/>
    <b v="1"/>
    <x v="1"/>
    <x v="6"/>
    <n v="102"/>
    <n v="164.62"/>
    <m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x v="3549"/>
    <b v="0"/>
    <n v="42"/>
    <b v="1"/>
    <x v="1"/>
    <x v="6"/>
    <n v="102"/>
    <n v="24.29"/>
    <m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x v="3550"/>
    <b v="0"/>
    <n v="64"/>
    <b v="1"/>
    <x v="1"/>
    <x v="6"/>
    <n v="105"/>
    <n v="40.94"/>
    <m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x v="3551"/>
    <b v="0"/>
    <n v="25"/>
    <b v="1"/>
    <x v="1"/>
    <x v="6"/>
    <n v="102"/>
    <n v="61.1"/>
    <m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b v="0"/>
    <n v="20"/>
    <b v="1"/>
    <x v="1"/>
    <x v="6"/>
    <n v="100"/>
    <n v="38.65"/>
    <m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x v="3553"/>
    <b v="0"/>
    <n v="104"/>
    <b v="1"/>
    <x v="1"/>
    <x v="6"/>
    <n v="106"/>
    <n v="56.2"/>
    <m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x v="3554"/>
    <b v="0"/>
    <n v="53"/>
    <b v="1"/>
    <x v="1"/>
    <x v="6"/>
    <n v="113"/>
    <n v="107"/>
    <m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b v="0"/>
    <n v="14"/>
    <b v="1"/>
    <x v="1"/>
    <x v="6"/>
    <n v="100"/>
    <n v="171.43"/>
    <m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b v="0"/>
    <n v="20"/>
    <b v="1"/>
    <x v="1"/>
    <x v="6"/>
    <n v="100"/>
    <n v="110.5"/>
    <m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b v="0"/>
    <n v="558"/>
    <b v="1"/>
    <x v="1"/>
    <x v="6"/>
    <n v="100"/>
    <n v="179.28"/>
    <m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x v="3558"/>
    <b v="0"/>
    <n v="22"/>
    <b v="1"/>
    <x v="1"/>
    <x v="6"/>
    <n v="144"/>
    <n v="22.91"/>
    <m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b v="0"/>
    <n v="24"/>
    <b v="1"/>
    <x v="1"/>
    <x v="6"/>
    <n v="104"/>
    <n v="43.13"/>
    <m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b v="0"/>
    <n v="74"/>
    <b v="1"/>
    <x v="1"/>
    <x v="6"/>
    <n v="108"/>
    <n v="46.89"/>
    <m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b v="0"/>
    <n v="54"/>
    <b v="1"/>
    <x v="1"/>
    <x v="6"/>
    <n v="102"/>
    <n v="47.41"/>
    <m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b v="0"/>
    <n v="31"/>
    <b v="1"/>
    <x v="1"/>
    <x v="6"/>
    <n v="149"/>
    <n v="15.13"/>
    <m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b v="0"/>
    <n v="25"/>
    <b v="1"/>
    <x v="1"/>
    <x v="6"/>
    <n v="105"/>
    <n v="21.1"/>
    <m/>
    <x v="3563"/>
    <d v="2016-08-01T19:00:00"/>
    <x v="2"/>
  </r>
  <r>
    <n v="3564"/>
    <x v="3562"/>
    <s v="Multi Award-Winng play THE PILLOWMAN coming to the Arts Centre Theatre, Aberdeen"/>
    <n v="1000"/>
    <n v="1005"/>
    <x v="0"/>
    <x v="1"/>
    <x v="1"/>
    <n v="1444060800"/>
    <x v="3564"/>
    <b v="0"/>
    <n v="17"/>
    <b v="1"/>
    <x v="1"/>
    <x v="6"/>
    <n v="101"/>
    <n v="59.12"/>
    <m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x v="3565"/>
    <b v="0"/>
    <n v="12"/>
    <b v="1"/>
    <x v="1"/>
    <x v="6"/>
    <n v="131"/>
    <n v="97.92"/>
    <m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b v="0"/>
    <n v="38"/>
    <b v="1"/>
    <x v="1"/>
    <x v="6"/>
    <n v="105"/>
    <n v="55.13"/>
    <m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x v="3567"/>
    <b v="0"/>
    <n v="41"/>
    <b v="1"/>
    <x v="1"/>
    <x v="6"/>
    <n v="109"/>
    <n v="26.54"/>
    <m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b v="0"/>
    <n v="19"/>
    <b v="1"/>
    <x v="1"/>
    <x v="6"/>
    <n v="111"/>
    <n v="58.42"/>
    <m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x v="3569"/>
    <b v="0"/>
    <n v="41"/>
    <b v="1"/>
    <x v="1"/>
    <x v="6"/>
    <n v="100"/>
    <n v="122.54"/>
    <m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x v="3570"/>
    <b v="0"/>
    <n v="26"/>
    <b v="1"/>
    <x v="1"/>
    <x v="6"/>
    <n v="114"/>
    <n v="87.96"/>
    <m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x v="3571"/>
    <b v="0"/>
    <n v="25"/>
    <b v="1"/>
    <x v="1"/>
    <x v="6"/>
    <n v="122"/>
    <n v="73.239999999999995"/>
    <m/>
    <x v="3571"/>
    <d v="2014-10-30T20:36:53"/>
    <x v="3"/>
  </r>
  <r>
    <n v="3572"/>
    <x v="3570"/>
    <s v="A darkly comic one woman show by Abram Rooney as part of The Camden Fringe 2015."/>
    <n v="500"/>
    <n v="500"/>
    <x v="0"/>
    <x v="1"/>
    <x v="1"/>
    <n v="1434894082"/>
    <x v="3572"/>
    <b v="0"/>
    <n v="9"/>
    <b v="1"/>
    <x v="1"/>
    <x v="6"/>
    <n v="100"/>
    <n v="55.56"/>
    <m/>
    <x v="3572"/>
    <d v="2015-06-21T13:41:22"/>
    <x v="0"/>
  </r>
  <r>
    <n v="3573"/>
    <x v="3571"/>
    <s v="London based theatre makers collaborating to create a new show about the history of HipHop."/>
    <n v="3000"/>
    <n v="3084"/>
    <x v="0"/>
    <x v="1"/>
    <x v="1"/>
    <n v="1415440846"/>
    <x v="3573"/>
    <b v="0"/>
    <n v="78"/>
    <b v="1"/>
    <x v="1"/>
    <x v="6"/>
    <n v="103"/>
    <n v="39.54"/>
    <m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b v="0"/>
    <n v="45"/>
    <b v="1"/>
    <x v="1"/>
    <x v="6"/>
    <n v="106"/>
    <n v="136.78"/>
    <m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b v="0"/>
    <n v="102"/>
    <b v="1"/>
    <x v="1"/>
    <x v="6"/>
    <n v="101"/>
    <n v="99.34"/>
    <m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x v="3576"/>
    <b v="0"/>
    <n v="5"/>
    <b v="1"/>
    <x v="1"/>
    <x v="6"/>
    <n v="100"/>
    <n v="20"/>
    <m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x v="3577"/>
    <b v="0"/>
    <n v="27"/>
    <b v="1"/>
    <x v="1"/>
    <x v="6"/>
    <n v="130"/>
    <n v="28.89"/>
    <m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x v="3578"/>
    <b v="0"/>
    <n v="37"/>
    <b v="1"/>
    <x v="1"/>
    <x v="6"/>
    <n v="100"/>
    <n v="40.549999999999997"/>
    <m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x v="3579"/>
    <b v="0"/>
    <n v="14"/>
    <b v="1"/>
    <x v="1"/>
    <x v="6"/>
    <n v="100"/>
    <n v="35.71"/>
    <m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x v="3580"/>
    <b v="0"/>
    <n v="27"/>
    <b v="1"/>
    <x v="1"/>
    <x v="6"/>
    <n v="114"/>
    <n v="37.96"/>
    <m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x v="3581"/>
    <b v="0"/>
    <n v="45"/>
    <b v="1"/>
    <x v="1"/>
    <x v="6"/>
    <n v="100"/>
    <n v="33.33"/>
    <m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x v="3582"/>
    <b v="0"/>
    <n v="49"/>
    <b v="1"/>
    <x v="1"/>
    <x v="6"/>
    <n v="287"/>
    <n v="58.57"/>
    <m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x v="3583"/>
    <b v="0"/>
    <n v="24"/>
    <b v="1"/>
    <x v="1"/>
    <x v="6"/>
    <n v="109"/>
    <n v="135.63"/>
    <m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b v="0"/>
    <n v="112"/>
    <b v="1"/>
    <x v="1"/>
    <x v="6"/>
    <n v="116"/>
    <n v="30.94"/>
    <m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x v="3585"/>
    <b v="0"/>
    <n v="23"/>
    <b v="1"/>
    <x v="1"/>
    <x v="6"/>
    <n v="119"/>
    <n v="176.09"/>
    <m/>
    <x v="3585"/>
    <d v="2014-12-21T17:11:30"/>
    <x v="3"/>
  </r>
  <r>
    <n v="3586"/>
    <x v="3584"/>
    <s v="See Theatre In A New Light"/>
    <n v="7500"/>
    <n v="8207"/>
    <x v="0"/>
    <x v="0"/>
    <x v="0"/>
    <n v="1474649070"/>
    <x v="3586"/>
    <b v="0"/>
    <n v="54"/>
    <b v="1"/>
    <x v="1"/>
    <x v="6"/>
    <n v="109"/>
    <n v="151.97999999999999"/>
    <m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x v="3587"/>
    <b v="0"/>
    <n v="28"/>
    <b v="1"/>
    <x v="1"/>
    <x v="6"/>
    <n v="127"/>
    <n v="22.61"/>
    <m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x v="3588"/>
    <b v="0"/>
    <n v="11"/>
    <b v="1"/>
    <x v="1"/>
    <x v="6"/>
    <n v="101"/>
    <n v="18.27"/>
    <m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x v="3589"/>
    <b v="0"/>
    <n v="62"/>
    <b v="1"/>
    <x v="1"/>
    <x v="6"/>
    <n v="128"/>
    <n v="82.26"/>
    <m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b v="0"/>
    <n v="73"/>
    <b v="1"/>
    <x v="1"/>
    <x v="6"/>
    <n v="100"/>
    <n v="68.53"/>
    <m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x v="3591"/>
    <b v="0"/>
    <n v="18"/>
    <b v="1"/>
    <x v="1"/>
    <x v="6"/>
    <n v="175"/>
    <n v="68.06"/>
    <m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x v="3592"/>
    <b v="0"/>
    <n v="35"/>
    <b v="1"/>
    <x v="1"/>
    <x v="6"/>
    <n v="127"/>
    <n v="72.709999999999994"/>
    <m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b v="0"/>
    <n v="43"/>
    <b v="1"/>
    <x v="1"/>
    <x v="6"/>
    <n v="111"/>
    <n v="77.19"/>
    <m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b v="0"/>
    <n v="36"/>
    <b v="1"/>
    <x v="1"/>
    <x v="6"/>
    <n v="126"/>
    <n v="55.97"/>
    <m/>
    <x v="3594"/>
    <d v="2016-09-04T01:36:22"/>
    <x v="2"/>
  </r>
  <r>
    <n v="3595"/>
    <x v="3593"/>
    <s v="A new theatre company staging Will Eno's The Flu Season in Seattle"/>
    <n v="2600"/>
    <n v="3081"/>
    <x v="0"/>
    <x v="0"/>
    <x v="0"/>
    <n v="1426229940"/>
    <x v="3595"/>
    <b v="0"/>
    <n v="62"/>
    <b v="1"/>
    <x v="1"/>
    <x v="6"/>
    <n v="119"/>
    <n v="49.69"/>
    <m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x v="3596"/>
    <b v="0"/>
    <n v="15"/>
    <b v="1"/>
    <x v="1"/>
    <x v="6"/>
    <n v="108"/>
    <n v="79"/>
    <m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x v="0"/>
    <x v="0"/>
    <n v="1456984740"/>
    <x v="3597"/>
    <b v="0"/>
    <n v="33"/>
    <b v="1"/>
    <x v="1"/>
    <x v="6"/>
    <n v="103"/>
    <n v="77.73"/>
    <m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x v="0"/>
    <x v="0"/>
    <n v="1409720340"/>
    <x v="3598"/>
    <b v="0"/>
    <n v="27"/>
    <b v="1"/>
    <x v="1"/>
    <x v="6"/>
    <n v="110"/>
    <n v="40.78"/>
    <m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x v="3599"/>
    <b v="0"/>
    <n v="17"/>
    <b v="1"/>
    <x v="1"/>
    <x v="6"/>
    <n v="202"/>
    <n v="59.41"/>
    <m/>
    <x v="3599"/>
    <d v="2015-08-30T00:00:00"/>
    <x v="0"/>
  </r>
  <r>
    <n v="3600"/>
    <x v="3598"/>
    <s v="The First Play From The Man Who Brought You The Black James Bond!"/>
    <n v="10"/>
    <n v="13"/>
    <x v="0"/>
    <x v="0"/>
    <x v="0"/>
    <n v="1476390164"/>
    <x v="3600"/>
    <b v="0"/>
    <n v="4"/>
    <b v="1"/>
    <x v="1"/>
    <x v="6"/>
    <n v="130"/>
    <n v="3.25"/>
    <m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x v="3601"/>
    <b v="0"/>
    <n v="53"/>
    <b v="1"/>
    <x v="1"/>
    <x v="6"/>
    <n v="104"/>
    <n v="39.380000000000003"/>
    <m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x v="3602"/>
    <b v="0"/>
    <n v="49"/>
    <b v="1"/>
    <x v="1"/>
    <x v="6"/>
    <n v="100"/>
    <n v="81.67"/>
    <m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b v="0"/>
    <n v="57"/>
    <b v="1"/>
    <x v="1"/>
    <x v="6"/>
    <n v="171"/>
    <n v="44.91"/>
    <m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b v="0"/>
    <n v="69"/>
    <b v="1"/>
    <x v="1"/>
    <x v="6"/>
    <n v="113"/>
    <n v="49.06"/>
    <m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x v="3605"/>
    <b v="0"/>
    <n v="15"/>
    <b v="1"/>
    <x v="1"/>
    <x v="6"/>
    <n v="184"/>
    <n v="30.67"/>
    <m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x v="3606"/>
    <b v="0"/>
    <n v="64"/>
    <b v="1"/>
    <x v="1"/>
    <x v="6"/>
    <n v="130"/>
    <n v="61.06"/>
    <m/>
    <x v="3606"/>
    <d v="2016-08-14T14:30:57"/>
    <x v="2"/>
  </r>
  <r>
    <n v="3607"/>
    <x v="3605"/>
    <s v="'E15' is a verbatim project that looks at the story of the Focus E15 Campaign"/>
    <n v="550"/>
    <n v="580"/>
    <x v="0"/>
    <x v="1"/>
    <x v="1"/>
    <n v="1450137600"/>
    <x v="3607"/>
    <b v="0"/>
    <n v="20"/>
    <b v="1"/>
    <x v="1"/>
    <x v="6"/>
    <n v="105"/>
    <n v="29"/>
    <m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x v="3608"/>
    <b v="0"/>
    <n v="27"/>
    <b v="1"/>
    <x v="1"/>
    <x v="6"/>
    <n v="100"/>
    <n v="29.63"/>
    <m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b v="0"/>
    <n v="21"/>
    <b v="1"/>
    <x v="1"/>
    <x v="6"/>
    <n v="153"/>
    <n v="143.1"/>
    <m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x v="3610"/>
    <b v="0"/>
    <n v="31"/>
    <b v="1"/>
    <x v="1"/>
    <x v="6"/>
    <n v="162"/>
    <n v="52.35"/>
    <m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b v="0"/>
    <n v="51"/>
    <b v="1"/>
    <x v="1"/>
    <x v="6"/>
    <n v="136"/>
    <n v="66.67"/>
    <m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x v="3612"/>
    <b v="0"/>
    <n v="57"/>
    <b v="1"/>
    <x v="1"/>
    <x v="6"/>
    <n v="144"/>
    <n v="126.67"/>
    <m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x v="0"/>
    <x v="0"/>
    <n v="1403964574"/>
    <x v="3613"/>
    <b v="0"/>
    <n v="20"/>
    <b v="1"/>
    <x v="1"/>
    <x v="6"/>
    <n v="100"/>
    <n v="62.5"/>
    <m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x v="3614"/>
    <b v="0"/>
    <n v="71"/>
    <b v="1"/>
    <x v="1"/>
    <x v="6"/>
    <n v="101"/>
    <n v="35.49"/>
    <m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b v="0"/>
    <n v="72"/>
    <b v="1"/>
    <x v="1"/>
    <x v="6"/>
    <n v="107"/>
    <n v="37.08"/>
    <m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x v="3616"/>
    <b v="0"/>
    <n v="45"/>
    <b v="1"/>
    <x v="1"/>
    <x v="6"/>
    <n v="125"/>
    <n v="69.33"/>
    <m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x v="3617"/>
    <b v="0"/>
    <n v="51"/>
    <b v="1"/>
    <x v="1"/>
    <x v="6"/>
    <n v="119"/>
    <n v="17.25"/>
    <m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b v="0"/>
    <n v="56"/>
    <b v="1"/>
    <x v="1"/>
    <x v="6"/>
    <n v="101"/>
    <n v="36.07"/>
    <m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x v="3619"/>
    <b v="0"/>
    <n v="17"/>
    <b v="1"/>
    <x v="1"/>
    <x v="6"/>
    <n v="113"/>
    <n v="66.47"/>
    <m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b v="0"/>
    <n v="197"/>
    <b v="1"/>
    <x v="1"/>
    <x v="6"/>
    <n v="105"/>
    <n v="56.07"/>
    <m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x v="3621"/>
    <b v="0"/>
    <n v="70"/>
    <b v="1"/>
    <x v="1"/>
    <x v="6"/>
    <n v="110"/>
    <n v="47.03"/>
    <m/>
    <x v="3621"/>
    <d v="2016-09-30T21:00:00"/>
    <x v="2"/>
  </r>
  <r>
    <n v="3622"/>
    <x v="3619"/>
    <s v="5 actors. 39 characters. 1 epic adventure. Presented by the Cradle Theatre Company."/>
    <n v="1000"/>
    <n v="1000.99"/>
    <x v="0"/>
    <x v="0"/>
    <x v="0"/>
    <n v="1411874580"/>
    <x v="3622"/>
    <b v="0"/>
    <n v="21"/>
    <b v="1"/>
    <x v="1"/>
    <x v="6"/>
    <n v="100"/>
    <n v="47.67"/>
    <m/>
    <x v="3622"/>
    <d v="2014-09-28T03:23:00"/>
    <x v="3"/>
  </r>
  <r>
    <n v="3623"/>
    <x v="3620"/>
    <s v="An original play exploring the complications of romantic relationships in all forms."/>
    <n v="2500"/>
    <n v="3000"/>
    <x v="0"/>
    <x v="0"/>
    <x v="0"/>
    <n v="1406358000"/>
    <x v="3623"/>
    <b v="0"/>
    <n v="34"/>
    <b v="1"/>
    <x v="1"/>
    <x v="6"/>
    <n v="120"/>
    <n v="88.24"/>
    <m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b v="0"/>
    <n v="39"/>
    <b v="1"/>
    <x v="1"/>
    <x v="6"/>
    <n v="105"/>
    <n v="80.72"/>
    <m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b v="0"/>
    <n v="78"/>
    <b v="1"/>
    <x v="1"/>
    <x v="6"/>
    <n v="103"/>
    <n v="39.49"/>
    <m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x v="3626"/>
    <b v="0"/>
    <n v="48"/>
    <b v="1"/>
    <x v="1"/>
    <x v="6"/>
    <n v="102"/>
    <n v="84.85"/>
    <m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b v="0"/>
    <n v="29"/>
    <b v="1"/>
    <x v="1"/>
    <x v="6"/>
    <n v="100"/>
    <n v="68.97"/>
    <m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b v="0"/>
    <n v="0"/>
    <b v="0"/>
    <x v="1"/>
    <x v="40"/>
    <n v="0"/>
    <n v="0"/>
    <m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b v="0"/>
    <n v="2"/>
    <b v="0"/>
    <x v="1"/>
    <x v="40"/>
    <n v="0"/>
    <n v="1"/>
    <m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x v="3630"/>
    <b v="0"/>
    <n v="1"/>
    <b v="0"/>
    <x v="1"/>
    <x v="40"/>
    <n v="0"/>
    <n v="1"/>
    <m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b v="0"/>
    <n v="59"/>
    <b v="0"/>
    <x v="1"/>
    <x v="40"/>
    <n v="51"/>
    <n v="147.88"/>
    <m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x v="3632"/>
    <b v="0"/>
    <n v="1"/>
    <b v="0"/>
    <x v="1"/>
    <x v="40"/>
    <n v="20"/>
    <n v="100"/>
    <m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x v="3633"/>
    <b v="0"/>
    <n v="31"/>
    <b v="0"/>
    <x v="1"/>
    <x v="40"/>
    <n v="35"/>
    <n v="56.84"/>
    <m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b v="0"/>
    <n v="18"/>
    <b v="0"/>
    <x v="1"/>
    <x v="40"/>
    <n v="4"/>
    <n v="176.94"/>
    <m/>
    <x v="3634"/>
    <d v="2017-01-14T03:59:00"/>
    <x v="2"/>
  </r>
  <r>
    <n v="3635"/>
    <x v="3632"/>
    <s v="Mary's Son is a pop opera about Jesus and the hope he brings to all people."/>
    <n v="3500"/>
    <n v="1276"/>
    <x v="2"/>
    <x v="0"/>
    <x v="0"/>
    <n v="1461186676"/>
    <x v="3635"/>
    <b v="0"/>
    <n v="10"/>
    <b v="0"/>
    <x v="1"/>
    <x v="40"/>
    <n v="36"/>
    <n v="127.6"/>
    <m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x v="3636"/>
    <b v="0"/>
    <n v="0"/>
    <b v="0"/>
    <x v="1"/>
    <x v="40"/>
    <n v="0"/>
    <n v="0"/>
    <m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x v="3637"/>
    <b v="0"/>
    <n v="14"/>
    <b v="0"/>
    <x v="1"/>
    <x v="40"/>
    <n v="31"/>
    <n v="66.14"/>
    <m/>
    <x v="3637"/>
    <d v="2015-01-01T16:48:55"/>
    <x v="3"/>
  </r>
  <r>
    <n v="3638"/>
    <x v="3635"/>
    <s v="A rock and roll journey that explores love, loss, redemption, duality and ascension."/>
    <n v="3300"/>
    <n v="216"/>
    <x v="2"/>
    <x v="5"/>
    <x v="5"/>
    <n v="1429456132"/>
    <x v="3638"/>
    <b v="0"/>
    <n v="2"/>
    <b v="0"/>
    <x v="1"/>
    <x v="40"/>
    <n v="7"/>
    <n v="108"/>
    <m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x v="3639"/>
    <b v="0"/>
    <n v="1"/>
    <b v="0"/>
    <x v="1"/>
    <x v="40"/>
    <n v="0"/>
    <n v="1"/>
    <m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x v="3640"/>
    <b v="0"/>
    <n v="3"/>
    <b v="0"/>
    <x v="1"/>
    <x v="40"/>
    <n v="6"/>
    <n v="18.329999999999998"/>
    <m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x v="3641"/>
    <b v="0"/>
    <n v="0"/>
    <b v="0"/>
    <x v="1"/>
    <x v="40"/>
    <n v="0"/>
    <n v="0"/>
    <m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b v="0"/>
    <n v="2"/>
    <b v="0"/>
    <x v="1"/>
    <x v="40"/>
    <n v="2"/>
    <n v="7.5"/>
    <m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x v="3643"/>
    <b v="0"/>
    <n v="0"/>
    <b v="0"/>
    <x v="1"/>
    <x v="40"/>
    <n v="0"/>
    <n v="0"/>
    <m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x v="0"/>
    <x v="0"/>
    <n v="1457413140"/>
    <x v="3644"/>
    <b v="0"/>
    <n v="12"/>
    <b v="0"/>
    <x v="1"/>
    <x v="40"/>
    <n v="16"/>
    <n v="68.42"/>
    <m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x v="3645"/>
    <b v="0"/>
    <n v="1"/>
    <b v="0"/>
    <x v="1"/>
    <x v="40"/>
    <n v="0"/>
    <n v="1"/>
    <m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x v="3646"/>
    <b v="0"/>
    <n v="8"/>
    <b v="0"/>
    <x v="1"/>
    <x v="40"/>
    <n v="5"/>
    <n v="60.13"/>
    <m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x v="3647"/>
    <b v="0"/>
    <n v="2"/>
    <b v="0"/>
    <x v="1"/>
    <x v="40"/>
    <n v="6"/>
    <n v="15"/>
    <m/>
    <x v="3647"/>
    <d v="2016-09-30T17:58:47"/>
    <x v="2"/>
  </r>
  <r>
    <n v="3648"/>
    <x v="3645"/>
    <s v="Help Moth Live! Support Moth and its artist collective to achieve its 2014/15 season."/>
    <n v="40000"/>
    <n v="40153"/>
    <x v="0"/>
    <x v="0"/>
    <x v="0"/>
    <n v="1412492445"/>
    <x v="3648"/>
    <b v="0"/>
    <n v="73"/>
    <b v="1"/>
    <x v="1"/>
    <x v="6"/>
    <n v="100"/>
    <n v="550.04"/>
    <m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x v="3649"/>
    <b v="0"/>
    <n v="8"/>
    <b v="1"/>
    <x v="1"/>
    <x v="6"/>
    <n v="104"/>
    <n v="97.5"/>
    <m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x v="3650"/>
    <b v="0"/>
    <n v="17"/>
    <b v="1"/>
    <x v="1"/>
    <x v="6"/>
    <n v="100"/>
    <n v="29.41"/>
    <m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x v="3651"/>
    <b v="0"/>
    <n v="9"/>
    <b v="1"/>
    <x v="1"/>
    <x v="6"/>
    <n v="104"/>
    <n v="57.78"/>
    <m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x v="3652"/>
    <b v="0"/>
    <n v="17"/>
    <b v="1"/>
    <x v="1"/>
    <x v="6"/>
    <n v="251"/>
    <n v="44.24"/>
    <m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x v="3653"/>
    <b v="0"/>
    <n v="33"/>
    <b v="1"/>
    <x v="1"/>
    <x v="6"/>
    <n v="101"/>
    <n v="60.91"/>
    <m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b v="0"/>
    <n v="38"/>
    <b v="1"/>
    <x v="1"/>
    <x v="6"/>
    <n v="174"/>
    <n v="68.84"/>
    <m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b v="0"/>
    <n v="79"/>
    <b v="1"/>
    <x v="1"/>
    <x v="6"/>
    <n v="116"/>
    <n v="73.58"/>
    <m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x v="3656"/>
    <b v="0"/>
    <n v="46"/>
    <b v="1"/>
    <x v="1"/>
    <x v="6"/>
    <n v="106"/>
    <n v="115.02"/>
    <m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b v="0"/>
    <n v="20"/>
    <b v="1"/>
    <x v="1"/>
    <x v="6"/>
    <n v="111"/>
    <n v="110.75"/>
    <m/>
    <x v="3657"/>
    <d v="2016-06-01T21:42:00"/>
    <x v="2"/>
  </r>
  <r>
    <n v="3658"/>
    <x v="3654"/>
    <s v="Life is hard when your own imaginary friend can't make time for you."/>
    <n v="1500"/>
    <n v="1510"/>
    <x v="0"/>
    <x v="0"/>
    <x v="0"/>
    <n v="1404273540"/>
    <x v="3658"/>
    <b v="0"/>
    <n v="20"/>
    <b v="1"/>
    <x v="1"/>
    <x v="6"/>
    <n v="101"/>
    <n v="75.5"/>
    <m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x v="3659"/>
    <b v="0"/>
    <n v="13"/>
    <b v="1"/>
    <x v="1"/>
    <x v="6"/>
    <n v="102"/>
    <n v="235.46"/>
    <m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b v="0"/>
    <n v="22"/>
    <b v="1"/>
    <x v="1"/>
    <x v="6"/>
    <n v="100"/>
    <n v="11.36"/>
    <m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b v="0"/>
    <n v="36"/>
    <b v="1"/>
    <x v="1"/>
    <x v="6"/>
    <n v="111"/>
    <n v="92.5"/>
    <m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b v="0"/>
    <n v="40"/>
    <b v="1"/>
    <x v="1"/>
    <x v="6"/>
    <n v="101"/>
    <n v="202.85"/>
    <m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x v="3663"/>
    <b v="0"/>
    <n v="9"/>
    <b v="1"/>
    <x v="1"/>
    <x v="6"/>
    <n v="104"/>
    <n v="26"/>
    <m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x v="3664"/>
    <b v="0"/>
    <n v="19"/>
    <b v="1"/>
    <x v="1"/>
    <x v="6"/>
    <n v="109"/>
    <n v="46.05"/>
    <m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x v="3665"/>
    <b v="0"/>
    <n v="14"/>
    <b v="1"/>
    <x v="1"/>
    <x v="6"/>
    <n v="115"/>
    <n v="51"/>
    <m/>
    <x v="3665"/>
    <d v="2015-10-28T19:54:00"/>
    <x v="0"/>
  </r>
  <r>
    <n v="3666"/>
    <x v="3662"/>
    <s v="Artistic Internship @ Ojai Playwrights Conference"/>
    <n v="1200"/>
    <n v="1200"/>
    <x v="0"/>
    <x v="0"/>
    <x v="0"/>
    <n v="1406185200"/>
    <x v="3666"/>
    <b v="0"/>
    <n v="38"/>
    <b v="1"/>
    <x v="1"/>
    <x v="6"/>
    <n v="100"/>
    <n v="31.58"/>
    <m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b v="0"/>
    <n v="58"/>
    <b v="1"/>
    <x v="1"/>
    <x v="6"/>
    <n v="103"/>
    <n v="53.36"/>
    <m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b v="0"/>
    <n v="28"/>
    <b v="1"/>
    <x v="1"/>
    <x v="6"/>
    <n v="104"/>
    <n v="36.96"/>
    <m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x v="3669"/>
    <b v="0"/>
    <n v="17"/>
    <b v="1"/>
    <x v="1"/>
    <x v="6"/>
    <n v="138"/>
    <n v="81.290000000000006"/>
    <m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x v="3670"/>
    <b v="0"/>
    <n v="12"/>
    <b v="1"/>
    <x v="1"/>
    <x v="6"/>
    <n v="110"/>
    <n v="20.079999999999998"/>
    <m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x v="3671"/>
    <b v="0"/>
    <n v="40"/>
    <b v="1"/>
    <x v="1"/>
    <x v="6"/>
    <n v="101"/>
    <n v="88.25"/>
    <m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b v="0"/>
    <n v="57"/>
    <b v="1"/>
    <x v="1"/>
    <x v="6"/>
    <n v="102"/>
    <n v="53.44"/>
    <m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x v="3673"/>
    <b v="0"/>
    <n v="114"/>
    <b v="1"/>
    <x v="1"/>
    <x v="6"/>
    <n v="114"/>
    <n v="39.869999999999997"/>
    <m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b v="0"/>
    <n v="31"/>
    <b v="1"/>
    <x v="1"/>
    <x v="6"/>
    <n v="100"/>
    <n v="145.16"/>
    <m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x v="3675"/>
    <b v="0"/>
    <n v="3"/>
    <b v="1"/>
    <x v="1"/>
    <x v="6"/>
    <n v="140"/>
    <n v="23.33"/>
    <m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x v="3676"/>
    <b v="0"/>
    <n v="16"/>
    <b v="1"/>
    <x v="1"/>
    <x v="6"/>
    <n v="129"/>
    <n v="64.38"/>
    <m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x v="0"/>
    <x v="0"/>
    <n v="1404359940"/>
    <x v="3677"/>
    <b v="0"/>
    <n v="199"/>
    <b v="1"/>
    <x v="1"/>
    <x v="6"/>
    <n v="103"/>
    <n v="62.05"/>
    <m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x v="1"/>
    <x v="1"/>
    <n v="1433076298"/>
    <x v="3678"/>
    <b v="0"/>
    <n v="31"/>
    <b v="1"/>
    <x v="1"/>
    <x v="6"/>
    <n v="103"/>
    <n v="66.13"/>
    <m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x v="3679"/>
    <b v="0"/>
    <n v="30"/>
    <b v="1"/>
    <x v="1"/>
    <x v="6"/>
    <n v="110"/>
    <n v="73.400000000000006"/>
    <m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x v="0"/>
    <x v="0"/>
    <n v="1475664834"/>
    <x v="3680"/>
    <b v="0"/>
    <n v="34"/>
    <b v="1"/>
    <x v="1"/>
    <x v="6"/>
    <n v="113"/>
    <n v="99.5"/>
    <m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b v="0"/>
    <n v="18"/>
    <b v="1"/>
    <x v="1"/>
    <x v="6"/>
    <n v="112"/>
    <n v="62.17"/>
    <m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x v="3682"/>
    <b v="0"/>
    <n v="67"/>
    <b v="1"/>
    <x v="1"/>
    <x v="6"/>
    <n v="139"/>
    <n v="62.33"/>
    <m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x v="3683"/>
    <b v="0"/>
    <n v="66"/>
    <b v="1"/>
    <x v="1"/>
    <x v="6"/>
    <n v="111"/>
    <n v="58.79"/>
    <m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x v="3684"/>
    <b v="0"/>
    <n v="23"/>
    <b v="1"/>
    <x v="1"/>
    <x v="6"/>
    <n v="139"/>
    <n v="45.35"/>
    <m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x v="3685"/>
    <b v="0"/>
    <n v="126"/>
    <b v="1"/>
    <x v="1"/>
    <x v="6"/>
    <n v="106"/>
    <n v="41.94"/>
    <m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x v="3686"/>
    <b v="0"/>
    <n v="6"/>
    <b v="1"/>
    <x v="1"/>
    <x v="6"/>
    <n v="101"/>
    <n v="59.17"/>
    <m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b v="0"/>
    <n v="25"/>
    <b v="1"/>
    <x v="1"/>
    <x v="6"/>
    <n v="100"/>
    <n v="200.49"/>
    <m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x v="3688"/>
    <b v="0"/>
    <n v="39"/>
    <b v="1"/>
    <x v="1"/>
    <x v="6"/>
    <n v="109"/>
    <n v="83.97"/>
    <m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b v="0"/>
    <n v="62"/>
    <b v="1"/>
    <x v="1"/>
    <x v="6"/>
    <n v="118"/>
    <n v="57.26"/>
    <m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x v="3690"/>
    <b v="0"/>
    <n v="31"/>
    <b v="1"/>
    <x v="1"/>
    <x v="6"/>
    <n v="120"/>
    <n v="58.06"/>
    <m/>
    <x v="3690"/>
    <d v="2014-11-27T15:21:23"/>
    <x v="3"/>
  </r>
  <r>
    <n v="3691"/>
    <x v="3687"/>
    <s v="World Premiere of last play written by Amiri Baraka"/>
    <n v="40000"/>
    <n v="51184"/>
    <x v="0"/>
    <x v="0"/>
    <x v="0"/>
    <n v="1425272340"/>
    <x v="3691"/>
    <b v="0"/>
    <n v="274"/>
    <b v="1"/>
    <x v="1"/>
    <x v="6"/>
    <n v="128"/>
    <n v="186.8"/>
    <m/>
    <x v="3691"/>
    <d v="2015-03-02T04:59:00"/>
    <x v="0"/>
  </r>
  <r>
    <n v="3692"/>
    <x v="3688"/>
    <s v="Help us independently produce two great comedies by Christopher Durang."/>
    <n v="1000"/>
    <n v="1260"/>
    <x v="0"/>
    <x v="0"/>
    <x v="0"/>
    <n v="1411084800"/>
    <x v="3692"/>
    <b v="0"/>
    <n v="17"/>
    <b v="1"/>
    <x v="1"/>
    <x v="6"/>
    <n v="126"/>
    <n v="74.12"/>
    <m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b v="0"/>
    <n v="14"/>
    <b v="1"/>
    <x v="1"/>
    <x v="6"/>
    <n v="129"/>
    <n v="30.71"/>
    <m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x v="3694"/>
    <b v="0"/>
    <n v="60"/>
    <b v="1"/>
    <x v="1"/>
    <x v="6"/>
    <n v="107"/>
    <n v="62.67"/>
    <m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b v="0"/>
    <n v="33"/>
    <b v="1"/>
    <x v="1"/>
    <x v="6"/>
    <n v="100"/>
    <n v="121.36"/>
    <m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x v="3696"/>
    <b v="0"/>
    <n v="78"/>
    <b v="1"/>
    <x v="1"/>
    <x v="6"/>
    <n v="155"/>
    <n v="39.74"/>
    <m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x v="3697"/>
    <b v="0"/>
    <n v="30"/>
    <b v="1"/>
    <x v="1"/>
    <x v="6"/>
    <n v="108"/>
    <n v="72"/>
    <m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x v="0"/>
    <x v="0"/>
    <n v="1456946487"/>
    <x v="3698"/>
    <b v="0"/>
    <n v="136"/>
    <b v="1"/>
    <x v="1"/>
    <x v="6"/>
    <n v="111"/>
    <n v="40.630000000000003"/>
    <m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x v="3699"/>
    <b v="0"/>
    <n v="40"/>
    <b v="1"/>
    <x v="1"/>
    <x v="6"/>
    <n v="101"/>
    <n v="63"/>
    <m/>
    <x v="3699"/>
    <d v="2014-10-15T14:26:56"/>
    <x v="3"/>
  </r>
  <r>
    <n v="3700"/>
    <x v="3696"/>
    <s v="Help me produce the play I have written for my senior project!"/>
    <n v="500"/>
    <n v="606"/>
    <x v="0"/>
    <x v="0"/>
    <x v="0"/>
    <n v="1412092800"/>
    <x v="3700"/>
    <b v="0"/>
    <n v="18"/>
    <b v="1"/>
    <x v="1"/>
    <x v="6"/>
    <n v="121"/>
    <n v="33.67"/>
    <m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x v="3701"/>
    <b v="0"/>
    <n v="39"/>
    <b v="1"/>
    <x v="1"/>
    <x v="6"/>
    <n v="100"/>
    <n v="38.590000000000003"/>
    <m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b v="0"/>
    <n v="21"/>
    <b v="1"/>
    <x v="1"/>
    <x v="6"/>
    <n v="109"/>
    <n v="155.94999999999999"/>
    <m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b v="0"/>
    <n v="30"/>
    <b v="1"/>
    <x v="1"/>
    <x v="6"/>
    <n v="123"/>
    <n v="43.2"/>
    <m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x v="3704"/>
    <b v="0"/>
    <n v="27"/>
    <b v="1"/>
    <x v="1"/>
    <x v="6"/>
    <n v="136"/>
    <n v="15.15"/>
    <m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x v="3705"/>
    <b v="0"/>
    <n v="35"/>
    <b v="1"/>
    <x v="1"/>
    <x v="6"/>
    <n v="103"/>
    <n v="83.57"/>
    <m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x v="3706"/>
    <b v="0"/>
    <n v="13"/>
    <b v="1"/>
    <x v="1"/>
    <x v="6"/>
    <n v="121"/>
    <n v="140"/>
    <m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x v="3707"/>
    <b v="0"/>
    <n v="23"/>
    <b v="1"/>
    <x v="1"/>
    <x v="6"/>
    <n v="186"/>
    <n v="80.87"/>
    <m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x v="3708"/>
    <b v="0"/>
    <n v="39"/>
    <b v="1"/>
    <x v="1"/>
    <x v="6"/>
    <n v="300"/>
    <n v="53.85"/>
    <m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x v="3709"/>
    <b v="0"/>
    <n v="35"/>
    <b v="1"/>
    <x v="1"/>
    <x v="6"/>
    <n v="108"/>
    <n v="30.93"/>
    <m/>
    <x v="3709"/>
    <d v="2014-06-25T16:59:06"/>
    <x v="3"/>
  </r>
  <r>
    <n v="3710"/>
    <x v="3706"/>
    <s v="A comedy about, life, death, men, women, and the power of a good Kegel."/>
    <n v="1300"/>
    <n v="1835"/>
    <x v="0"/>
    <x v="0"/>
    <x v="0"/>
    <n v="1428068988"/>
    <x v="3710"/>
    <b v="0"/>
    <n v="27"/>
    <b v="1"/>
    <x v="1"/>
    <x v="6"/>
    <n v="141"/>
    <n v="67.959999999999994"/>
    <m/>
    <x v="3710"/>
    <d v="2015-04-03T13:49:48"/>
    <x v="0"/>
  </r>
  <r>
    <n v="3711"/>
    <x v="3707"/>
    <s v="Two teachers and twenty kids bring one of Shakespeare's plays to life!"/>
    <n v="500"/>
    <n v="570"/>
    <x v="0"/>
    <x v="0"/>
    <x v="0"/>
    <n v="1402848000"/>
    <x v="3711"/>
    <b v="0"/>
    <n v="21"/>
    <b v="1"/>
    <x v="1"/>
    <x v="6"/>
    <n v="114"/>
    <n v="27.14"/>
    <m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x v="3712"/>
    <b v="0"/>
    <n v="104"/>
    <b v="1"/>
    <x v="1"/>
    <x v="6"/>
    <n v="154"/>
    <n v="110.87"/>
    <m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x v="3713"/>
    <b v="0"/>
    <n v="19"/>
    <b v="1"/>
    <x v="1"/>
    <x v="6"/>
    <n v="102"/>
    <n v="106.84"/>
    <m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x v="3714"/>
    <b v="0"/>
    <n v="97"/>
    <b v="1"/>
    <x v="1"/>
    <x v="6"/>
    <n v="102"/>
    <n v="105.52"/>
    <m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x v="3715"/>
    <b v="0"/>
    <n v="27"/>
    <b v="1"/>
    <x v="1"/>
    <x v="6"/>
    <n v="103"/>
    <n v="132.96"/>
    <m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x v="3716"/>
    <b v="0"/>
    <n v="24"/>
    <b v="1"/>
    <x v="1"/>
    <x v="6"/>
    <n v="156"/>
    <n v="51.92"/>
    <m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x v="3717"/>
    <b v="0"/>
    <n v="13"/>
    <b v="1"/>
    <x v="1"/>
    <x v="6"/>
    <n v="101"/>
    <n v="310"/>
    <m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x v="3718"/>
    <b v="0"/>
    <n v="46"/>
    <b v="1"/>
    <x v="1"/>
    <x v="6"/>
    <n v="239"/>
    <n v="26.02"/>
    <m/>
    <x v="3718"/>
    <d v="2015-02-27T17:11:15"/>
    <x v="0"/>
  </r>
  <r>
    <n v="3719"/>
    <x v="3715"/>
    <s v="A new piece of physical theatre about love, regret and longing."/>
    <n v="200"/>
    <n v="420"/>
    <x v="0"/>
    <x v="1"/>
    <x v="1"/>
    <n v="1434994266"/>
    <x v="3719"/>
    <b v="0"/>
    <n v="4"/>
    <b v="1"/>
    <x v="1"/>
    <x v="6"/>
    <n v="210"/>
    <n v="105"/>
    <m/>
    <x v="3719"/>
    <d v="2015-06-22T17:31:06"/>
    <x v="0"/>
  </r>
  <r>
    <n v="3720"/>
    <x v="3716"/>
    <s v="Breaking the American Indian stereotype in the American Theatre."/>
    <n v="3300"/>
    <n v="3449"/>
    <x v="0"/>
    <x v="0"/>
    <x v="0"/>
    <n v="1435881006"/>
    <x v="3720"/>
    <b v="0"/>
    <n v="40"/>
    <b v="1"/>
    <x v="1"/>
    <x v="6"/>
    <n v="105"/>
    <n v="86.23"/>
    <m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b v="0"/>
    <n v="44"/>
    <b v="1"/>
    <x v="1"/>
    <x v="6"/>
    <n v="101"/>
    <n v="114.55"/>
    <m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b v="0"/>
    <n v="35"/>
    <b v="1"/>
    <x v="1"/>
    <x v="6"/>
    <n v="111"/>
    <n v="47.66"/>
    <m/>
    <x v="3722"/>
    <d v="2016-02-11T22:59:00"/>
    <x v="2"/>
  </r>
  <r>
    <n v="3723"/>
    <x v="3719"/>
    <s v="Saltmine Theatre Company present Beauty and the Beast:"/>
    <n v="4500"/>
    <n v="4592"/>
    <x v="0"/>
    <x v="1"/>
    <x v="1"/>
    <n v="1417374262"/>
    <x v="3723"/>
    <b v="0"/>
    <n v="63"/>
    <b v="1"/>
    <x v="1"/>
    <x v="6"/>
    <n v="102"/>
    <n v="72.89"/>
    <m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b v="0"/>
    <n v="89"/>
    <b v="1"/>
    <x v="1"/>
    <x v="6"/>
    <n v="103"/>
    <n v="49.55"/>
    <m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x v="3725"/>
    <b v="0"/>
    <n v="15"/>
    <b v="1"/>
    <x v="1"/>
    <x v="6"/>
    <n v="127"/>
    <n v="25.4"/>
    <m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x v="3726"/>
    <b v="0"/>
    <n v="46"/>
    <b v="1"/>
    <x v="1"/>
    <x v="6"/>
    <n v="339"/>
    <n v="62.59"/>
    <m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x v="3727"/>
    <b v="0"/>
    <n v="33"/>
    <b v="1"/>
    <x v="1"/>
    <x v="6"/>
    <n v="101"/>
    <n v="61.06"/>
    <m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x v="0"/>
    <x v="0"/>
    <n v="1439957176"/>
    <x v="3728"/>
    <b v="0"/>
    <n v="31"/>
    <b v="0"/>
    <x v="1"/>
    <x v="6"/>
    <n v="9"/>
    <n v="60.06"/>
    <m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x v="3729"/>
    <b v="0"/>
    <n v="5"/>
    <b v="0"/>
    <x v="1"/>
    <x v="6"/>
    <n v="7"/>
    <n v="72.400000000000006"/>
    <m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x v="3730"/>
    <b v="0"/>
    <n v="1"/>
    <b v="0"/>
    <x v="1"/>
    <x v="6"/>
    <n v="10"/>
    <n v="100"/>
    <m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x v="3731"/>
    <b v="0"/>
    <n v="12"/>
    <b v="0"/>
    <x v="1"/>
    <x v="6"/>
    <n v="11"/>
    <n v="51.67"/>
    <m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x v="9"/>
    <x v="3"/>
    <n v="1422100800"/>
    <x v="3732"/>
    <b v="0"/>
    <n v="4"/>
    <b v="0"/>
    <x v="1"/>
    <x v="6"/>
    <n v="15"/>
    <n v="32.75"/>
    <m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x v="0"/>
    <x v="0"/>
    <n v="1429396200"/>
    <x v="3733"/>
    <b v="0"/>
    <n v="0"/>
    <b v="0"/>
    <x v="1"/>
    <x v="6"/>
    <n v="0"/>
    <n v="0"/>
    <m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x v="3734"/>
    <b v="0"/>
    <n v="7"/>
    <b v="0"/>
    <x v="1"/>
    <x v="6"/>
    <n v="28"/>
    <n v="61"/>
    <m/>
    <x v="3734"/>
    <d v="2015-05-25T21:38:16"/>
    <x v="0"/>
  </r>
  <r>
    <n v="3735"/>
    <x v="3731"/>
    <s v="Young Actor's taking on a Jacobean tragedy. Family, betrayal, love, lust, sex and death."/>
    <n v="150"/>
    <n v="20"/>
    <x v="2"/>
    <x v="1"/>
    <x v="1"/>
    <n v="1432831089"/>
    <x v="3735"/>
    <b v="0"/>
    <n v="2"/>
    <b v="0"/>
    <x v="1"/>
    <x v="6"/>
    <n v="13"/>
    <n v="10"/>
    <m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x v="3736"/>
    <b v="0"/>
    <n v="1"/>
    <b v="0"/>
    <x v="1"/>
    <x v="6"/>
    <n v="1"/>
    <n v="10"/>
    <m/>
    <x v="3736"/>
    <d v="2015-03-23T18:00:00"/>
    <x v="0"/>
  </r>
  <r>
    <n v="3737"/>
    <x v="3476"/>
    <s v="The ASU Theatre and Shakespeare Club presents Measure For Measure directed by Jordyn Ochser."/>
    <n v="700"/>
    <n v="150"/>
    <x v="2"/>
    <x v="0"/>
    <x v="0"/>
    <n v="1447311540"/>
    <x v="3737"/>
    <b v="0"/>
    <n v="4"/>
    <b v="0"/>
    <x v="1"/>
    <x v="6"/>
    <n v="21"/>
    <n v="37.5"/>
    <m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x v="1"/>
    <x v="1"/>
    <n v="1405461600"/>
    <x v="3738"/>
    <b v="0"/>
    <n v="6"/>
    <b v="0"/>
    <x v="1"/>
    <x v="6"/>
    <n v="18"/>
    <n v="45"/>
    <m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x v="3739"/>
    <b v="0"/>
    <n v="8"/>
    <b v="0"/>
    <x v="1"/>
    <x v="6"/>
    <n v="20"/>
    <n v="100.63"/>
    <m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b v="0"/>
    <n v="14"/>
    <b v="0"/>
    <x v="1"/>
    <x v="6"/>
    <n v="18"/>
    <n v="25.57"/>
    <m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x v="3741"/>
    <b v="0"/>
    <n v="0"/>
    <b v="0"/>
    <x v="1"/>
    <x v="6"/>
    <n v="0"/>
    <n v="0"/>
    <m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x v="3742"/>
    <b v="0"/>
    <n v="4"/>
    <b v="0"/>
    <x v="1"/>
    <x v="6"/>
    <n v="2"/>
    <n v="25"/>
    <m/>
    <x v="3742"/>
    <d v="2014-09-06T05:09:04"/>
    <x v="3"/>
  </r>
  <r>
    <n v="3743"/>
    <x v="3738"/>
    <s v="I'm taking the Adventures of Huckleberry Finn puppet show down the Mississippi River!"/>
    <n v="2200"/>
    <n v="0"/>
    <x v="2"/>
    <x v="0"/>
    <x v="0"/>
    <n v="1404406964"/>
    <x v="3743"/>
    <b v="0"/>
    <n v="0"/>
    <b v="0"/>
    <x v="1"/>
    <x v="6"/>
    <n v="0"/>
    <n v="0"/>
    <m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x v="3744"/>
    <b v="0"/>
    <n v="0"/>
    <b v="0"/>
    <x v="1"/>
    <x v="6"/>
    <n v="0"/>
    <n v="0"/>
    <m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x v="0"/>
    <x v="0"/>
    <n v="1407689102"/>
    <x v="3745"/>
    <b v="0"/>
    <n v="1"/>
    <b v="0"/>
    <x v="1"/>
    <x v="6"/>
    <n v="10"/>
    <n v="10"/>
    <m/>
    <x v="3745"/>
    <d v="2014-08-10T16:45:02"/>
    <x v="3"/>
  </r>
  <r>
    <n v="3746"/>
    <x v="3741"/>
    <s v="Generational curses CAN be broken...right?"/>
    <n v="8500"/>
    <n v="202"/>
    <x v="2"/>
    <x v="0"/>
    <x v="0"/>
    <n v="1475918439"/>
    <x v="3746"/>
    <b v="0"/>
    <n v="1"/>
    <b v="0"/>
    <x v="1"/>
    <x v="6"/>
    <n v="2"/>
    <n v="202"/>
    <m/>
    <x v="3746"/>
    <d v="2016-10-08T09:20:39"/>
    <x v="2"/>
  </r>
  <r>
    <n v="3747"/>
    <x v="3742"/>
    <s v="The world premiere of an astonishing new play by acclaimed writer Atiha Sen Gupta."/>
    <n v="2500"/>
    <n v="25"/>
    <x v="2"/>
    <x v="1"/>
    <x v="1"/>
    <n v="1436137140"/>
    <x v="3747"/>
    <b v="0"/>
    <n v="1"/>
    <b v="0"/>
    <x v="1"/>
    <x v="6"/>
    <n v="1"/>
    <n v="25"/>
    <m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x v="3748"/>
    <b v="0"/>
    <n v="52"/>
    <b v="1"/>
    <x v="1"/>
    <x v="40"/>
    <n v="104"/>
    <n v="99.54"/>
    <m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x v="3749"/>
    <b v="0"/>
    <n v="7"/>
    <b v="1"/>
    <x v="1"/>
    <x v="40"/>
    <n v="105"/>
    <n v="75"/>
    <m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b v="0"/>
    <n v="28"/>
    <b v="1"/>
    <x v="1"/>
    <x v="40"/>
    <n v="100"/>
    <n v="215.25"/>
    <m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x v="3751"/>
    <b v="0"/>
    <n v="11"/>
    <b v="1"/>
    <x v="1"/>
    <x v="40"/>
    <n v="133"/>
    <n v="120.55"/>
    <m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b v="0"/>
    <n v="15"/>
    <b v="1"/>
    <x v="1"/>
    <x v="40"/>
    <n v="113"/>
    <n v="37.67"/>
    <m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b v="0"/>
    <n v="30"/>
    <b v="1"/>
    <x v="1"/>
    <x v="40"/>
    <n v="103"/>
    <n v="172.23"/>
    <m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x v="3754"/>
    <b v="0"/>
    <n v="27"/>
    <b v="1"/>
    <x v="1"/>
    <x v="40"/>
    <n v="120"/>
    <n v="111.11"/>
    <m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x v="3755"/>
    <b v="0"/>
    <n v="28"/>
    <b v="1"/>
    <x v="1"/>
    <x v="40"/>
    <n v="130"/>
    <n v="25.46"/>
    <m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x v="3756"/>
    <b v="0"/>
    <n v="17"/>
    <b v="1"/>
    <x v="1"/>
    <x v="40"/>
    <n v="101"/>
    <n v="267.64999999999998"/>
    <m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x v="3757"/>
    <b v="0"/>
    <n v="50"/>
    <b v="1"/>
    <x v="1"/>
    <x v="40"/>
    <n v="109"/>
    <n v="75.959999999999994"/>
    <m/>
    <x v="3757"/>
    <d v="2014-12-01T20:25:15"/>
    <x v="3"/>
  </r>
  <r>
    <n v="3758"/>
    <x v="3753"/>
    <s v="LUIGI'S LADIES: an original one-woman musical comedy"/>
    <n v="1500"/>
    <n v="1535"/>
    <x v="0"/>
    <x v="0"/>
    <x v="0"/>
    <n v="1400475600"/>
    <x v="3758"/>
    <b v="0"/>
    <n v="26"/>
    <b v="1"/>
    <x v="1"/>
    <x v="40"/>
    <n v="102"/>
    <n v="59.04"/>
    <m/>
    <x v="3758"/>
    <d v="2014-05-19T05:00:00"/>
    <x v="3"/>
  </r>
  <r>
    <n v="3759"/>
    <x v="3754"/>
    <s v="A production company specializing in small-scale musicals"/>
    <n v="4000"/>
    <n v="4409.7700000000004"/>
    <x v="0"/>
    <x v="0"/>
    <x v="0"/>
    <n v="1440556553"/>
    <x v="3759"/>
    <b v="0"/>
    <n v="88"/>
    <b v="1"/>
    <x v="1"/>
    <x v="40"/>
    <n v="110"/>
    <n v="50.11"/>
    <m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b v="0"/>
    <n v="91"/>
    <b v="1"/>
    <x v="1"/>
    <x v="40"/>
    <n v="101"/>
    <n v="55.5"/>
    <m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x v="3761"/>
    <b v="0"/>
    <n v="3"/>
    <b v="1"/>
    <x v="1"/>
    <x v="40"/>
    <n v="100"/>
    <n v="166.67"/>
    <m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x v="3762"/>
    <b v="0"/>
    <n v="28"/>
    <b v="1"/>
    <x v="1"/>
    <x v="40"/>
    <n v="106"/>
    <n v="47.43"/>
    <m/>
    <x v="3762"/>
    <d v="2015-08-02T19:31:29"/>
    <x v="0"/>
  </r>
  <r>
    <n v="3763"/>
    <x v="3758"/>
    <s v="A musical about two guys writing a musical about...two guys writing a musical."/>
    <n v="5000"/>
    <n v="5000"/>
    <x v="0"/>
    <x v="0"/>
    <x v="0"/>
    <n v="1427907626"/>
    <x v="3763"/>
    <b v="0"/>
    <n v="77"/>
    <b v="1"/>
    <x v="1"/>
    <x v="40"/>
    <n v="100"/>
    <n v="64.94"/>
    <m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x v="3764"/>
    <b v="0"/>
    <n v="27"/>
    <b v="1"/>
    <x v="1"/>
    <x v="40"/>
    <n v="100"/>
    <n v="55.56"/>
    <m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x v="3765"/>
    <b v="0"/>
    <n v="107"/>
    <b v="1"/>
    <x v="1"/>
    <x v="40"/>
    <n v="113"/>
    <n v="74.22"/>
    <m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x v="3766"/>
    <b v="0"/>
    <n v="96"/>
    <b v="1"/>
    <x v="1"/>
    <x v="40"/>
    <n v="103"/>
    <n v="106.93"/>
    <m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x v="3767"/>
    <b v="0"/>
    <n v="56"/>
    <b v="1"/>
    <x v="1"/>
    <x v="40"/>
    <n v="117"/>
    <n v="41.7"/>
    <m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b v="0"/>
    <n v="58"/>
    <b v="1"/>
    <x v="1"/>
    <x v="40"/>
    <n v="108"/>
    <n v="74.239999999999995"/>
    <m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x v="3769"/>
    <b v="0"/>
    <n v="15"/>
    <b v="1"/>
    <x v="1"/>
    <x v="40"/>
    <n v="100"/>
    <n v="73.33"/>
    <m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x v="3770"/>
    <b v="0"/>
    <n v="20"/>
    <b v="1"/>
    <x v="1"/>
    <x v="40"/>
    <n v="100"/>
    <n v="100"/>
    <m/>
    <x v="3770"/>
    <d v="2015-06-13T22:20:10"/>
    <x v="0"/>
  </r>
  <r>
    <n v="3771"/>
    <x v="3766"/>
    <s v="I would like to make a demo recording of six songs from COME OUT SWINGIN'!"/>
    <n v="1000"/>
    <n v="1460"/>
    <x v="0"/>
    <x v="0"/>
    <x v="0"/>
    <n v="1463529600"/>
    <x v="3771"/>
    <b v="0"/>
    <n v="38"/>
    <b v="1"/>
    <x v="1"/>
    <x v="40"/>
    <n v="146"/>
    <n v="38.42"/>
    <m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x v="3772"/>
    <b v="0"/>
    <n v="33"/>
    <b v="1"/>
    <x v="1"/>
    <x v="40"/>
    <n v="110"/>
    <n v="166.97"/>
    <m/>
    <x v="3772"/>
    <d v="2016-11-29T06:00:00"/>
    <x v="2"/>
  </r>
  <r>
    <n v="3773"/>
    <x v="3768"/>
    <s v="A dramatic hip-hopera, inspired from monologues written by the performers."/>
    <n v="5000"/>
    <n v="5410"/>
    <x v="0"/>
    <x v="0"/>
    <x v="0"/>
    <n v="1479175680"/>
    <x v="3773"/>
    <b v="0"/>
    <n v="57"/>
    <b v="1"/>
    <x v="1"/>
    <x v="40"/>
    <n v="108"/>
    <n v="94.91"/>
    <m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b v="0"/>
    <n v="25"/>
    <b v="1"/>
    <x v="1"/>
    <x v="40"/>
    <n v="100"/>
    <n v="100"/>
    <m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x v="3775"/>
    <b v="0"/>
    <n v="14"/>
    <b v="1"/>
    <x v="1"/>
    <x v="40"/>
    <n v="100"/>
    <n v="143.21"/>
    <m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b v="0"/>
    <n v="94"/>
    <b v="1"/>
    <x v="1"/>
    <x v="40"/>
    <n v="107"/>
    <n v="90.82"/>
    <m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x v="3777"/>
    <b v="0"/>
    <n v="59"/>
    <b v="1"/>
    <x v="1"/>
    <x v="40"/>
    <n v="143"/>
    <n v="48.54"/>
    <m/>
    <x v="3777"/>
    <d v="2014-09-27T04:00:00"/>
    <x v="3"/>
  </r>
  <r>
    <n v="3778"/>
    <x v="3773"/>
    <s v="Sponsor an AVENUE Q puppet for The Barn Players April 2015 production."/>
    <n v="2400"/>
    <n v="2521"/>
    <x v="0"/>
    <x v="0"/>
    <x v="0"/>
    <n v="1423942780"/>
    <x v="3778"/>
    <b v="0"/>
    <n v="36"/>
    <b v="1"/>
    <x v="1"/>
    <x v="40"/>
    <n v="105"/>
    <n v="70.03"/>
    <m/>
    <x v="3778"/>
    <d v="2015-02-14T19:39:40"/>
    <x v="3"/>
  </r>
  <r>
    <n v="3779"/>
    <x v="3774"/>
    <s v="A fresh, re-telling of the Jesus story for a new generation."/>
    <n v="15000"/>
    <n v="15597"/>
    <x v="0"/>
    <x v="0"/>
    <x v="0"/>
    <n v="1459010340"/>
    <x v="3779"/>
    <b v="0"/>
    <n v="115"/>
    <b v="1"/>
    <x v="1"/>
    <x v="40"/>
    <n v="104"/>
    <n v="135.63"/>
    <m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x v="3780"/>
    <b v="0"/>
    <n v="30"/>
    <b v="1"/>
    <x v="1"/>
    <x v="40"/>
    <n v="120"/>
    <n v="100"/>
    <m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b v="0"/>
    <n v="52"/>
    <b v="1"/>
    <x v="1"/>
    <x v="40"/>
    <n v="110"/>
    <n v="94.9"/>
    <m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x v="3782"/>
    <b v="0"/>
    <n v="27"/>
    <b v="1"/>
    <x v="1"/>
    <x v="40"/>
    <n v="102"/>
    <n v="75.37"/>
    <m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x v="3783"/>
    <b v="0"/>
    <n v="24"/>
    <b v="1"/>
    <x v="1"/>
    <x v="40"/>
    <n v="129"/>
    <n v="64.459999999999994"/>
    <m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x v="3784"/>
    <b v="0"/>
    <n v="10"/>
    <b v="1"/>
    <x v="1"/>
    <x v="40"/>
    <n v="115"/>
    <n v="115"/>
    <m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b v="0"/>
    <n v="30"/>
    <b v="1"/>
    <x v="1"/>
    <x v="40"/>
    <n v="151"/>
    <n v="100.5"/>
    <m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x v="3786"/>
    <b v="0"/>
    <n v="71"/>
    <b v="1"/>
    <x v="1"/>
    <x v="40"/>
    <n v="111"/>
    <n v="93.77"/>
    <m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x v="3787"/>
    <b v="0"/>
    <n v="10"/>
    <b v="1"/>
    <x v="1"/>
    <x v="40"/>
    <n v="100"/>
    <n v="35.1"/>
    <m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b v="0"/>
    <n v="1"/>
    <b v="0"/>
    <x v="1"/>
    <x v="40"/>
    <n v="1"/>
    <n v="500"/>
    <m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x v="3789"/>
    <b v="0"/>
    <n v="4"/>
    <b v="0"/>
    <x v="1"/>
    <x v="40"/>
    <n v="3"/>
    <n v="29"/>
    <m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x v="3790"/>
    <b v="0"/>
    <n v="0"/>
    <b v="0"/>
    <x v="1"/>
    <x v="40"/>
    <n v="0"/>
    <n v="0"/>
    <m/>
    <x v="3790"/>
    <d v="2016-11-22T17:00:23"/>
    <x v="2"/>
  </r>
  <r>
    <n v="3791"/>
    <x v="3786"/>
    <s v="Spin! is an original musical comedy-drama presented by Blue Palm Productions."/>
    <n v="1500"/>
    <n v="0"/>
    <x v="2"/>
    <x v="0"/>
    <x v="0"/>
    <n v="1404664592"/>
    <x v="3791"/>
    <b v="0"/>
    <n v="0"/>
    <b v="0"/>
    <x v="1"/>
    <x v="40"/>
    <n v="0"/>
    <n v="0"/>
    <m/>
    <x v="3791"/>
    <d v="2014-07-06T16:36:32"/>
    <x v="3"/>
  </r>
  <r>
    <n v="3792"/>
    <x v="3787"/>
    <s v="A cultural and historic journey through Puerto Rico's music and dance!"/>
    <n v="12500"/>
    <n v="35"/>
    <x v="2"/>
    <x v="0"/>
    <x v="0"/>
    <n v="1436957022"/>
    <x v="3792"/>
    <b v="0"/>
    <n v="2"/>
    <b v="0"/>
    <x v="1"/>
    <x v="40"/>
    <n v="0"/>
    <n v="17.5"/>
    <m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b v="0"/>
    <n v="24"/>
    <b v="0"/>
    <x v="1"/>
    <x v="40"/>
    <n v="60"/>
    <n v="174"/>
    <m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x v="3794"/>
    <b v="0"/>
    <n v="1"/>
    <b v="0"/>
    <x v="1"/>
    <x v="40"/>
    <n v="1"/>
    <n v="50"/>
    <m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x v="3795"/>
    <b v="0"/>
    <n v="2"/>
    <b v="0"/>
    <x v="1"/>
    <x v="40"/>
    <n v="2"/>
    <n v="5"/>
    <m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x v="3796"/>
    <b v="0"/>
    <n v="1"/>
    <b v="0"/>
    <x v="1"/>
    <x v="40"/>
    <n v="0"/>
    <n v="1"/>
    <m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b v="0"/>
    <n v="37"/>
    <b v="0"/>
    <x v="1"/>
    <x v="40"/>
    <n v="90"/>
    <n v="145.41"/>
    <m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b v="0"/>
    <n v="5"/>
    <b v="0"/>
    <x v="1"/>
    <x v="40"/>
    <n v="1"/>
    <n v="205"/>
    <m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x v="0"/>
    <x v="0"/>
    <n v="1457734843"/>
    <x v="3799"/>
    <b v="0"/>
    <n v="4"/>
    <b v="0"/>
    <x v="1"/>
    <x v="40"/>
    <n v="4"/>
    <n v="100.5"/>
    <m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x v="3800"/>
    <b v="0"/>
    <n v="16"/>
    <b v="0"/>
    <x v="1"/>
    <x v="40"/>
    <n v="4"/>
    <n v="55.06"/>
    <m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x v="3801"/>
    <b v="0"/>
    <n v="9"/>
    <b v="0"/>
    <x v="1"/>
    <x v="40"/>
    <n v="9"/>
    <n v="47.33"/>
    <m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x v="3802"/>
    <b v="0"/>
    <n v="0"/>
    <b v="0"/>
    <x v="1"/>
    <x v="40"/>
    <n v="0"/>
    <n v="0"/>
    <m/>
    <x v="3802"/>
    <d v="2015-10-22T03:01:46"/>
    <x v="0"/>
  </r>
  <r>
    <n v="3803"/>
    <x v="3798"/>
    <s v="A fully orchestrated concept album of Benjamin Button the Musical!"/>
    <n v="12000"/>
    <n v="2358"/>
    <x v="2"/>
    <x v="0"/>
    <x v="0"/>
    <n v="1457133568"/>
    <x v="3803"/>
    <b v="0"/>
    <n v="40"/>
    <b v="0"/>
    <x v="1"/>
    <x v="40"/>
    <n v="20"/>
    <n v="58.95"/>
    <m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x v="3804"/>
    <b v="0"/>
    <n v="0"/>
    <b v="0"/>
    <x v="1"/>
    <x v="40"/>
    <n v="0"/>
    <n v="0"/>
    <m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x v="3805"/>
    <b v="0"/>
    <n v="2"/>
    <b v="0"/>
    <x v="1"/>
    <x v="40"/>
    <n v="0"/>
    <n v="1.5"/>
    <m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x v="3806"/>
    <b v="0"/>
    <n v="1"/>
    <b v="0"/>
    <x v="1"/>
    <x v="40"/>
    <n v="0"/>
    <n v="5"/>
    <m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x v="3807"/>
    <b v="0"/>
    <n v="9"/>
    <b v="0"/>
    <x v="1"/>
    <x v="40"/>
    <n v="30"/>
    <n v="50.56"/>
    <m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x v="3808"/>
    <b v="0"/>
    <n v="24"/>
    <b v="1"/>
    <x v="1"/>
    <x v="6"/>
    <n v="100"/>
    <n v="41.67"/>
    <m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x v="3809"/>
    <b v="0"/>
    <n v="38"/>
    <b v="1"/>
    <x v="1"/>
    <x v="6"/>
    <n v="101"/>
    <n v="53.29"/>
    <m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x v="3810"/>
    <b v="0"/>
    <n v="26"/>
    <b v="1"/>
    <x v="1"/>
    <x v="6"/>
    <n v="122"/>
    <n v="70.23"/>
    <m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x v="3811"/>
    <b v="0"/>
    <n v="19"/>
    <b v="1"/>
    <x v="1"/>
    <x v="6"/>
    <n v="330"/>
    <n v="43.42"/>
    <m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b v="0"/>
    <n v="11"/>
    <b v="1"/>
    <x v="1"/>
    <x v="6"/>
    <n v="110"/>
    <n v="199.18"/>
    <m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b v="0"/>
    <n v="27"/>
    <b v="1"/>
    <x v="1"/>
    <x v="6"/>
    <n v="101"/>
    <n v="78.52"/>
    <m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x v="3814"/>
    <b v="0"/>
    <n v="34"/>
    <b v="1"/>
    <x v="1"/>
    <x v="6"/>
    <n v="140"/>
    <n v="61.82"/>
    <m/>
    <x v="3814"/>
    <d v="2015-04-01T03:59:00"/>
    <x v="0"/>
  </r>
  <r>
    <n v="3815"/>
    <x v="3810"/>
    <s v="Come and help us make the Canterbury Shakespeare Festival a reality"/>
    <n v="1000"/>
    <n v="1000.01"/>
    <x v="0"/>
    <x v="1"/>
    <x v="1"/>
    <n v="1440111600"/>
    <x v="3815"/>
    <b v="0"/>
    <n v="20"/>
    <b v="1"/>
    <x v="1"/>
    <x v="6"/>
    <n v="100"/>
    <n v="50"/>
    <m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b v="0"/>
    <n v="37"/>
    <b v="1"/>
    <x v="1"/>
    <x v="6"/>
    <n v="119"/>
    <n v="48.34"/>
    <m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x v="3817"/>
    <b v="0"/>
    <n v="20"/>
    <b v="1"/>
    <x v="1"/>
    <x v="6"/>
    <n v="107"/>
    <n v="107.25"/>
    <m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x v="3818"/>
    <b v="0"/>
    <n v="10"/>
    <b v="1"/>
    <x v="1"/>
    <x v="6"/>
    <n v="228"/>
    <n v="57"/>
    <m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x v="3819"/>
    <b v="0"/>
    <n v="26"/>
    <b v="1"/>
    <x v="1"/>
    <x v="6"/>
    <n v="106"/>
    <n v="40.92"/>
    <m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x v="3820"/>
    <b v="0"/>
    <n v="20"/>
    <b v="1"/>
    <x v="1"/>
    <x v="6"/>
    <n v="143"/>
    <n v="21.5"/>
    <m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b v="0"/>
    <n v="46"/>
    <b v="1"/>
    <x v="1"/>
    <x v="6"/>
    <n v="105"/>
    <n v="79.540000000000006"/>
    <m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b v="0"/>
    <n v="76"/>
    <b v="1"/>
    <x v="1"/>
    <x v="6"/>
    <n v="110"/>
    <n v="72.38"/>
    <m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x v="3823"/>
    <b v="0"/>
    <n v="41"/>
    <b v="1"/>
    <x v="1"/>
    <x v="6"/>
    <n v="106"/>
    <n v="64.63"/>
    <m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x v="3824"/>
    <b v="0"/>
    <n v="7"/>
    <b v="1"/>
    <x v="1"/>
    <x v="6"/>
    <n v="108"/>
    <n v="38.57"/>
    <m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b v="0"/>
    <n v="49"/>
    <b v="1"/>
    <x v="1"/>
    <x v="6"/>
    <n v="105"/>
    <n v="107.57"/>
    <m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x v="1"/>
    <x v="1"/>
    <n v="1430993394"/>
    <x v="3826"/>
    <b v="0"/>
    <n v="26"/>
    <b v="1"/>
    <x v="1"/>
    <x v="6"/>
    <n v="119"/>
    <n v="27.5"/>
    <m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b v="0"/>
    <n v="65"/>
    <b v="1"/>
    <x v="1"/>
    <x v="6"/>
    <n v="153"/>
    <n v="70.459999999999994"/>
    <m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b v="0"/>
    <n v="28"/>
    <b v="1"/>
    <x v="1"/>
    <x v="6"/>
    <n v="100"/>
    <n v="178.57"/>
    <m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x v="3829"/>
    <b v="0"/>
    <n v="8"/>
    <b v="1"/>
    <x v="1"/>
    <x v="6"/>
    <n v="100"/>
    <n v="62.63"/>
    <m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x v="3830"/>
    <b v="0"/>
    <n v="3"/>
    <b v="1"/>
    <x v="1"/>
    <x v="6"/>
    <n v="225"/>
    <n v="75"/>
    <m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x v="3831"/>
    <b v="0"/>
    <n v="9"/>
    <b v="1"/>
    <x v="1"/>
    <x v="6"/>
    <n v="106"/>
    <n v="58.9"/>
    <m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x v="3832"/>
    <b v="0"/>
    <n v="9"/>
    <b v="1"/>
    <x v="1"/>
    <x v="6"/>
    <n v="105"/>
    <n v="139.56"/>
    <m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b v="0"/>
    <n v="20"/>
    <b v="1"/>
    <x v="1"/>
    <x v="6"/>
    <n v="117"/>
    <n v="70"/>
    <m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b v="0"/>
    <n v="57"/>
    <b v="1"/>
    <x v="1"/>
    <x v="6"/>
    <n v="109"/>
    <n v="57.39"/>
    <m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x v="3835"/>
    <b v="0"/>
    <n v="8"/>
    <b v="1"/>
    <x v="1"/>
    <x v="6"/>
    <n v="160"/>
    <n v="40"/>
    <m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x v="3836"/>
    <b v="0"/>
    <n v="14"/>
    <b v="1"/>
    <x v="1"/>
    <x v="6"/>
    <n v="113"/>
    <n v="64.290000000000006"/>
    <m/>
    <x v="3836"/>
    <d v="2016-08-03T04:09:00"/>
    <x v="2"/>
  </r>
  <r>
    <n v="3837"/>
    <x v="3832"/>
    <s v="A high-flying French farce with the thrust of a well-tuned jet engine"/>
    <n v="2000"/>
    <n v="2042"/>
    <x v="0"/>
    <x v="1"/>
    <x v="1"/>
    <n v="1435947758"/>
    <x v="3837"/>
    <b v="0"/>
    <n v="17"/>
    <b v="1"/>
    <x v="1"/>
    <x v="6"/>
    <n v="102"/>
    <n v="120.12"/>
    <m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b v="0"/>
    <n v="100"/>
    <b v="1"/>
    <x v="1"/>
    <x v="6"/>
    <n v="101"/>
    <n v="1008.24"/>
    <m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b v="0"/>
    <n v="32"/>
    <b v="1"/>
    <x v="1"/>
    <x v="6"/>
    <n v="101"/>
    <n v="63.28"/>
    <m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x v="3840"/>
    <b v="0"/>
    <n v="3"/>
    <b v="1"/>
    <x v="1"/>
    <x v="6"/>
    <n v="6500"/>
    <n v="21.67"/>
    <m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b v="1"/>
    <n v="34"/>
    <b v="0"/>
    <x v="1"/>
    <x v="6"/>
    <n v="9"/>
    <n v="25.65"/>
    <m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x v="3842"/>
    <b v="1"/>
    <n v="23"/>
    <b v="0"/>
    <x v="1"/>
    <x v="6"/>
    <n v="22"/>
    <n v="47.7"/>
    <m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b v="1"/>
    <n v="19"/>
    <b v="0"/>
    <x v="1"/>
    <x v="6"/>
    <n v="21"/>
    <n v="56.05"/>
    <m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x v="3844"/>
    <b v="1"/>
    <n v="50"/>
    <b v="0"/>
    <x v="1"/>
    <x v="6"/>
    <n v="41"/>
    <n v="81.319999999999993"/>
    <m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b v="1"/>
    <n v="12"/>
    <b v="0"/>
    <x v="1"/>
    <x v="6"/>
    <n v="2"/>
    <n v="70.17"/>
    <m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x v="3846"/>
    <b v="1"/>
    <n v="8"/>
    <b v="0"/>
    <x v="1"/>
    <x v="6"/>
    <n v="3"/>
    <n v="23.63"/>
    <m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x v="3847"/>
    <b v="1"/>
    <n v="9"/>
    <b v="0"/>
    <x v="1"/>
    <x v="6"/>
    <n v="16"/>
    <n v="188.56"/>
    <m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b v="1"/>
    <n v="43"/>
    <b v="0"/>
    <x v="1"/>
    <x v="6"/>
    <n v="16"/>
    <n v="49.51"/>
    <m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b v="1"/>
    <n v="28"/>
    <b v="0"/>
    <x v="1"/>
    <x v="6"/>
    <n v="7"/>
    <n v="75.459999999999994"/>
    <m/>
    <x v="3849"/>
    <d v="2015-06-11T18:24:44"/>
    <x v="0"/>
  </r>
  <r>
    <n v="3850"/>
    <x v="3845"/>
    <s v="V-Day is a global activist movement to end violence against women and girls."/>
    <n v="1000"/>
    <n v="38"/>
    <x v="2"/>
    <x v="0"/>
    <x v="0"/>
    <n v="1420081143"/>
    <x v="3850"/>
    <b v="1"/>
    <n v="4"/>
    <b v="0"/>
    <x v="1"/>
    <x v="6"/>
    <n v="4"/>
    <n v="9.5"/>
    <m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x v="3851"/>
    <b v="1"/>
    <n v="24"/>
    <b v="0"/>
    <x v="1"/>
    <x v="6"/>
    <n v="34"/>
    <n v="35.5"/>
    <m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x v="3852"/>
    <b v="0"/>
    <n v="2"/>
    <b v="0"/>
    <x v="1"/>
    <x v="6"/>
    <n v="0"/>
    <n v="10"/>
    <m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x v="0"/>
    <x v="0"/>
    <n v="1409602178"/>
    <x v="3853"/>
    <b v="0"/>
    <n v="2"/>
    <b v="0"/>
    <x v="1"/>
    <x v="6"/>
    <n v="0"/>
    <n v="13"/>
    <m/>
    <x v="3853"/>
    <d v="2014-09-01T20:09:38"/>
    <x v="3"/>
  </r>
  <r>
    <n v="3854"/>
    <x v="3849"/>
    <s v="A play dedicated to the 100th anniversary of the Armenian Genocide."/>
    <n v="11000"/>
    <n v="1788"/>
    <x v="2"/>
    <x v="0"/>
    <x v="0"/>
    <n v="1431206058"/>
    <x v="3854"/>
    <b v="0"/>
    <n v="20"/>
    <b v="0"/>
    <x v="1"/>
    <x v="6"/>
    <n v="16"/>
    <n v="89.4"/>
    <m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x v="3855"/>
    <b v="0"/>
    <n v="1"/>
    <b v="0"/>
    <x v="1"/>
    <x v="6"/>
    <n v="3"/>
    <n v="25"/>
    <m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b v="0"/>
    <n v="1"/>
    <b v="0"/>
    <x v="1"/>
    <x v="6"/>
    <n v="0"/>
    <n v="1"/>
    <m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x v="3857"/>
    <b v="0"/>
    <n v="4"/>
    <b v="0"/>
    <x v="1"/>
    <x v="6"/>
    <n v="5"/>
    <n v="65"/>
    <m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x v="3858"/>
    <b v="0"/>
    <n v="1"/>
    <b v="0"/>
    <x v="1"/>
    <x v="6"/>
    <n v="2"/>
    <n v="10"/>
    <m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x v="3859"/>
    <b v="0"/>
    <n v="1"/>
    <b v="0"/>
    <x v="1"/>
    <x v="6"/>
    <n v="0"/>
    <n v="1"/>
    <m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b v="0"/>
    <n v="13"/>
    <b v="0"/>
    <x v="1"/>
    <x v="6"/>
    <n v="18"/>
    <n v="81.540000000000006"/>
    <m/>
    <x v="3860"/>
    <d v="2014-08-12T15:51:50"/>
    <x v="3"/>
  </r>
  <r>
    <n v="3861"/>
    <x v="3856"/>
    <s v="THE COMING OF THE LORD!"/>
    <n v="2000"/>
    <n v="100"/>
    <x v="2"/>
    <x v="0"/>
    <x v="0"/>
    <n v="1415828820"/>
    <x v="3861"/>
    <b v="0"/>
    <n v="1"/>
    <b v="0"/>
    <x v="1"/>
    <x v="6"/>
    <n v="5"/>
    <n v="100"/>
    <m/>
    <x v="3861"/>
    <d v="2014-11-12T21:47:00"/>
    <x v="3"/>
  </r>
  <r>
    <n v="3862"/>
    <x v="3857"/>
    <s v="The hit immersive theatre experience of England comes to Corpus Christi!"/>
    <n v="7500"/>
    <n v="1"/>
    <x v="2"/>
    <x v="0"/>
    <x v="0"/>
    <n v="1473699540"/>
    <x v="3862"/>
    <b v="0"/>
    <n v="1"/>
    <b v="0"/>
    <x v="1"/>
    <x v="6"/>
    <n v="0"/>
    <n v="1"/>
    <m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x v="3863"/>
    <b v="0"/>
    <n v="0"/>
    <b v="0"/>
    <x v="1"/>
    <x v="6"/>
    <n v="0"/>
    <n v="0"/>
    <m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x v="3864"/>
    <b v="0"/>
    <n v="3"/>
    <b v="0"/>
    <x v="1"/>
    <x v="6"/>
    <n v="1"/>
    <n v="20"/>
    <m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x v="3865"/>
    <b v="0"/>
    <n v="14"/>
    <b v="0"/>
    <x v="1"/>
    <x v="6"/>
    <n v="27"/>
    <n v="46.43"/>
    <m/>
    <x v="3865"/>
    <d v="2014-08-30T05:30:00"/>
    <x v="3"/>
  </r>
  <r>
    <n v="3866"/>
    <x v="3861"/>
    <s v="A funny, moving, witty piece about a girl, her oboe, and her dreams."/>
    <n v="2000"/>
    <n v="11"/>
    <x v="2"/>
    <x v="0"/>
    <x v="0"/>
    <n v="1458703740"/>
    <x v="3866"/>
    <b v="0"/>
    <n v="2"/>
    <b v="0"/>
    <x v="1"/>
    <x v="6"/>
    <n v="1"/>
    <n v="5.5"/>
    <m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x v="3867"/>
    <b v="0"/>
    <n v="5"/>
    <b v="0"/>
    <x v="1"/>
    <x v="6"/>
    <n v="13"/>
    <n v="50.2"/>
    <m/>
    <x v="3867"/>
    <d v="2016-06-18T19:32:19"/>
    <x v="2"/>
  </r>
  <r>
    <n v="3868"/>
    <x v="3863"/>
    <s v="New collection of music by Scott Evan Davis!"/>
    <n v="5000"/>
    <n v="10"/>
    <x v="1"/>
    <x v="1"/>
    <x v="1"/>
    <n v="1410191405"/>
    <x v="3868"/>
    <b v="0"/>
    <n v="1"/>
    <b v="0"/>
    <x v="1"/>
    <x v="40"/>
    <n v="0"/>
    <n v="10"/>
    <m/>
    <x v="3868"/>
    <d v="2014-09-08T15:50:05"/>
    <x v="3"/>
  </r>
  <r>
    <n v="3869"/>
    <x v="3864"/>
    <s v="A Musical about 3 women who pursue their Pleasure and end up finding themselves."/>
    <n v="13111"/>
    <n v="452"/>
    <x v="1"/>
    <x v="0"/>
    <x v="0"/>
    <n v="1426302660"/>
    <x v="3869"/>
    <b v="0"/>
    <n v="15"/>
    <b v="0"/>
    <x v="1"/>
    <x v="40"/>
    <n v="3"/>
    <n v="30.13"/>
    <m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b v="0"/>
    <n v="10"/>
    <b v="0"/>
    <x v="1"/>
    <x v="40"/>
    <n v="15"/>
    <n v="150"/>
    <m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x v="0"/>
    <x v="0"/>
    <n v="1490809450"/>
    <x v="3871"/>
    <b v="0"/>
    <n v="3"/>
    <b v="0"/>
    <x v="1"/>
    <x v="40"/>
    <n v="3"/>
    <n v="13.33"/>
    <m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x v="3872"/>
    <b v="0"/>
    <n v="0"/>
    <b v="0"/>
    <x v="1"/>
    <x v="40"/>
    <n v="0"/>
    <n v="0"/>
    <m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x v="3873"/>
    <b v="0"/>
    <n v="0"/>
    <b v="0"/>
    <x v="1"/>
    <x v="40"/>
    <n v="0"/>
    <n v="0"/>
    <m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x v="3874"/>
    <b v="0"/>
    <n v="0"/>
    <b v="0"/>
    <x v="1"/>
    <x v="40"/>
    <n v="0"/>
    <n v="0"/>
    <m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x v="3875"/>
    <b v="0"/>
    <n v="0"/>
    <b v="0"/>
    <x v="1"/>
    <x v="40"/>
    <n v="0"/>
    <n v="0"/>
    <m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x v="3876"/>
    <b v="0"/>
    <n v="46"/>
    <b v="0"/>
    <x v="1"/>
    <x v="40"/>
    <n v="53"/>
    <n v="44.76"/>
    <m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x v="3877"/>
    <b v="0"/>
    <n v="14"/>
    <b v="0"/>
    <x v="1"/>
    <x v="40"/>
    <n v="5"/>
    <n v="88.64"/>
    <m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x v="3878"/>
    <b v="0"/>
    <n v="1"/>
    <b v="0"/>
    <x v="1"/>
    <x v="40"/>
    <n v="0"/>
    <n v="10"/>
    <m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x v="3879"/>
    <b v="0"/>
    <n v="0"/>
    <b v="0"/>
    <x v="1"/>
    <x v="40"/>
    <n v="0"/>
    <n v="0"/>
    <m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x v="3880"/>
    <b v="0"/>
    <n v="17"/>
    <b v="0"/>
    <x v="1"/>
    <x v="40"/>
    <n v="13"/>
    <n v="57.65"/>
    <m/>
    <x v="3880"/>
    <d v="2014-07-30T23:00:00"/>
    <x v="3"/>
  </r>
  <r>
    <n v="3881"/>
    <x v="3876"/>
    <s v="A musical journey coming to the Blue Venue at the 2017 Orlando Fringe Festival!"/>
    <n v="500"/>
    <n v="25"/>
    <x v="1"/>
    <x v="0"/>
    <x v="0"/>
    <n v="1487550399"/>
    <x v="3881"/>
    <b v="0"/>
    <n v="1"/>
    <b v="0"/>
    <x v="1"/>
    <x v="40"/>
    <n v="5"/>
    <n v="25"/>
    <m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x v="3882"/>
    <b v="0"/>
    <n v="0"/>
    <b v="0"/>
    <x v="1"/>
    <x v="40"/>
    <n v="0"/>
    <n v="0"/>
    <m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x v="3883"/>
    <b v="0"/>
    <n v="0"/>
    <b v="0"/>
    <x v="1"/>
    <x v="40"/>
    <n v="0"/>
    <n v="0"/>
    <m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x v="0"/>
    <x v="0"/>
    <n v="1427479192"/>
    <x v="3884"/>
    <b v="0"/>
    <n v="0"/>
    <b v="0"/>
    <x v="1"/>
    <x v="40"/>
    <n v="0"/>
    <n v="0"/>
    <m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x v="3885"/>
    <b v="0"/>
    <n v="0"/>
    <b v="0"/>
    <x v="1"/>
    <x v="40"/>
    <n v="0"/>
    <n v="0"/>
    <m/>
    <x v="3885"/>
    <d v="2016-05-09T22:49:51"/>
    <x v="2"/>
  </r>
  <r>
    <n v="3886"/>
    <x v="3881"/>
    <n v="1"/>
    <n v="10000"/>
    <n v="0"/>
    <x v="1"/>
    <x v="2"/>
    <x v="2"/>
    <n v="1418275702"/>
    <x v="3886"/>
    <b v="0"/>
    <n v="0"/>
    <b v="0"/>
    <x v="1"/>
    <x v="40"/>
    <n v="0"/>
    <n v="0"/>
    <m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b v="0"/>
    <n v="2"/>
    <b v="0"/>
    <x v="1"/>
    <x v="40"/>
    <n v="2"/>
    <n v="17.5"/>
    <m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x v="3888"/>
    <b v="0"/>
    <n v="14"/>
    <b v="0"/>
    <x v="1"/>
    <x v="6"/>
    <n v="27"/>
    <n v="38.71"/>
    <m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x v="3889"/>
    <b v="0"/>
    <n v="9"/>
    <b v="0"/>
    <x v="1"/>
    <x v="6"/>
    <n v="1"/>
    <n v="13.11"/>
    <m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b v="0"/>
    <n v="8"/>
    <b v="0"/>
    <x v="1"/>
    <x v="6"/>
    <n v="17"/>
    <n v="315.5"/>
    <m/>
    <x v="3890"/>
    <d v="2015-08-15T18:12:24"/>
    <x v="0"/>
  </r>
  <r>
    <n v="3891"/>
    <x v="3886"/>
    <s v="A comedy about a mime who dreams of becoming a stand up comedian."/>
    <n v="800"/>
    <n v="260"/>
    <x v="2"/>
    <x v="0"/>
    <x v="0"/>
    <n v="1427086740"/>
    <x v="3891"/>
    <b v="0"/>
    <n v="7"/>
    <b v="0"/>
    <x v="1"/>
    <x v="6"/>
    <n v="33"/>
    <n v="37.14"/>
    <m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x v="3892"/>
    <b v="0"/>
    <n v="0"/>
    <b v="0"/>
    <x v="1"/>
    <x v="6"/>
    <n v="0"/>
    <n v="0"/>
    <m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b v="0"/>
    <n v="84"/>
    <b v="0"/>
    <x v="1"/>
    <x v="6"/>
    <n v="22"/>
    <n v="128.27000000000001"/>
    <m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b v="0"/>
    <n v="11"/>
    <b v="0"/>
    <x v="1"/>
    <x v="6"/>
    <n v="3"/>
    <n v="47.27"/>
    <m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x v="3895"/>
    <b v="0"/>
    <n v="1"/>
    <b v="0"/>
    <x v="1"/>
    <x v="6"/>
    <n v="5"/>
    <n v="50"/>
    <m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x v="3896"/>
    <b v="0"/>
    <n v="4"/>
    <b v="0"/>
    <x v="1"/>
    <x v="6"/>
    <n v="11"/>
    <n v="42.5"/>
    <m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x v="3897"/>
    <b v="0"/>
    <n v="10"/>
    <b v="0"/>
    <x v="1"/>
    <x v="6"/>
    <n v="18"/>
    <n v="44"/>
    <m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b v="0"/>
    <n v="16"/>
    <b v="0"/>
    <x v="1"/>
    <x v="6"/>
    <n v="33"/>
    <n v="50.88"/>
    <m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x v="3899"/>
    <b v="0"/>
    <n v="2"/>
    <b v="0"/>
    <x v="1"/>
    <x v="6"/>
    <n v="1"/>
    <n v="62.5"/>
    <m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x v="0"/>
    <x v="0"/>
    <n v="1433988791"/>
    <x v="3900"/>
    <b v="0"/>
    <n v="5"/>
    <b v="0"/>
    <x v="1"/>
    <x v="6"/>
    <n v="5"/>
    <n v="27"/>
    <m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b v="0"/>
    <n v="1"/>
    <b v="0"/>
    <x v="1"/>
    <x v="6"/>
    <n v="1"/>
    <n v="25"/>
    <m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x v="3902"/>
    <b v="0"/>
    <n v="31"/>
    <b v="0"/>
    <x v="1"/>
    <x v="6"/>
    <n v="49"/>
    <n v="47.26"/>
    <m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b v="0"/>
    <n v="0"/>
    <b v="0"/>
    <x v="1"/>
    <x v="6"/>
    <n v="0"/>
    <n v="0"/>
    <m/>
    <x v="3903"/>
    <d v="2015-08-14T19:38:00"/>
    <x v="0"/>
  </r>
  <r>
    <n v="3904"/>
    <x v="3899"/>
    <s v="A play that will cover 4000 years of black history."/>
    <n v="10000"/>
    <n v="3"/>
    <x v="2"/>
    <x v="0"/>
    <x v="0"/>
    <n v="1429074240"/>
    <x v="3904"/>
    <b v="0"/>
    <n v="2"/>
    <b v="0"/>
    <x v="1"/>
    <x v="6"/>
    <n v="0"/>
    <n v="1.5"/>
    <m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b v="0"/>
    <n v="7"/>
    <b v="0"/>
    <x v="1"/>
    <x v="6"/>
    <n v="12"/>
    <n v="24.71"/>
    <m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x v="3906"/>
    <b v="0"/>
    <n v="16"/>
    <b v="0"/>
    <x v="1"/>
    <x v="6"/>
    <n v="67"/>
    <n v="63.13"/>
    <m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x v="0"/>
    <x v="0"/>
    <n v="1414354080"/>
    <x v="3907"/>
    <b v="0"/>
    <n v="4"/>
    <b v="0"/>
    <x v="1"/>
    <x v="6"/>
    <n v="15"/>
    <n v="38.25"/>
    <m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x v="3908"/>
    <b v="0"/>
    <n v="4"/>
    <b v="0"/>
    <x v="1"/>
    <x v="6"/>
    <n v="9"/>
    <n v="16.25"/>
    <m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b v="0"/>
    <n v="4"/>
    <b v="0"/>
    <x v="1"/>
    <x v="6"/>
    <n v="0"/>
    <n v="33.75"/>
    <m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x v="3910"/>
    <b v="0"/>
    <n v="3"/>
    <b v="0"/>
    <x v="1"/>
    <x v="6"/>
    <n v="3"/>
    <n v="61.67"/>
    <m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x v="3911"/>
    <b v="0"/>
    <n v="36"/>
    <b v="0"/>
    <x v="1"/>
    <x v="6"/>
    <n v="37"/>
    <n v="83.14"/>
    <m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x v="3912"/>
    <b v="0"/>
    <n v="1"/>
    <b v="0"/>
    <x v="1"/>
    <x v="6"/>
    <n v="0"/>
    <n v="1"/>
    <m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x v="3913"/>
    <b v="0"/>
    <n v="7"/>
    <b v="0"/>
    <x v="1"/>
    <x v="6"/>
    <n v="10"/>
    <n v="142.86000000000001"/>
    <m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b v="0"/>
    <n v="27"/>
    <b v="0"/>
    <x v="1"/>
    <x v="6"/>
    <n v="36"/>
    <n v="33.67"/>
    <m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x v="3915"/>
    <b v="0"/>
    <n v="1"/>
    <b v="0"/>
    <x v="1"/>
    <x v="6"/>
    <n v="0"/>
    <n v="5"/>
    <m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x v="3916"/>
    <b v="0"/>
    <n v="0"/>
    <b v="0"/>
    <x v="1"/>
    <x v="6"/>
    <n v="0"/>
    <n v="0"/>
    <m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x v="3917"/>
    <b v="0"/>
    <n v="1"/>
    <b v="0"/>
    <x v="1"/>
    <x v="6"/>
    <n v="0"/>
    <n v="10"/>
    <m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b v="0"/>
    <n v="3"/>
    <b v="0"/>
    <x v="1"/>
    <x v="6"/>
    <n v="0"/>
    <n v="40"/>
    <m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x v="3919"/>
    <b v="0"/>
    <n v="3"/>
    <b v="0"/>
    <x v="1"/>
    <x v="6"/>
    <n v="2"/>
    <n v="30"/>
    <m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x v="3920"/>
    <b v="0"/>
    <n v="3"/>
    <b v="0"/>
    <x v="1"/>
    <x v="6"/>
    <n v="5"/>
    <n v="45"/>
    <m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x v="3921"/>
    <b v="0"/>
    <n v="0"/>
    <b v="0"/>
    <x v="1"/>
    <x v="6"/>
    <n v="0"/>
    <n v="0"/>
    <m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b v="0"/>
    <n v="6"/>
    <b v="0"/>
    <x v="1"/>
    <x v="6"/>
    <n v="8"/>
    <n v="10.17"/>
    <m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x v="3923"/>
    <b v="0"/>
    <n v="17"/>
    <b v="0"/>
    <x v="1"/>
    <x v="6"/>
    <n v="12"/>
    <n v="81.41"/>
    <m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x v="3924"/>
    <b v="0"/>
    <n v="40"/>
    <b v="0"/>
    <x v="1"/>
    <x v="6"/>
    <n v="15"/>
    <n v="57.25"/>
    <m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x v="3925"/>
    <b v="0"/>
    <n v="3"/>
    <b v="0"/>
    <x v="1"/>
    <x v="6"/>
    <n v="10"/>
    <n v="5"/>
    <m/>
    <x v="3925"/>
    <d v="2014-07-30T20:53:59"/>
    <x v="3"/>
  </r>
  <r>
    <n v="3926"/>
    <x v="3921"/>
    <s v="Producing syllabus-relevant theatre targeted to HSC students on the NSW Central Coast"/>
    <n v="5000"/>
    <n v="15"/>
    <x v="2"/>
    <x v="2"/>
    <x v="2"/>
    <n v="1419645748"/>
    <x v="3926"/>
    <b v="0"/>
    <n v="1"/>
    <b v="0"/>
    <x v="1"/>
    <x v="6"/>
    <n v="0"/>
    <n v="15"/>
    <m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x v="3927"/>
    <b v="0"/>
    <n v="2"/>
    <b v="0"/>
    <x v="1"/>
    <x v="6"/>
    <n v="1"/>
    <n v="12.5"/>
    <m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b v="0"/>
    <n v="7"/>
    <b v="0"/>
    <x v="1"/>
    <x v="6"/>
    <n v="13"/>
    <n v="93"/>
    <m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x v="3929"/>
    <b v="0"/>
    <n v="14"/>
    <b v="0"/>
    <x v="1"/>
    <x v="6"/>
    <n v="2"/>
    <n v="32.36"/>
    <m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b v="0"/>
    <n v="0"/>
    <b v="0"/>
    <x v="1"/>
    <x v="6"/>
    <n v="0"/>
    <n v="0"/>
    <m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x v="3931"/>
    <b v="0"/>
    <n v="0"/>
    <b v="0"/>
    <x v="1"/>
    <x v="6"/>
    <n v="0"/>
    <n v="0"/>
    <m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x v="3932"/>
    <b v="0"/>
    <n v="1"/>
    <b v="0"/>
    <x v="1"/>
    <x v="6"/>
    <n v="0"/>
    <n v="1"/>
    <m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b v="0"/>
    <n v="12"/>
    <b v="0"/>
    <x v="1"/>
    <x v="6"/>
    <n v="16"/>
    <n v="91.83"/>
    <m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x v="3934"/>
    <b v="0"/>
    <n v="12"/>
    <b v="0"/>
    <x v="1"/>
    <x v="6"/>
    <n v="11"/>
    <n v="45.83"/>
    <m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b v="0"/>
    <n v="23"/>
    <b v="0"/>
    <x v="1"/>
    <x v="6"/>
    <n v="44"/>
    <n v="57.17"/>
    <m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x v="3936"/>
    <b v="0"/>
    <n v="0"/>
    <b v="0"/>
    <x v="1"/>
    <x v="6"/>
    <n v="0"/>
    <n v="0"/>
    <m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x v="3937"/>
    <b v="0"/>
    <n v="10"/>
    <b v="0"/>
    <x v="1"/>
    <x v="6"/>
    <n v="86"/>
    <n v="248.5"/>
    <m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x v="3938"/>
    <b v="0"/>
    <n v="5"/>
    <b v="0"/>
    <x v="1"/>
    <x v="6"/>
    <n v="12"/>
    <n v="79.400000000000006"/>
    <m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x v="3939"/>
    <b v="0"/>
    <n v="1"/>
    <b v="0"/>
    <x v="1"/>
    <x v="6"/>
    <n v="0"/>
    <n v="5"/>
    <m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x v="3940"/>
    <b v="0"/>
    <n v="2"/>
    <b v="0"/>
    <x v="1"/>
    <x v="6"/>
    <n v="0"/>
    <n v="5.5"/>
    <m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b v="0"/>
    <n v="2"/>
    <b v="0"/>
    <x v="1"/>
    <x v="6"/>
    <n v="1"/>
    <n v="25"/>
    <m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x v="3942"/>
    <b v="0"/>
    <n v="0"/>
    <b v="0"/>
    <x v="1"/>
    <x v="6"/>
    <n v="0"/>
    <n v="0"/>
    <m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x v="3943"/>
    <b v="0"/>
    <n v="13"/>
    <b v="0"/>
    <x v="1"/>
    <x v="6"/>
    <n v="36"/>
    <n v="137.08000000000001"/>
    <m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x v="3944"/>
    <b v="0"/>
    <n v="0"/>
    <b v="0"/>
    <x v="1"/>
    <x v="6"/>
    <n v="0"/>
    <n v="0"/>
    <m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x v="3945"/>
    <b v="0"/>
    <n v="1"/>
    <b v="0"/>
    <x v="1"/>
    <x v="6"/>
    <n v="0"/>
    <n v="5"/>
    <m/>
    <x v="3945"/>
    <d v="2015-05-15T19:14:28"/>
    <x v="0"/>
  </r>
  <r>
    <n v="3946"/>
    <x v="3941"/>
    <s v="Dr. Mecurio's is an original work of fantasy designed and written for the stage."/>
    <n v="6000"/>
    <n v="195"/>
    <x v="2"/>
    <x v="0"/>
    <x v="0"/>
    <n v="1425110400"/>
    <x v="3946"/>
    <b v="0"/>
    <n v="5"/>
    <b v="0"/>
    <x v="1"/>
    <x v="6"/>
    <n v="3"/>
    <n v="39"/>
    <m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x v="3947"/>
    <b v="0"/>
    <n v="2"/>
    <b v="0"/>
    <x v="1"/>
    <x v="6"/>
    <n v="3"/>
    <n v="50.5"/>
    <m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x v="3948"/>
    <b v="0"/>
    <n v="0"/>
    <b v="0"/>
    <x v="1"/>
    <x v="6"/>
    <n v="0"/>
    <n v="0"/>
    <m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b v="0"/>
    <n v="32"/>
    <b v="0"/>
    <x v="1"/>
    <x v="6"/>
    <n v="16"/>
    <n v="49.28"/>
    <m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x v="3950"/>
    <b v="0"/>
    <n v="1"/>
    <b v="0"/>
    <x v="1"/>
    <x v="6"/>
    <n v="1"/>
    <n v="25"/>
    <m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b v="0"/>
    <n v="1"/>
    <b v="0"/>
    <x v="1"/>
    <x v="6"/>
    <n v="0"/>
    <n v="1"/>
    <m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b v="0"/>
    <n v="1"/>
    <b v="0"/>
    <x v="1"/>
    <x v="6"/>
    <n v="0"/>
    <n v="25"/>
    <m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x v="3953"/>
    <b v="0"/>
    <n v="0"/>
    <b v="0"/>
    <x v="1"/>
    <x v="6"/>
    <n v="0"/>
    <n v="0"/>
    <m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b v="0"/>
    <n v="0"/>
    <b v="0"/>
    <x v="1"/>
    <x v="6"/>
    <n v="0"/>
    <n v="0"/>
    <m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x v="3955"/>
    <b v="0"/>
    <n v="8"/>
    <b v="0"/>
    <x v="1"/>
    <x v="6"/>
    <n v="24"/>
    <n v="53.13"/>
    <m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x v="3956"/>
    <b v="0"/>
    <n v="0"/>
    <b v="0"/>
    <x v="1"/>
    <x v="6"/>
    <n v="0"/>
    <n v="0"/>
    <m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x v="0"/>
    <x v="0"/>
    <n v="1468020354"/>
    <x v="3957"/>
    <b v="0"/>
    <n v="1"/>
    <b v="0"/>
    <x v="1"/>
    <x v="6"/>
    <n v="0"/>
    <n v="7"/>
    <m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x v="3958"/>
    <b v="0"/>
    <n v="16"/>
    <b v="0"/>
    <x v="1"/>
    <x v="6"/>
    <n v="32"/>
    <n v="40.06"/>
    <m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b v="0"/>
    <n v="12"/>
    <b v="0"/>
    <x v="1"/>
    <x v="6"/>
    <n v="24"/>
    <n v="24.33"/>
    <m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b v="0"/>
    <n v="4"/>
    <b v="0"/>
    <x v="1"/>
    <x v="6"/>
    <n v="2"/>
    <n v="11.25"/>
    <m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x v="3961"/>
    <b v="0"/>
    <n v="2"/>
    <b v="0"/>
    <x v="1"/>
    <x v="6"/>
    <n v="0"/>
    <n v="10.5"/>
    <m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x v="3962"/>
    <b v="0"/>
    <n v="3"/>
    <b v="0"/>
    <x v="1"/>
    <x v="6"/>
    <n v="3"/>
    <n v="15"/>
    <m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b v="0"/>
    <n v="0"/>
    <b v="0"/>
    <x v="1"/>
    <x v="6"/>
    <n v="0"/>
    <n v="0"/>
    <m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x v="3964"/>
    <b v="0"/>
    <n v="3"/>
    <b v="0"/>
    <x v="1"/>
    <x v="6"/>
    <n v="6"/>
    <n v="42"/>
    <m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x v="3965"/>
    <b v="0"/>
    <n v="4"/>
    <b v="0"/>
    <x v="1"/>
    <x v="6"/>
    <n v="14"/>
    <n v="71.25"/>
    <m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x v="3966"/>
    <b v="0"/>
    <n v="2"/>
    <b v="0"/>
    <x v="1"/>
    <x v="6"/>
    <n v="1"/>
    <n v="22.5"/>
    <m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x v="3967"/>
    <b v="0"/>
    <n v="10"/>
    <b v="0"/>
    <x v="1"/>
    <x v="6"/>
    <n v="24"/>
    <n v="41"/>
    <m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x v="3968"/>
    <b v="0"/>
    <n v="11"/>
    <b v="0"/>
    <x v="1"/>
    <x v="6"/>
    <n v="11"/>
    <n v="47.91"/>
    <m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b v="0"/>
    <n v="6"/>
    <b v="0"/>
    <x v="1"/>
    <x v="6"/>
    <n v="7"/>
    <n v="35.17"/>
    <m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b v="0"/>
    <n v="2"/>
    <b v="0"/>
    <x v="1"/>
    <x v="6"/>
    <n v="0"/>
    <n v="5.5"/>
    <m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b v="0"/>
    <n v="6"/>
    <b v="0"/>
    <x v="1"/>
    <x v="6"/>
    <n v="1"/>
    <n v="22.67"/>
    <m/>
    <x v="3971"/>
    <d v="2014-07-21T12:52:06"/>
    <x v="3"/>
  </r>
  <r>
    <n v="3972"/>
    <x v="3967"/>
    <s v="We're a horror based theatre company in Oklahoma City beginning our first season of shows."/>
    <n v="1000"/>
    <n v="211"/>
    <x v="2"/>
    <x v="0"/>
    <x v="0"/>
    <n v="1423186634"/>
    <x v="3972"/>
    <b v="0"/>
    <n v="8"/>
    <b v="0"/>
    <x v="1"/>
    <x v="6"/>
    <n v="21"/>
    <n v="26.38"/>
    <m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x v="3973"/>
    <b v="0"/>
    <n v="37"/>
    <b v="0"/>
    <x v="1"/>
    <x v="6"/>
    <n v="78"/>
    <n v="105.54"/>
    <m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b v="0"/>
    <n v="11"/>
    <b v="0"/>
    <x v="1"/>
    <x v="6"/>
    <n v="32"/>
    <n v="29.09"/>
    <m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x v="3975"/>
    <b v="0"/>
    <n v="0"/>
    <b v="0"/>
    <x v="1"/>
    <x v="6"/>
    <n v="0"/>
    <n v="0"/>
    <m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b v="0"/>
    <n v="10"/>
    <b v="0"/>
    <x v="1"/>
    <x v="6"/>
    <n v="48"/>
    <n v="62"/>
    <m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b v="0"/>
    <n v="6"/>
    <b v="0"/>
    <x v="1"/>
    <x v="6"/>
    <n v="1"/>
    <n v="217.5"/>
    <m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x v="3978"/>
    <b v="0"/>
    <n v="8"/>
    <b v="0"/>
    <x v="1"/>
    <x v="6"/>
    <n v="11"/>
    <n v="26.75"/>
    <m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b v="0"/>
    <n v="6"/>
    <b v="0"/>
    <x v="1"/>
    <x v="6"/>
    <n v="2"/>
    <n v="18.329999999999998"/>
    <m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b v="0"/>
    <n v="7"/>
    <b v="0"/>
    <x v="1"/>
    <x v="6"/>
    <n v="18"/>
    <n v="64.290000000000006"/>
    <m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x v="0"/>
    <x v="0"/>
    <n v="1468729149"/>
    <x v="3981"/>
    <b v="0"/>
    <n v="7"/>
    <b v="0"/>
    <x v="1"/>
    <x v="6"/>
    <n v="4"/>
    <n v="175"/>
    <m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b v="0"/>
    <n v="5"/>
    <b v="0"/>
    <x v="1"/>
    <x v="6"/>
    <n v="20"/>
    <n v="34"/>
    <m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b v="0"/>
    <n v="46"/>
    <b v="0"/>
    <x v="1"/>
    <x v="6"/>
    <n v="35"/>
    <n v="84.28"/>
    <m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x v="3984"/>
    <b v="0"/>
    <n v="10"/>
    <b v="0"/>
    <x v="1"/>
    <x v="6"/>
    <n v="6"/>
    <n v="9.5"/>
    <m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b v="0"/>
    <n v="19"/>
    <b v="0"/>
    <x v="1"/>
    <x v="6"/>
    <n v="32"/>
    <n v="33.74"/>
    <m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b v="0"/>
    <n v="13"/>
    <b v="0"/>
    <x v="1"/>
    <x v="6"/>
    <n v="10"/>
    <n v="37.54"/>
    <m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x v="1"/>
    <x v="1"/>
    <n v="1400278290"/>
    <x v="3987"/>
    <b v="0"/>
    <n v="13"/>
    <b v="0"/>
    <x v="1"/>
    <x v="6"/>
    <n v="38"/>
    <n v="11.62"/>
    <m/>
    <x v="3987"/>
    <d v="2014-05-16T22:11:30"/>
    <x v="3"/>
  </r>
  <r>
    <n v="3988"/>
    <x v="3982"/>
    <s v="An evening of of stories based both in myth and truth."/>
    <n v="1500"/>
    <n v="32"/>
    <x v="2"/>
    <x v="0"/>
    <x v="0"/>
    <n v="1440813413"/>
    <x v="3988"/>
    <b v="0"/>
    <n v="4"/>
    <b v="0"/>
    <x v="1"/>
    <x v="6"/>
    <n v="2"/>
    <n v="8"/>
    <m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x v="3989"/>
    <b v="0"/>
    <n v="0"/>
    <b v="0"/>
    <x v="1"/>
    <x v="6"/>
    <n v="0"/>
    <n v="0"/>
    <m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x v="3990"/>
    <b v="0"/>
    <n v="3"/>
    <b v="0"/>
    <x v="1"/>
    <x v="6"/>
    <n v="4"/>
    <n v="23"/>
    <m/>
    <x v="3990"/>
    <d v="2016-03-02T16:08:13"/>
    <x v="2"/>
  </r>
  <r>
    <n v="3991"/>
    <x v="3985"/>
    <s v="North Texas first actor-driven theatre company needs your help"/>
    <n v="500"/>
    <n v="100"/>
    <x v="2"/>
    <x v="0"/>
    <x v="0"/>
    <n v="1433086082"/>
    <x v="3991"/>
    <b v="0"/>
    <n v="1"/>
    <b v="0"/>
    <x v="1"/>
    <x v="6"/>
    <n v="20"/>
    <n v="100"/>
    <m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x v="0"/>
    <x v="0"/>
    <n v="1449876859"/>
    <x v="3992"/>
    <b v="0"/>
    <n v="9"/>
    <b v="0"/>
    <x v="1"/>
    <x v="6"/>
    <n v="5"/>
    <n v="60.11"/>
    <m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x v="3993"/>
    <b v="0"/>
    <n v="1"/>
    <b v="0"/>
    <x v="1"/>
    <x v="6"/>
    <n v="0"/>
    <n v="3"/>
    <m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x v="0"/>
    <x v="0"/>
    <n v="1405761690"/>
    <x v="3994"/>
    <b v="0"/>
    <n v="1"/>
    <b v="0"/>
    <x v="1"/>
    <x v="6"/>
    <n v="0"/>
    <n v="5"/>
    <m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x v="3995"/>
    <b v="0"/>
    <n v="4"/>
    <b v="0"/>
    <x v="1"/>
    <x v="6"/>
    <n v="35"/>
    <n v="17.5"/>
    <m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x v="3996"/>
    <b v="0"/>
    <n v="17"/>
    <b v="0"/>
    <x v="1"/>
    <x v="6"/>
    <n v="17"/>
    <n v="29.24"/>
    <m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b v="0"/>
    <n v="0"/>
    <b v="0"/>
    <x v="1"/>
    <x v="6"/>
    <n v="0"/>
    <n v="0"/>
    <m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x v="0"/>
    <x v="0"/>
    <n v="1427580426"/>
    <x v="3998"/>
    <b v="0"/>
    <n v="12"/>
    <b v="0"/>
    <x v="1"/>
    <x v="6"/>
    <n v="57"/>
    <n v="59.58"/>
    <m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x v="3999"/>
    <b v="0"/>
    <n v="14"/>
    <b v="0"/>
    <x v="1"/>
    <x v="6"/>
    <n v="17"/>
    <n v="82.57"/>
    <m/>
    <x v="3999"/>
    <d v="2014-08-31T19:51:49"/>
    <x v="3"/>
  </r>
  <r>
    <n v="4000"/>
    <x v="3994"/>
    <s v="An Enticing Trip into the World of Assisted Dying"/>
    <n v="8000"/>
    <n v="10"/>
    <x v="2"/>
    <x v="0"/>
    <x v="0"/>
    <n v="1462631358"/>
    <x v="4000"/>
    <b v="0"/>
    <n v="1"/>
    <b v="0"/>
    <x v="1"/>
    <x v="6"/>
    <n v="0"/>
    <n v="10"/>
    <m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b v="0"/>
    <n v="14"/>
    <b v="0"/>
    <x v="1"/>
    <x v="6"/>
    <n v="38"/>
    <n v="32.36"/>
    <m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x v="4002"/>
    <b v="0"/>
    <n v="4"/>
    <b v="0"/>
    <x v="1"/>
    <x v="6"/>
    <n v="2"/>
    <n v="5.75"/>
    <m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x v="4003"/>
    <b v="0"/>
    <n v="2"/>
    <b v="0"/>
    <x v="1"/>
    <x v="6"/>
    <n v="10"/>
    <n v="100.5"/>
    <m/>
    <x v="4003"/>
    <d v="2015-02-15T14:05:47"/>
    <x v="0"/>
  </r>
  <r>
    <n v="4004"/>
    <x v="3998"/>
    <s v="Help Launch The Queen Into South Florida!"/>
    <n v="500"/>
    <n v="1"/>
    <x v="2"/>
    <x v="0"/>
    <x v="0"/>
    <n v="1412740457"/>
    <x v="4004"/>
    <b v="0"/>
    <n v="1"/>
    <b v="0"/>
    <x v="1"/>
    <x v="6"/>
    <n v="0"/>
    <n v="1"/>
    <m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x v="4005"/>
    <b v="0"/>
    <n v="2"/>
    <b v="0"/>
    <x v="1"/>
    <x v="6"/>
    <n v="1"/>
    <n v="20"/>
    <m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x v="4006"/>
    <b v="0"/>
    <n v="1"/>
    <b v="0"/>
    <x v="1"/>
    <x v="6"/>
    <n v="0"/>
    <n v="2"/>
    <m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x v="4007"/>
    <b v="0"/>
    <n v="1"/>
    <b v="0"/>
    <x v="1"/>
    <x v="6"/>
    <n v="0"/>
    <n v="5"/>
    <m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x v="4008"/>
    <b v="0"/>
    <n v="4"/>
    <b v="0"/>
    <x v="1"/>
    <x v="6"/>
    <n v="6"/>
    <n v="15"/>
    <m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x v="4009"/>
    <b v="0"/>
    <n v="3"/>
    <b v="0"/>
    <x v="1"/>
    <x v="6"/>
    <n v="4"/>
    <n v="25"/>
    <m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x v="4010"/>
    <b v="0"/>
    <n v="38"/>
    <b v="0"/>
    <x v="1"/>
    <x v="6"/>
    <n v="24"/>
    <n v="45.84"/>
    <m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x v="4011"/>
    <b v="0"/>
    <n v="4"/>
    <b v="0"/>
    <x v="1"/>
    <x v="6"/>
    <n v="8"/>
    <n v="4.75"/>
    <m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x v="4012"/>
    <b v="0"/>
    <n v="0"/>
    <b v="0"/>
    <x v="1"/>
    <x v="6"/>
    <n v="0"/>
    <n v="0"/>
    <m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x v="4013"/>
    <b v="0"/>
    <n v="2"/>
    <b v="0"/>
    <x v="1"/>
    <x v="6"/>
    <n v="1"/>
    <n v="13"/>
    <m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x v="4014"/>
    <b v="0"/>
    <n v="0"/>
    <b v="0"/>
    <x v="1"/>
    <x v="6"/>
    <n v="0"/>
    <n v="0"/>
    <m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x v="4015"/>
    <b v="0"/>
    <n v="1"/>
    <b v="0"/>
    <x v="1"/>
    <x v="6"/>
    <n v="0"/>
    <n v="1"/>
    <m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x v="4016"/>
    <b v="0"/>
    <n v="7"/>
    <b v="0"/>
    <x v="1"/>
    <x v="6"/>
    <n v="14"/>
    <n v="10"/>
    <m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b v="0"/>
    <n v="2"/>
    <b v="0"/>
    <x v="1"/>
    <x v="6"/>
    <n v="1"/>
    <n v="52.5"/>
    <m/>
    <x v="4017"/>
    <d v="2014-09-04T16:07:54"/>
    <x v="3"/>
  </r>
  <r>
    <n v="4018"/>
    <x v="4011"/>
    <s v="Funding for a production of Time Please at the Brighton Fringe 2017... and beyond."/>
    <n v="1500"/>
    <n v="130"/>
    <x v="2"/>
    <x v="1"/>
    <x v="1"/>
    <n v="1475877108"/>
    <x v="4018"/>
    <b v="0"/>
    <n v="4"/>
    <b v="0"/>
    <x v="1"/>
    <x v="6"/>
    <n v="9"/>
    <n v="32.5"/>
    <m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b v="0"/>
    <n v="4"/>
    <b v="0"/>
    <x v="1"/>
    <x v="6"/>
    <n v="1"/>
    <n v="7.25"/>
    <m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x v="4020"/>
    <b v="0"/>
    <n v="3"/>
    <b v="0"/>
    <x v="1"/>
    <x v="6"/>
    <n v="17"/>
    <n v="33.33"/>
    <m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x v="4021"/>
    <b v="0"/>
    <n v="2"/>
    <b v="0"/>
    <x v="1"/>
    <x v="6"/>
    <n v="1"/>
    <n v="62.5"/>
    <m/>
    <x v="4021"/>
    <d v="2014-10-26T21:52:38"/>
    <x v="3"/>
  </r>
  <r>
    <n v="4022"/>
    <x v="4015"/>
    <s v="Help us produce a video of the first Original Pronunciation Merchant of Venice."/>
    <n v="18000"/>
    <n v="12521"/>
    <x v="2"/>
    <x v="0"/>
    <x v="0"/>
    <n v="1422759240"/>
    <x v="4022"/>
    <b v="0"/>
    <n v="197"/>
    <b v="0"/>
    <x v="1"/>
    <x v="6"/>
    <n v="70"/>
    <n v="63.56"/>
    <m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x v="4023"/>
    <b v="0"/>
    <n v="0"/>
    <b v="0"/>
    <x v="1"/>
    <x v="6"/>
    <n v="0"/>
    <n v="0"/>
    <m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x v="4024"/>
    <b v="0"/>
    <n v="1"/>
    <b v="0"/>
    <x v="1"/>
    <x v="6"/>
    <n v="1"/>
    <n v="10"/>
    <m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b v="0"/>
    <n v="4"/>
    <b v="0"/>
    <x v="1"/>
    <x v="6"/>
    <n v="5"/>
    <n v="62.5"/>
    <m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x v="4026"/>
    <b v="0"/>
    <n v="0"/>
    <b v="0"/>
    <x v="1"/>
    <x v="6"/>
    <n v="0"/>
    <n v="0"/>
    <m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b v="0"/>
    <n v="7"/>
    <b v="0"/>
    <x v="1"/>
    <x v="6"/>
    <n v="7"/>
    <n v="30.71"/>
    <m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x v="4028"/>
    <b v="0"/>
    <n v="11"/>
    <b v="0"/>
    <x v="1"/>
    <x v="6"/>
    <n v="28"/>
    <n v="51"/>
    <m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x v="4029"/>
    <b v="0"/>
    <n v="0"/>
    <b v="0"/>
    <x v="1"/>
    <x v="6"/>
    <n v="0"/>
    <n v="0"/>
    <m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x v="4030"/>
    <b v="0"/>
    <n v="6"/>
    <b v="0"/>
    <x v="1"/>
    <x v="6"/>
    <n v="16"/>
    <n v="66.67"/>
    <m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x v="4031"/>
    <b v="0"/>
    <n v="0"/>
    <b v="0"/>
    <x v="1"/>
    <x v="6"/>
    <n v="0"/>
    <n v="0"/>
    <m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x v="4032"/>
    <b v="0"/>
    <n v="7"/>
    <b v="0"/>
    <x v="1"/>
    <x v="6"/>
    <n v="7"/>
    <n v="59"/>
    <m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x v="4033"/>
    <b v="0"/>
    <n v="94"/>
    <b v="0"/>
    <x v="1"/>
    <x v="6"/>
    <n v="26"/>
    <n v="65.34"/>
    <m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x v="4034"/>
    <b v="0"/>
    <n v="2"/>
    <b v="0"/>
    <x v="1"/>
    <x v="6"/>
    <n v="1"/>
    <n v="100"/>
    <m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x v="0"/>
    <x v="0"/>
    <n v="1413925887"/>
    <x v="4035"/>
    <b v="0"/>
    <n v="25"/>
    <b v="0"/>
    <x v="1"/>
    <x v="6"/>
    <n v="37"/>
    <n v="147.4"/>
    <m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b v="0"/>
    <n v="17"/>
    <b v="0"/>
    <x v="1"/>
    <x v="6"/>
    <n v="47"/>
    <n v="166.06"/>
    <m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x v="4037"/>
    <b v="0"/>
    <n v="2"/>
    <b v="0"/>
    <x v="1"/>
    <x v="6"/>
    <n v="11"/>
    <n v="40"/>
    <m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x v="4038"/>
    <b v="0"/>
    <n v="4"/>
    <b v="0"/>
    <x v="1"/>
    <x v="6"/>
    <n v="12"/>
    <n v="75.25"/>
    <m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x v="0"/>
    <x v="0"/>
    <n v="1448949540"/>
    <x v="4039"/>
    <b v="0"/>
    <n v="5"/>
    <b v="0"/>
    <x v="1"/>
    <x v="6"/>
    <n v="60"/>
    <n v="60"/>
    <m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x v="4040"/>
    <b v="0"/>
    <n v="2"/>
    <b v="0"/>
    <x v="1"/>
    <x v="6"/>
    <n v="31"/>
    <n v="1250"/>
    <m/>
    <x v="4040"/>
    <d v="2015-07-18T03:00:00"/>
    <x v="0"/>
  </r>
  <r>
    <n v="4041"/>
    <x v="4034"/>
    <s v="A bold, colouful, vibrant play centred around the last remaining monarchy of Africa."/>
    <n v="5000"/>
    <n v="21"/>
    <x v="2"/>
    <x v="1"/>
    <x v="1"/>
    <n v="1473160954"/>
    <x v="4041"/>
    <b v="0"/>
    <n v="2"/>
    <b v="0"/>
    <x v="1"/>
    <x v="6"/>
    <n v="0"/>
    <n v="10.5"/>
    <m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x v="4042"/>
    <b v="0"/>
    <n v="3"/>
    <b v="0"/>
    <x v="1"/>
    <x v="6"/>
    <n v="0"/>
    <n v="7"/>
    <m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x v="4043"/>
    <b v="0"/>
    <n v="0"/>
    <b v="0"/>
    <x v="1"/>
    <x v="6"/>
    <n v="0"/>
    <n v="0"/>
    <m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x v="4044"/>
    <b v="0"/>
    <n v="4"/>
    <b v="0"/>
    <x v="1"/>
    <x v="6"/>
    <n v="38"/>
    <n v="56.25"/>
    <m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b v="0"/>
    <n v="1"/>
    <b v="0"/>
    <x v="1"/>
    <x v="6"/>
    <n v="0"/>
    <n v="1"/>
    <m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b v="0"/>
    <n v="12"/>
    <b v="0"/>
    <x v="1"/>
    <x v="6"/>
    <n v="8"/>
    <n v="38.33"/>
    <m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x v="4047"/>
    <b v="0"/>
    <n v="4"/>
    <b v="0"/>
    <x v="1"/>
    <x v="6"/>
    <n v="2"/>
    <n v="27.5"/>
    <m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b v="0"/>
    <n v="91"/>
    <b v="0"/>
    <x v="1"/>
    <x v="6"/>
    <n v="18"/>
    <n v="32.979999999999997"/>
    <m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x v="4049"/>
    <b v="0"/>
    <n v="1"/>
    <b v="0"/>
    <x v="1"/>
    <x v="6"/>
    <n v="0"/>
    <n v="16"/>
    <m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x v="4050"/>
    <b v="0"/>
    <n v="1"/>
    <b v="0"/>
    <x v="1"/>
    <x v="6"/>
    <n v="0"/>
    <n v="1"/>
    <m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x v="4051"/>
    <b v="0"/>
    <n v="0"/>
    <b v="0"/>
    <x v="1"/>
    <x v="6"/>
    <n v="0"/>
    <n v="0"/>
    <m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b v="0"/>
    <n v="13"/>
    <b v="0"/>
    <x v="1"/>
    <x v="6"/>
    <n v="38"/>
    <n v="86.62"/>
    <m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x v="4053"/>
    <b v="0"/>
    <n v="2"/>
    <b v="0"/>
    <x v="1"/>
    <x v="6"/>
    <n v="22"/>
    <n v="55"/>
    <m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b v="0"/>
    <n v="0"/>
    <b v="0"/>
    <x v="1"/>
    <x v="6"/>
    <n v="0"/>
    <n v="0"/>
    <m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b v="0"/>
    <n v="21"/>
    <b v="0"/>
    <x v="1"/>
    <x v="6"/>
    <n v="18"/>
    <n v="41.95"/>
    <m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x v="4056"/>
    <b v="0"/>
    <n v="9"/>
    <b v="0"/>
    <x v="1"/>
    <x v="6"/>
    <n v="53"/>
    <n v="88.33"/>
    <m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b v="0"/>
    <n v="6"/>
    <b v="0"/>
    <x v="1"/>
    <x v="6"/>
    <n v="22"/>
    <n v="129.16999999999999"/>
    <m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x v="4058"/>
    <b v="0"/>
    <n v="4"/>
    <b v="0"/>
    <x v="1"/>
    <x v="6"/>
    <n v="3"/>
    <n v="23.75"/>
    <m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x v="4059"/>
    <b v="0"/>
    <n v="7"/>
    <b v="0"/>
    <x v="1"/>
    <x v="6"/>
    <n v="3"/>
    <n v="35.71"/>
    <m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b v="0"/>
    <n v="5"/>
    <b v="0"/>
    <x v="1"/>
    <x v="6"/>
    <n v="3"/>
    <n v="57"/>
    <m/>
    <x v="4060"/>
    <d v="2014-06-23T16:00:00"/>
    <x v="3"/>
  </r>
  <r>
    <n v="4061"/>
    <x v="4054"/>
    <s v="SKYLAR'S SYNDROME is a tremendous psychodrama by master playwright Gavin Kayner!"/>
    <n v="525"/>
    <n v="0"/>
    <x v="2"/>
    <x v="0"/>
    <x v="0"/>
    <n v="1461205423"/>
    <x v="4061"/>
    <b v="0"/>
    <n v="0"/>
    <b v="0"/>
    <x v="1"/>
    <x v="6"/>
    <n v="0"/>
    <n v="0"/>
    <m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x v="4062"/>
    <b v="0"/>
    <n v="3"/>
    <b v="0"/>
    <x v="1"/>
    <x v="6"/>
    <n v="2"/>
    <n v="163.33000000000001"/>
    <m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x v="4063"/>
    <b v="0"/>
    <n v="9"/>
    <b v="0"/>
    <x v="1"/>
    <x v="6"/>
    <n v="1"/>
    <n v="15"/>
    <m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x v="4064"/>
    <b v="0"/>
    <n v="6"/>
    <b v="0"/>
    <x v="1"/>
    <x v="6"/>
    <n v="19"/>
    <n v="64.17"/>
    <m/>
    <x v="4064"/>
    <d v="2015-04-29T14:07:06"/>
    <x v="0"/>
  </r>
  <r>
    <n v="4065"/>
    <x v="4058"/>
    <s v="A classical/ fantasy version of midsummers done by professionally trained actors in Tulsa!"/>
    <n v="4000"/>
    <n v="27"/>
    <x v="2"/>
    <x v="0"/>
    <x v="0"/>
    <n v="1407883811"/>
    <x v="4065"/>
    <b v="0"/>
    <n v="4"/>
    <b v="0"/>
    <x v="1"/>
    <x v="6"/>
    <n v="1"/>
    <n v="6.75"/>
    <m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x v="4066"/>
    <b v="0"/>
    <n v="1"/>
    <b v="0"/>
    <x v="1"/>
    <x v="6"/>
    <n v="0"/>
    <n v="25"/>
    <m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x v="4067"/>
    <b v="0"/>
    <n v="17"/>
    <b v="0"/>
    <x v="1"/>
    <x v="6"/>
    <n v="61"/>
    <n v="179.12"/>
    <m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x v="4068"/>
    <b v="0"/>
    <n v="1"/>
    <b v="0"/>
    <x v="1"/>
    <x v="6"/>
    <n v="1"/>
    <n v="34.950000000000003"/>
    <m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x v="4069"/>
    <b v="0"/>
    <n v="13"/>
    <b v="0"/>
    <x v="1"/>
    <x v="6"/>
    <n v="34"/>
    <n v="33.08"/>
    <m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x v="0"/>
    <x v="0"/>
    <n v="1425178800"/>
    <x v="4070"/>
    <b v="0"/>
    <n v="6"/>
    <b v="0"/>
    <x v="1"/>
    <x v="6"/>
    <n v="17"/>
    <n v="27.5"/>
    <m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b v="0"/>
    <n v="0"/>
    <b v="0"/>
    <x v="1"/>
    <x v="6"/>
    <n v="0"/>
    <n v="0"/>
    <m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x v="4072"/>
    <b v="0"/>
    <n v="2"/>
    <b v="0"/>
    <x v="1"/>
    <x v="6"/>
    <n v="0"/>
    <n v="2"/>
    <m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x v="4073"/>
    <b v="0"/>
    <n v="2"/>
    <b v="0"/>
    <x v="1"/>
    <x v="6"/>
    <n v="1"/>
    <n v="18.5"/>
    <m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x v="4074"/>
    <b v="0"/>
    <n v="21"/>
    <b v="0"/>
    <x v="1"/>
    <x v="6"/>
    <n v="27"/>
    <n v="35"/>
    <m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x v="4075"/>
    <b v="0"/>
    <n v="13"/>
    <b v="0"/>
    <x v="1"/>
    <x v="6"/>
    <n v="29"/>
    <n v="44.31"/>
    <m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x v="0"/>
    <x v="0"/>
    <n v="1413921060"/>
    <x v="4076"/>
    <b v="0"/>
    <n v="0"/>
    <b v="0"/>
    <x v="1"/>
    <x v="6"/>
    <n v="0"/>
    <n v="0"/>
    <m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b v="0"/>
    <n v="6"/>
    <b v="0"/>
    <x v="1"/>
    <x v="6"/>
    <n v="9"/>
    <n v="222.5"/>
    <m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x v="4078"/>
    <b v="0"/>
    <n v="0"/>
    <b v="0"/>
    <x v="1"/>
    <x v="6"/>
    <n v="0"/>
    <n v="0"/>
    <m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x v="4079"/>
    <b v="0"/>
    <n v="1"/>
    <b v="0"/>
    <x v="1"/>
    <x v="6"/>
    <n v="0"/>
    <n v="5"/>
    <m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b v="0"/>
    <n v="0"/>
    <b v="0"/>
    <x v="1"/>
    <x v="6"/>
    <n v="0"/>
    <n v="0"/>
    <m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x v="4081"/>
    <b v="0"/>
    <n v="12"/>
    <b v="0"/>
    <x v="1"/>
    <x v="6"/>
    <n v="16"/>
    <n v="29.17"/>
    <m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x v="4082"/>
    <b v="0"/>
    <n v="2"/>
    <b v="0"/>
    <x v="1"/>
    <x v="6"/>
    <n v="2"/>
    <n v="1.5"/>
    <m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b v="0"/>
    <n v="6"/>
    <b v="0"/>
    <x v="1"/>
    <x v="6"/>
    <n v="22"/>
    <n v="126.5"/>
    <m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x v="4084"/>
    <b v="0"/>
    <n v="1"/>
    <b v="0"/>
    <x v="1"/>
    <x v="6"/>
    <n v="0"/>
    <n v="10"/>
    <m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x v="4085"/>
    <b v="0"/>
    <n v="1"/>
    <b v="0"/>
    <x v="1"/>
    <x v="6"/>
    <n v="0"/>
    <n v="10"/>
    <m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x v="4086"/>
    <b v="0"/>
    <n v="5"/>
    <b v="0"/>
    <x v="1"/>
    <x v="6"/>
    <n v="5"/>
    <n v="9.4"/>
    <m/>
    <x v="4086"/>
    <d v="2015-11-21T04:00:00"/>
    <x v="0"/>
  </r>
  <r>
    <n v="4087"/>
    <x v="4080"/>
    <s v="Comedy Stage Play"/>
    <n v="9600"/>
    <n v="0"/>
    <x v="2"/>
    <x v="0"/>
    <x v="0"/>
    <n v="1468777786"/>
    <x v="4087"/>
    <b v="0"/>
    <n v="0"/>
    <b v="0"/>
    <x v="1"/>
    <x v="6"/>
    <n v="0"/>
    <n v="0"/>
    <m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x v="4088"/>
    <b v="0"/>
    <n v="3"/>
    <b v="0"/>
    <x v="1"/>
    <x v="6"/>
    <n v="11"/>
    <n v="72"/>
    <m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b v="0"/>
    <n v="8"/>
    <b v="0"/>
    <x v="1"/>
    <x v="6"/>
    <n v="5"/>
    <n v="30"/>
    <m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x v="4090"/>
    <b v="0"/>
    <n v="3"/>
    <b v="0"/>
    <x v="1"/>
    <x v="6"/>
    <n v="3"/>
    <n v="10.67"/>
    <m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b v="0"/>
    <n v="8"/>
    <b v="0"/>
    <x v="1"/>
    <x v="6"/>
    <n v="13"/>
    <n v="25.5"/>
    <m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x v="4092"/>
    <b v="0"/>
    <n v="1"/>
    <b v="0"/>
    <x v="1"/>
    <x v="6"/>
    <n v="0"/>
    <n v="20"/>
    <m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x v="4093"/>
    <b v="0"/>
    <n v="4"/>
    <b v="0"/>
    <x v="1"/>
    <x v="6"/>
    <n v="2"/>
    <n v="15"/>
    <m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x v="4094"/>
    <b v="0"/>
    <n v="8"/>
    <b v="0"/>
    <x v="1"/>
    <x v="6"/>
    <n v="37"/>
    <n v="91.25"/>
    <m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x v="14"/>
    <x v="10"/>
    <n v="1482108350"/>
    <x v="4095"/>
    <b v="0"/>
    <n v="1"/>
    <b v="0"/>
    <x v="1"/>
    <x v="6"/>
    <n v="3"/>
    <n v="800"/>
    <m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x v="4096"/>
    <b v="0"/>
    <n v="5"/>
    <b v="0"/>
    <x v="1"/>
    <x v="6"/>
    <n v="11"/>
    <n v="80"/>
    <m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x v="4097"/>
    <b v="0"/>
    <n v="0"/>
    <b v="0"/>
    <x v="1"/>
    <x v="6"/>
    <n v="0"/>
    <n v="0"/>
    <m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x v="4098"/>
    <b v="0"/>
    <n v="0"/>
    <b v="0"/>
    <x v="1"/>
    <x v="6"/>
    <n v="0"/>
    <n v="0"/>
    <m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x v="4099"/>
    <b v="0"/>
    <n v="1"/>
    <b v="0"/>
    <x v="1"/>
    <x v="6"/>
    <n v="1"/>
    <n v="50"/>
    <m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x v="0"/>
    <x v="0"/>
    <n v="1414205990"/>
    <x v="4100"/>
    <b v="0"/>
    <n v="0"/>
    <b v="0"/>
    <x v="1"/>
    <x v="6"/>
    <n v="0"/>
    <n v="0"/>
    <m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x v="4101"/>
    <b v="0"/>
    <n v="0"/>
    <b v="0"/>
    <x v="1"/>
    <x v="6"/>
    <n v="0"/>
    <n v="0"/>
    <m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x v="4102"/>
    <b v="0"/>
    <n v="6"/>
    <b v="0"/>
    <x v="1"/>
    <x v="6"/>
    <n v="27"/>
    <n v="22.83"/>
    <m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x v="4103"/>
    <b v="0"/>
    <n v="6"/>
    <b v="0"/>
    <x v="1"/>
    <x v="6"/>
    <n v="10"/>
    <n v="16.670000000000002"/>
    <m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x v="4104"/>
    <b v="0"/>
    <n v="14"/>
    <b v="0"/>
    <x v="1"/>
    <x v="6"/>
    <n v="21"/>
    <n v="45.79"/>
    <m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b v="0"/>
    <n v="6"/>
    <b v="0"/>
    <x v="1"/>
    <x v="6"/>
    <n v="7"/>
    <n v="383.33"/>
    <m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b v="0"/>
    <n v="33"/>
    <b v="0"/>
    <x v="1"/>
    <x v="6"/>
    <n v="71"/>
    <n v="106.97"/>
    <m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x v="4107"/>
    <b v="0"/>
    <n v="4"/>
    <b v="0"/>
    <x v="1"/>
    <x v="6"/>
    <n v="2"/>
    <n v="10.25"/>
    <m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x v="4108"/>
    <b v="0"/>
    <n v="1"/>
    <b v="0"/>
    <x v="1"/>
    <x v="6"/>
    <n v="2"/>
    <n v="59"/>
    <m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x v="4109"/>
    <b v="0"/>
    <n v="0"/>
    <b v="0"/>
    <x v="1"/>
    <x v="6"/>
    <n v="0"/>
    <n v="0"/>
    <m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x v="4110"/>
    <b v="0"/>
    <n v="6"/>
    <b v="0"/>
    <x v="1"/>
    <x v="6"/>
    <n v="29"/>
    <n v="14.33"/>
    <m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x v="4111"/>
    <b v="0"/>
    <n v="6"/>
    <b v="0"/>
    <x v="1"/>
    <x v="6"/>
    <n v="3"/>
    <n v="15.67"/>
    <m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b v="0"/>
    <n v="1"/>
    <b v="0"/>
    <x v="1"/>
    <x v="6"/>
    <n v="0"/>
    <n v="1"/>
    <m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b v="0"/>
    <n v="3"/>
    <b v="0"/>
    <x v="1"/>
    <x v="6"/>
    <n v="0"/>
    <n v="1"/>
    <m/>
    <x v="4113"/>
    <d v="2016-01-08T06:34:00"/>
    <x v="0"/>
  </r>
  <r>
    <m/>
    <x v="4107"/>
    <m/>
    <m/>
    <m/>
    <x v="4"/>
    <x v="21"/>
    <x v="13"/>
    <m/>
    <x v="4114"/>
    <m/>
    <m/>
    <m/>
    <x v="9"/>
    <x v="41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7372F-EA4C-4191-BB51-FE19607CE5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1">
    <pivotField showAll="0"/>
    <pivotField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F199A-D71F-407C-861D-471CA3BA6C36}">
  <dimension ref="A1:U4115"/>
  <sheetViews>
    <sheetView tabSelected="1" zoomScale="73" zoomScaleNormal="110" workbookViewId="0">
      <pane ySplit="1" topLeftCell="A23" activePane="bottomLeft" state="frozen"/>
      <selection activeCell="H1" sqref="H1"/>
      <selection pane="bottomLeft"/>
    </sheetView>
  </sheetViews>
  <sheetFormatPr defaultColWidth="8.85546875" defaultRowHeight="15" x14ac:dyDescent="0.25"/>
  <cols>
    <col min="2" max="2" width="38.42578125" style="6" customWidth="1"/>
    <col min="3" max="3" width="40.28515625" style="6" customWidth="1"/>
    <col min="4" max="4" width="15.7109375" style="7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2.140625" customWidth="1"/>
    <col min="15" max="15" width="18" customWidth="1"/>
    <col min="16" max="16" width="24.28515625" customWidth="1"/>
    <col min="17" max="17" width="20.7109375" customWidth="1"/>
    <col min="18" max="18" width="28.140625" customWidth="1"/>
    <col min="19" max="19" width="26.28515625" customWidth="1"/>
    <col min="20" max="20" width="23.42578125" customWidth="1"/>
    <col min="21" max="21" width="17.5703125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8321</v>
      </c>
    </row>
    <row r="2" spans="1:21" ht="60" x14ac:dyDescent="0.25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25</v>
      </c>
      <c r="O2" t="s">
        <v>26</v>
      </c>
      <c r="P2" s="10">
        <f t="shared" ref="P2:P65" si="0">IFERROR(ROUND(E2/D2*100,0),0)</f>
        <v>137</v>
      </c>
      <c r="Q2">
        <f t="shared" ref="Q2:Q65" si="1">IFERROR(ROUND(E2/L2,2),0)</f>
        <v>63.92</v>
      </c>
      <c r="S2" s="11">
        <f t="shared" ref="S2:S65" si="2">(J2/86400)+DATE(1970,1,1)</f>
        <v>42177.007071759261</v>
      </c>
      <c r="T2" s="11">
        <f t="shared" ref="T2:T65" si="3">(I2/86400)+DATE(1970,1,1)</f>
        <v>42208.125</v>
      </c>
      <c r="U2">
        <f>YEAR(S2)</f>
        <v>2015</v>
      </c>
    </row>
    <row r="3" spans="1:21" ht="30" x14ac:dyDescent="0.25">
      <c r="A3">
        <v>1</v>
      </c>
      <c r="B3" s="6" t="s">
        <v>27</v>
      </c>
      <c r="C3" s="6" t="s">
        <v>28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25</v>
      </c>
      <c r="O3" t="s">
        <v>26</v>
      </c>
      <c r="P3" s="10">
        <f t="shared" si="0"/>
        <v>143</v>
      </c>
      <c r="Q3">
        <f t="shared" si="1"/>
        <v>185.48</v>
      </c>
      <c r="S3" s="11">
        <f t="shared" si="2"/>
        <v>42766.600497685184</v>
      </c>
      <c r="T3" s="11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6" t="s">
        <v>29</v>
      </c>
      <c r="C4" s="6" t="s">
        <v>30</v>
      </c>
      <c r="D4" s="7">
        <v>500</v>
      </c>
      <c r="E4" s="8">
        <v>525</v>
      </c>
      <c r="F4" t="s">
        <v>22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25</v>
      </c>
      <c r="O4" t="s">
        <v>26</v>
      </c>
      <c r="P4" s="10">
        <f t="shared" si="0"/>
        <v>105</v>
      </c>
      <c r="Q4">
        <f t="shared" si="1"/>
        <v>15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6" t="s">
        <v>33</v>
      </c>
      <c r="C5" s="6" t="s">
        <v>34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25</v>
      </c>
      <c r="O5" t="s">
        <v>26</v>
      </c>
      <c r="P5" s="10">
        <f t="shared" si="0"/>
        <v>104</v>
      </c>
      <c r="Q5">
        <f t="shared" si="1"/>
        <v>69.27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6" t="s">
        <v>35</v>
      </c>
      <c r="C6" s="6" t="s">
        <v>36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25</v>
      </c>
      <c r="O6" t="s">
        <v>26</v>
      </c>
      <c r="P6" s="10">
        <f t="shared" si="0"/>
        <v>123</v>
      </c>
      <c r="Q6">
        <f t="shared" si="1"/>
        <v>190.55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6" t="s">
        <v>37</v>
      </c>
      <c r="C7" s="6" t="s">
        <v>38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25</v>
      </c>
      <c r="O7" t="s">
        <v>26</v>
      </c>
      <c r="P7" s="10">
        <f t="shared" si="0"/>
        <v>110</v>
      </c>
      <c r="Q7">
        <f t="shared" si="1"/>
        <v>93.4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6" t="s">
        <v>39</v>
      </c>
      <c r="C8" s="6" t="s">
        <v>40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25</v>
      </c>
      <c r="O8" t="s">
        <v>26</v>
      </c>
      <c r="P8" s="10">
        <f t="shared" si="0"/>
        <v>106</v>
      </c>
      <c r="Q8">
        <f t="shared" si="1"/>
        <v>146.88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6" t="s">
        <v>41</v>
      </c>
      <c r="C9" s="6" t="s">
        <v>42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25</v>
      </c>
      <c r="O9" t="s">
        <v>26</v>
      </c>
      <c r="P9" s="10">
        <f t="shared" si="0"/>
        <v>101</v>
      </c>
      <c r="Q9">
        <f t="shared" si="1"/>
        <v>159.82</v>
      </c>
      <c r="S9" s="11">
        <f t="shared" si="2"/>
        <v>42516.047071759254</v>
      </c>
      <c r="T9" s="11">
        <f t="shared" si="3"/>
        <v>42556.047071759254</v>
      </c>
      <c r="U9">
        <f t="shared" si="4"/>
        <v>2016</v>
      </c>
    </row>
    <row r="10" spans="1:21" ht="30" x14ac:dyDescent="0.25">
      <c r="A10">
        <v>8</v>
      </c>
      <c r="B10" s="6" t="s">
        <v>43</v>
      </c>
      <c r="C10" s="6" t="s">
        <v>44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25</v>
      </c>
      <c r="O10" t="s">
        <v>26</v>
      </c>
      <c r="P10" s="10">
        <f t="shared" si="0"/>
        <v>100</v>
      </c>
      <c r="Q10">
        <f t="shared" si="1"/>
        <v>291.79000000000002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6" t="s">
        <v>45</v>
      </c>
      <c r="C11" s="6" t="s">
        <v>46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25</v>
      </c>
      <c r="O11" t="s">
        <v>26</v>
      </c>
      <c r="P11" s="10">
        <f t="shared" si="0"/>
        <v>126</v>
      </c>
      <c r="Q11">
        <f t="shared" si="1"/>
        <v>31.5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6" t="s">
        <v>47</v>
      </c>
      <c r="C12" s="6" t="s">
        <v>48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25</v>
      </c>
      <c r="O12" t="s">
        <v>26</v>
      </c>
      <c r="P12" s="10">
        <f t="shared" si="0"/>
        <v>101</v>
      </c>
      <c r="Q12">
        <f t="shared" si="1"/>
        <v>158.68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6" t="s">
        <v>49</v>
      </c>
      <c r="C13" s="6" t="s">
        <v>50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25</v>
      </c>
      <c r="O13" t="s">
        <v>26</v>
      </c>
      <c r="P13" s="10">
        <f t="shared" si="0"/>
        <v>121</v>
      </c>
      <c r="Q13">
        <f t="shared" si="1"/>
        <v>80.33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6" t="s">
        <v>51</v>
      </c>
      <c r="C14" s="6" t="s">
        <v>52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25</v>
      </c>
      <c r="O14" t="s">
        <v>26</v>
      </c>
      <c r="P14" s="10">
        <f t="shared" si="0"/>
        <v>165</v>
      </c>
      <c r="Q14">
        <f t="shared" si="1"/>
        <v>59.96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6" t="s">
        <v>53</v>
      </c>
      <c r="C15" s="6" t="s">
        <v>54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25</v>
      </c>
      <c r="O15" t="s">
        <v>26</v>
      </c>
      <c r="P15" s="10">
        <f t="shared" si="0"/>
        <v>160</v>
      </c>
      <c r="Q15">
        <f t="shared" si="1"/>
        <v>109.78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6" t="s">
        <v>55</v>
      </c>
      <c r="C16" s="6" t="s">
        <v>56</v>
      </c>
      <c r="D16" s="7">
        <v>6000</v>
      </c>
      <c r="E16" s="8">
        <v>6056</v>
      </c>
      <c r="F16" t="s">
        <v>22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25</v>
      </c>
      <c r="O16" t="s">
        <v>26</v>
      </c>
      <c r="P16" s="10">
        <f t="shared" si="0"/>
        <v>101</v>
      </c>
      <c r="Q16">
        <f t="shared" si="1"/>
        <v>147.71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6" t="s">
        <v>59</v>
      </c>
      <c r="C17" s="6" t="s">
        <v>60</v>
      </c>
      <c r="D17" s="7">
        <v>2000</v>
      </c>
      <c r="E17" s="8">
        <v>2132</v>
      </c>
      <c r="F17" t="s">
        <v>22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25</v>
      </c>
      <c r="O17" t="s">
        <v>26</v>
      </c>
      <c r="P17" s="10">
        <f t="shared" si="0"/>
        <v>107</v>
      </c>
      <c r="Q17">
        <f t="shared" si="1"/>
        <v>21.76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6" t="s">
        <v>63</v>
      </c>
      <c r="C18" s="6" t="s">
        <v>64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25</v>
      </c>
      <c r="O18" t="s">
        <v>26</v>
      </c>
      <c r="P18" s="10">
        <f t="shared" si="0"/>
        <v>100</v>
      </c>
      <c r="Q18">
        <f t="shared" si="1"/>
        <v>171.84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6" t="s">
        <v>65</v>
      </c>
      <c r="C19" s="6" t="s">
        <v>66</v>
      </c>
      <c r="D19" s="7">
        <v>1500</v>
      </c>
      <c r="E19" s="8">
        <v>1510</v>
      </c>
      <c r="F19" t="s">
        <v>22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25</v>
      </c>
      <c r="O19" t="s">
        <v>26</v>
      </c>
      <c r="P19" s="10">
        <f t="shared" si="0"/>
        <v>101</v>
      </c>
      <c r="Q19">
        <f t="shared" si="1"/>
        <v>41.94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6" t="s">
        <v>67</v>
      </c>
      <c r="C20" s="6" t="s">
        <v>68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25</v>
      </c>
      <c r="O20" t="s">
        <v>26</v>
      </c>
      <c r="P20" s="10">
        <f t="shared" si="0"/>
        <v>106</v>
      </c>
      <c r="Q20">
        <f t="shared" si="1"/>
        <v>93.26</v>
      </c>
      <c r="S20" s="11">
        <f t="shared" si="2"/>
        <v>41869.542314814811</v>
      </c>
      <c r="T20" s="11">
        <f t="shared" si="3"/>
        <v>41899.542314814811</v>
      </c>
      <c r="U20">
        <f t="shared" si="4"/>
        <v>2014</v>
      </c>
    </row>
    <row r="21" spans="1:21" ht="60" x14ac:dyDescent="0.25">
      <c r="A21">
        <v>19</v>
      </c>
      <c r="B21" s="6" t="s">
        <v>69</v>
      </c>
      <c r="C21" s="6" t="s">
        <v>70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25</v>
      </c>
      <c r="O21" t="s">
        <v>26</v>
      </c>
      <c r="P21" s="10">
        <f t="shared" si="0"/>
        <v>145</v>
      </c>
      <c r="Q21">
        <f t="shared" si="1"/>
        <v>56.14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6" t="s">
        <v>71</v>
      </c>
      <c r="C22" s="6" t="s">
        <v>72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25</v>
      </c>
      <c r="O22" t="s">
        <v>26</v>
      </c>
      <c r="P22" s="10">
        <f t="shared" si="0"/>
        <v>100</v>
      </c>
      <c r="Q22">
        <f t="shared" si="1"/>
        <v>80.16</v>
      </c>
      <c r="S22" s="11">
        <f t="shared" si="2"/>
        <v>42200.758240740739</v>
      </c>
      <c r="T22" s="11">
        <f t="shared" si="3"/>
        <v>42260.758240740739</v>
      </c>
      <c r="U22">
        <f t="shared" si="4"/>
        <v>2015</v>
      </c>
    </row>
    <row r="23" spans="1:21" ht="45" x14ac:dyDescent="0.25">
      <c r="A23">
        <v>21</v>
      </c>
      <c r="B23" s="6" t="s">
        <v>73</v>
      </c>
      <c r="C23" s="6" t="s">
        <v>74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25</v>
      </c>
      <c r="O23" t="s">
        <v>26</v>
      </c>
      <c r="P23" s="10">
        <f t="shared" si="0"/>
        <v>109</v>
      </c>
      <c r="Q23">
        <f t="shared" si="1"/>
        <v>199.9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6" t="s">
        <v>75</v>
      </c>
      <c r="C24" s="6" t="s">
        <v>76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25</v>
      </c>
      <c r="O24" t="s">
        <v>26</v>
      </c>
      <c r="P24" s="10">
        <f t="shared" si="0"/>
        <v>117</v>
      </c>
      <c r="Q24">
        <f t="shared" si="1"/>
        <v>51.25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6" t="s">
        <v>77</v>
      </c>
      <c r="C25" s="6" t="s">
        <v>78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25</v>
      </c>
      <c r="O25" t="s">
        <v>26</v>
      </c>
      <c r="P25" s="10">
        <f t="shared" si="0"/>
        <v>119</v>
      </c>
      <c r="Q25">
        <f t="shared" si="1"/>
        <v>103.04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6" t="s">
        <v>79</v>
      </c>
      <c r="C26" s="6" t="s">
        <v>80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25</v>
      </c>
      <c r="O26" t="s">
        <v>26</v>
      </c>
      <c r="P26" s="10">
        <f t="shared" si="0"/>
        <v>109</v>
      </c>
      <c r="Q26">
        <f t="shared" si="1"/>
        <v>66.349999999999994</v>
      </c>
      <c r="S26" s="11">
        <f t="shared" si="2"/>
        <v>42229.820173611108</v>
      </c>
      <c r="T26" s="11">
        <f t="shared" si="3"/>
        <v>42262.818749999999</v>
      </c>
      <c r="U26">
        <f t="shared" si="4"/>
        <v>2015</v>
      </c>
    </row>
    <row r="27" spans="1:21" ht="60" x14ac:dyDescent="0.25">
      <c r="A27">
        <v>25</v>
      </c>
      <c r="B27" s="6" t="s">
        <v>81</v>
      </c>
      <c r="C27" s="6" t="s">
        <v>82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25</v>
      </c>
      <c r="O27" t="s">
        <v>26</v>
      </c>
      <c r="P27" s="10">
        <f t="shared" si="0"/>
        <v>133</v>
      </c>
      <c r="Q27">
        <f t="shared" si="1"/>
        <v>57.14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6" t="s">
        <v>83</v>
      </c>
      <c r="C28" s="6" t="s">
        <v>84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25</v>
      </c>
      <c r="O28" t="s">
        <v>26</v>
      </c>
      <c r="P28" s="10">
        <f t="shared" si="0"/>
        <v>155</v>
      </c>
      <c r="Q28">
        <f t="shared" si="1"/>
        <v>102.11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6" t="s">
        <v>85</v>
      </c>
      <c r="C29" s="6" t="s">
        <v>86</v>
      </c>
      <c r="D29" s="7">
        <v>20000</v>
      </c>
      <c r="E29" s="8">
        <v>22345</v>
      </c>
      <c r="F29" t="s">
        <v>22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25</v>
      </c>
      <c r="O29" t="s">
        <v>26</v>
      </c>
      <c r="P29" s="10">
        <f t="shared" si="0"/>
        <v>112</v>
      </c>
      <c r="Q29">
        <f t="shared" si="1"/>
        <v>148.97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6" t="s">
        <v>89</v>
      </c>
      <c r="C30" s="6" t="s">
        <v>90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25</v>
      </c>
      <c r="O30" t="s">
        <v>26</v>
      </c>
      <c r="P30" s="10">
        <f t="shared" si="0"/>
        <v>100</v>
      </c>
      <c r="Q30">
        <f t="shared" si="1"/>
        <v>169.61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6" t="s">
        <v>91</v>
      </c>
      <c r="C31" s="6" t="s">
        <v>92</v>
      </c>
      <c r="D31" s="7">
        <v>3000</v>
      </c>
      <c r="E31" s="8">
        <v>3700</v>
      </c>
      <c r="F31" t="s">
        <v>22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25</v>
      </c>
      <c r="O31" t="s">
        <v>26</v>
      </c>
      <c r="P31" s="10">
        <f t="shared" si="0"/>
        <v>123</v>
      </c>
      <c r="Q31">
        <f t="shared" si="1"/>
        <v>31.62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6" t="s">
        <v>93</v>
      </c>
      <c r="C32" s="6" t="s">
        <v>94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25</v>
      </c>
      <c r="O32" t="s">
        <v>26</v>
      </c>
      <c r="P32" s="10">
        <f t="shared" si="0"/>
        <v>101</v>
      </c>
      <c r="Q32">
        <f t="shared" si="1"/>
        <v>76.45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6" t="s">
        <v>95</v>
      </c>
      <c r="C33" s="6" t="s">
        <v>96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25</v>
      </c>
      <c r="O33" t="s">
        <v>26</v>
      </c>
      <c r="P33" s="10">
        <f t="shared" si="0"/>
        <v>100</v>
      </c>
      <c r="Q33">
        <f t="shared" si="1"/>
        <v>13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6" t="s">
        <v>97</v>
      </c>
      <c r="C34" s="6" t="s">
        <v>98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25</v>
      </c>
      <c r="O34" t="s">
        <v>26</v>
      </c>
      <c r="P34" s="10">
        <f t="shared" si="0"/>
        <v>100</v>
      </c>
      <c r="Q34">
        <f t="shared" si="1"/>
        <v>320.45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6" t="s">
        <v>99</v>
      </c>
      <c r="C35" s="6" t="s">
        <v>100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25</v>
      </c>
      <c r="O35" t="s">
        <v>26</v>
      </c>
      <c r="P35" s="10">
        <f t="shared" si="0"/>
        <v>102</v>
      </c>
      <c r="Q35">
        <f t="shared" si="1"/>
        <v>83.75</v>
      </c>
      <c r="S35" s="11">
        <f t="shared" si="2"/>
        <v>42286.660891203705</v>
      </c>
      <c r="T35" s="11">
        <f t="shared" si="3"/>
        <v>42316.702557870369</v>
      </c>
      <c r="U35">
        <f t="shared" si="4"/>
        <v>2015</v>
      </c>
    </row>
    <row r="36" spans="1:21" ht="60" x14ac:dyDescent="0.25">
      <c r="A36">
        <v>34</v>
      </c>
      <c r="B36" s="6" t="s">
        <v>101</v>
      </c>
      <c r="C36" s="6" t="s">
        <v>102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25</v>
      </c>
      <c r="O36" t="s">
        <v>26</v>
      </c>
      <c r="P36" s="10">
        <f t="shared" si="0"/>
        <v>130</v>
      </c>
      <c r="Q36">
        <f t="shared" si="1"/>
        <v>49.88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6" t="s">
        <v>103</v>
      </c>
      <c r="C37" s="6" t="s">
        <v>104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25</v>
      </c>
      <c r="O37" t="s">
        <v>26</v>
      </c>
      <c r="P37" s="10">
        <f t="shared" si="0"/>
        <v>167</v>
      </c>
      <c r="Q37">
        <f t="shared" si="1"/>
        <v>59.46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6" t="s">
        <v>105</v>
      </c>
      <c r="C38" s="6" t="s">
        <v>106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25</v>
      </c>
      <c r="O38" t="s">
        <v>26</v>
      </c>
      <c r="P38" s="10">
        <f t="shared" si="0"/>
        <v>142</v>
      </c>
      <c r="Q38">
        <f t="shared" si="1"/>
        <v>193.84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6" t="s">
        <v>107</v>
      </c>
      <c r="C39" s="6" t="s">
        <v>108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25</v>
      </c>
      <c r="O39" t="s">
        <v>26</v>
      </c>
      <c r="P39" s="10">
        <f t="shared" si="0"/>
        <v>183</v>
      </c>
      <c r="Q39">
        <f t="shared" si="1"/>
        <v>159.51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6" t="s">
        <v>109</v>
      </c>
      <c r="C40" s="6" t="s">
        <v>110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25</v>
      </c>
      <c r="O40" t="s">
        <v>26</v>
      </c>
      <c r="P40" s="10">
        <f t="shared" si="0"/>
        <v>110</v>
      </c>
      <c r="Q40">
        <f t="shared" si="1"/>
        <v>41.68</v>
      </c>
      <c r="S40" s="11">
        <f t="shared" si="2"/>
        <v>41375.057222222225</v>
      </c>
      <c r="T40" s="11">
        <f t="shared" si="3"/>
        <v>41405.057222222225</v>
      </c>
      <c r="U40">
        <f t="shared" si="4"/>
        <v>2013</v>
      </c>
    </row>
    <row r="41" spans="1:21" ht="60" x14ac:dyDescent="0.25">
      <c r="A41">
        <v>39</v>
      </c>
      <c r="B41" s="6" t="s">
        <v>111</v>
      </c>
      <c r="C41" s="6" t="s">
        <v>112</v>
      </c>
      <c r="D41" s="7">
        <v>25000</v>
      </c>
      <c r="E41" s="8">
        <v>32745</v>
      </c>
      <c r="F41" t="s">
        <v>22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25</v>
      </c>
      <c r="O41" t="s">
        <v>26</v>
      </c>
      <c r="P41" s="10">
        <f t="shared" si="0"/>
        <v>131</v>
      </c>
      <c r="Q41">
        <f t="shared" si="1"/>
        <v>150.9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6" t="s">
        <v>113</v>
      </c>
      <c r="C42" s="6" t="s">
        <v>114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25</v>
      </c>
      <c r="O42" t="s">
        <v>26</v>
      </c>
      <c r="P42" s="10">
        <f t="shared" si="0"/>
        <v>101</v>
      </c>
      <c r="Q42">
        <f t="shared" si="1"/>
        <v>126.69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6" t="s">
        <v>115</v>
      </c>
      <c r="C43" s="6" t="s">
        <v>116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25</v>
      </c>
      <c r="O43" t="s">
        <v>26</v>
      </c>
      <c r="P43" s="10">
        <f t="shared" si="0"/>
        <v>100</v>
      </c>
      <c r="Q43">
        <f t="shared" si="1"/>
        <v>105.26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6" t="s">
        <v>117</v>
      </c>
      <c r="C44" s="6" t="s">
        <v>118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25</v>
      </c>
      <c r="O44" t="s">
        <v>26</v>
      </c>
      <c r="P44" s="10">
        <f t="shared" si="0"/>
        <v>142</v>
      </c>
      <c r="Q44">
        <f t="shared" si="1"/>
        <v>117.51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6" t="s">
        <v>119</v>
      </c>
      <c r="C45" s="6" t="s">
        <v>120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25</v>
      </c>
      <c r="O45" t="s">
        <v>26</v>
      </c>
      <c r="P45" s="10">
        <f t="shared" si="0"/>
        <v>309</v>
      </c>
      <c r="Q45">
        <f t="shared" si="1"/>
        <v>117.36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6" t="s">
        <v>121</v>
      </c>
      <c r="C46" s="6" t="s">
        <v>122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25</v>
      </c>
      <c r="O46" t="s">
        <v>26</v>
      </c>
      <c r="P46" s="10">
        <f t="shared" si="0"/>
        <v>100</v>
      </c>
      <c r="Q46">
        <f t="shared" si="1"/>
        <v>133.33000000000001</v>
      </c>
      <c r="S46" s="11">
        <f t="shared" si="2"/>
        <v>41874.098807870367</v>
      </c>
      <c r="T46" s="11">
        <f t="shared" si="3"/>
        <v>41919.098807870367</v>
      </c>
      <c r="U46">
        <f t="shared" si="4"/>
        <v>2014</v>
      </c>
    </row>
    <row r="47" spans="1:21" ht="45" x14ac:dyDescent="0.25">
      <c r="A47">
        <v>45</v>
      </c>
      <c r="B47" s="6" t="s">
        <v>123</v>
      </c>
      <c r="C47" s="6" t="s">
        <v>124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25</v>
      </c>
      <c r="O47" t="s">
        <v>26</v>
      </c>
      <c r="P47" s="10">
        <f t="shared" si="0"/>
        <v>120</v>
      </c>
      <c r="Q47">
        <f t="shared" si="1"/>
        <v>98.36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6" t="s">
        <v>125</v>
      </c>
      <c r="C48" s="6" t="s">
        <v>126</v>
      </c>
      <c r="D48" s="7">
        <v>8400</v>
      </c>
      <c r="E48" s="8">
        <v>8750</v>
      </c>
      <c r="F48" t="s">
        <v>22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25</v>
      </c>
      <c r="O48" t="s">
        <v>26</v>
      </c>
      <c r="P48" s="10">
        <f t="shared" si="0"/>
        <v>104</v>
      </c>
      <c r="Q48">
        <f t="shared" si="1"/>
        <v>194.44</v>
      </c>
      <c r="S48" s="11">
        <f t="shared" si="2"/>
        <v>42323.96497685185</v>
      </c>
      <c r="T48" s="11">
        <f t="shared" si="3"/>
        <v>42353.96497685185</v>
      </c>
      <c r="U48">
        <f t="shared" si="4"/>
        <v>2015</v>
      </c>
    </row>
    <row r="49" spans="1:21" ht="60" x14ac:dyDescent="0.25">
      <c r="A49">
        <v>47</v>
      </c>
      <c r="B49" s="6" t="s">
        <v>127</v>
      </c>
      <c r="C49" s="6" t="s">
        <v>128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25</v>
      </c>
      <c r="O49" t="s">
        <v>26</v>
      </c>
      <c r="P49" s="10">
        <f t="shared" si="0"/>
        <v>108</v>
      </c>
      <c r="Q49">
        <f t="shared" si="1"/>
        <v>76.87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6" t="s">
        <v>129</v>
      </c>
      <c r="C50" s="6" t="s">
        <v>130</v>
      </c>
      <c r="D50" s="7">
        <v>2000</v>
      </c>
      <c r="E50" s="8">
        <v>2159</v>
      </c>
      <c r="F50" t="s">
        <v>22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25</v>
      </c>
      <c r="O50" t="s">
        <v>26</v>
      </c>
      <c r="P50" s="10">
        <f t="shared" si="0"/>
        <v>108</v>
      </c>
      <c r="Q50">
        <f t="shared" si="1"/>
        <v>56.82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6" t="s">
        <v>131</v>
      </c>
      <c r="C51" s="6" t="s">
        <v>132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25</v>
      </c>
      <c r="O51" t="s">
        <v>26</v>
      </c>
      <c r="P51" s="10">
        <f t="shared" si="0"/>
        <v>100</v>
      </c>
      <c r="Q51">
        <f t="shared" si="1"/>
        <v>137.93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6" t="s">
        <v>133</v>
      </c>
      <c r="C52" s="6" t="s">
        <v>134</v>
      </c>
      <c r="D52" s="7">
        <v>600</v>
      </c>
      <c r="E52" s="8">
        <v>600</v>
      </c>
      <c r="F52" t="s">
        <v>22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25</v>
      </c>
      <c r="O52" t="s">
        <v>26</v>
      </c>
      <c r="P52" s="10">
        <f t="shared" si="0"/>
        <v>100</v>
      </c>
      <c r="Q52">
        <f t="shared" si="1"/>
        <v>27.27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6" t="s">
        <v>135</v>
      </c>
      <c r="C53" s="6" t="s">
        <v>136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25</v>
      </c>
      <c r="O53" t="s">
        <v>26</v>
      </c>
      <c r="P53" s="10">
        <f t="shared" si="0"/>
        <v>128</v>
      </c>
      <c r="Q53">
        <f t="shared" si="1"/>
        <v>118.34</v>
      </c>
      <c r="S53" s="11">
        <f t="shared" si="2"/>
        <v>42196.928668981476</v>
      </c>
      <c r="T53" s="11">
        <f t="shared" si="3"/>
        <v>42226.928668981476</v>
      </c>
      <c r="U53">
        <f t="shared" si="4"/>
        <v>2015</v>
      </c>
    </row>
    <row r="54" spans="1:21" ht="45" x14ac:dyDescent="0.25">
      <c r="A54">
        <v>52</v>
      </c>
      <c r="B54" s="6" t="s">
        <v>137</v>
      </c>
      <c r="C54" s="6" t="s">
        <v>138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25</v>
      </c>
      <c r="O54" t="s">
        <v>26</v>
      </c>
      <c r="P54" s="10">
        <f t="shared" si="0"/>
        <v>116</v>
      </c>
      <c r="Q54">
        <f t="shared" si="1"/>
        <v>223.48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6" t="s">
        <v>139</v>
      </c>
      <c r="C55" s="6" t="s">
        <v>140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25</v>
      </c>
      <c r="O55" t="s">
        <v>26</v>
      </c>
      <c r="P55" s="10">
        <f t="shared" si="0"/>
        <v>110</v>
      </c>
      <c r="Q55">
        <f t="shared" si="1"/>
        <v>28.11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6" t="s">
        <v>141</v>
      </c>
      <c r="C56" s="6" t="s">
        <v>142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25</v>
      </c>
      <c r="O56" t="s">
        <v>26</v>
      </c>
      <c r="P56" s="10">
        <f t="shared" si="0"/>
        <v>101</v>
      </c>
      <c r="Q56">
        <f t="shared" si="1"/>
        <v>194.23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6" t="s">
        <v>143</v>
      </c>
      <c r="C57" s="6" t="s">
        <v>144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25</v>
      </c>
      <c r="O57" t="s">
        <v>26</v>
      </c>
      <c r="P57" s="10">
        <f t="shared" si="0"/>
        <v>129</v>
      </c>
      <c r="Q57">
        <f t="shared" si="1"/>
        <v>128.94999999999999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6" t="s">
        <v>145</v>
      </c>
      <c r="C58" s="6" t="s">
        <v>146</v>
      </c>
      <c r="D58" s="7">
        <v>8000</v>
      </c>
      <c r="E58" s="8">
        <v>8581</v>
      </c>
      <c r="F58" t="s">
        <v>22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25</v>
      </c>
      <c r="O58" t="s">
        <v>26</v>
      </c>
      <c r="P58" s="10">
        <f t="shared" si="0"/>
        <v>107</v>
      </c>
      <c r="Q58">
        <f t="shared" si="1"/>
        <v>49.32</v>
      </c>
      <c r="S58" s="11">
        <f t="shared" si="2"/>
        <v>42149.548888888894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6" t="s">
        <v>147</v>
      </c>
      <c r="C59" s="6" t="s">
        <v>148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25</v>
      </c>
      <c r="O59" t="s">
        <v>26</v>
      </c>
      <c r="P59" s="10">
        <f t="shared" si="0"/>
        <v>102</v>
      </c>
      <c r="Q59">
        <f t="shared" si="1"/>
        <v>221.52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6" t="s">
        <v>149</v>
      </c>
      <c r="C60" s="6" t="s">
        <v>150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25</v>
      </c>
      <c r="O60" t="s">
        <v>26</v>
      </c>
      <c r="P60" s="10">
        <f t="shared" si="0"/>
        <v>103</v>
      </c>
      <c r="Q60">
        <f t="shared" si="1"/>
        <v>137.21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6" t="s">
        <v>151</v>
      </c>
      <c r="C61" s="6" t="s">
        <v>152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25</v>
      </c>
      <c r="O61" t="s">
        <v>26</v>
      </c>
      <c r="P61" s="10">
        <f t="shared" si="0"/>
        <v>100</v>
      </c>
      <c r="Q61">
        <f t="shared" si="1"/>
        <v>606.82000000000005</v>
      </c>
      <c r="S61" s="11">
        <f t="shared" si="2"/>
        <v>42230.235833333332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6" t="s">
        <v>153</v>
      </c>
      <c r="C62" s="6" t="s">
        <v>154</v>
      </c>
      <c r="D62" s="7">
        <v>4500</v>
      </c>
      <c r="E62" s="8">
        <v>4648.33</v>
      </c>
      <c r="F62" t="s">
        <v>22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25</v>
      </c>
      <c r="O62" t="s">
        <v>155</v>
      </c>
      <c r="P62" s="10">
        <f t="shared" si="0"/>
        <v>103</v>
      </c>
      <c r="Q62">
        <f t="shared" si="1"/>
        <v>43.04</v>
      </c>
      <c r="S62" s="11">
        <f t="shared" si="2"/>
        <v>41701.901817129634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6" t="s">
        <v>156</v>
      </c>
      <c r="C63" s="6" t="s">
        <v>157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25</v>
      </c>
      <c r="O63" t="s">
        <v>155</v>
      </c>
      <c r="P63" s="10">
        <f t="shared" si="0"/>
        <v>148</v>
      </c>
      <c r="Q63">
        <f t="shared" si="1"/>
        <v>322.39</v>
      </c>
      <c r="S63" s="11">
        <f t="shared" si="2"/>
        <v>41409.814317129625</v>
      </c>
      <c r="T63" s="11">
        <f t="shared" si="3"/>
        <v>41431.814317129625</v>
      </c>
      <c r="U63">
        <f t="shared" si="4"/>
        <v>2013</v>
      </c>
    </row>
    <row r="64" spans="1:21" ht="60" x14ac:dyDescent="0.25">
      <c r="A64">
        <v>62</v>
      </c>
      <c r="B64" s="6" t="s">
        <v>158</v>
      </c>
      <c r="C64" s="6" t="s">
        <v>159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25</v>
      </c>
      <c r="O64" t="s">
        <v>155</v>
      </c>
      <c r="P64" s="10">
        <f t="shared" si="0"/>
        <v>155</v>
      </c>
      <c r="Q64">
        <f t="shared" si="1"/>
        <v>96.71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6" t="s">
        <v>160</v>
      </c>
      <c r="C65" s="6" t="s">
        <v>161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25</v>
      </c>
      <c r="O65" t="s">
        <v>155</v>
      </c>
      <c r="P65" s="10">
        <f t="shared" si="0"/>
        <v>114</v>
      </c>
      <c r="Q65">
        <f t="shared" si="1"/>
        <v>35.47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6" t="s">
        <v>162</v>
      </c>
      <c r="C66" s="6" t="s">
        <v>163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25</v>
      </c>
      <c r="O66" t="s">
        <v>155</v>
      </c>
      <c r="P66" s="10">
        <f t="shared" ref="P66:P129" si="5">IFERROR(ROUND(E66/D66*100,0),0)</f>
        <v>173</v>
      </c>
      <c r="Q66">
        <f t="shared" ref="Q66:Q129" si="6">IFERROR(ROUND(E66/L66,2),0)</f>
        <v>86.67</v>
      </c>
      <c r="S66" s="11">
        <f t="shared" ref="S66:S129" si="7">(J66/86400)+DATE(1970,1,1)</f>
        <v>41433.01829861111</v>
      </c>
      <c r="T66" s="11">
        <f t="shared" ref="T66:T129" si="8">(I66/86400)+DATE(1970,1,1)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6" t="s">
        <v>164</v>
      </c>
      <c r="C67" s="6" t="s">
        <v>165</v>
      </c>
      <c r="D67" s="7">
        <v>7000</v>
      </c>
      <c r="E67" s="8">
        <v>7527</v>
      </c>
      <c r="F67" t="s">
        <v>22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25</v>
      </c>
      <c r="O67" t="s">
        <v>155</v>
      </c>
      <c r="P67" s="10">
        <f t="shared" si="5"/>
        <v>108</v>
      </c>
      <c r="Q67">
        <f t="shared" si="6"/>
        <v>132.05000000000001</v>
      </c>
      <c r="S67" s="11">
        <f t="shared" si="7"/>
        <v>41835.821226851855</v>
      </c>
      <c r="T67" s="11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6" t="s">
        <v>168</v>
      </c>
      <c r="C68" s="6" t="s">
        <v>169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25</v>
      </c>
      <c r="O68" t="s">
        <v>155</v>
      </c>
      <c r="P68" s="10">
        <f t="shared" si="5"/>
        <v>119</v>
      </c>
      <c r="Q68">
        <f t="shared" si="6"/>
        <v>91.23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6" t="s">
        <v>170</v>
      </c>
      <c r="C69" s="6" t="s">
        <v>171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25</v>
      </c>
      <c r="O69" t="s">
        <v>155</v>
      </c>
      <c r="P69" s="10">
        <f t="shared" si="5"/>
        <v>116</v>
      </c>
      <c r="Q69">
        <f t="shared" si="6"/>
        <v>116.25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6" t="s">
        <v>172</v>
      </c>
      <c r="C70" s="6" t="s">
        <v>173</v>
      </c>
      <c r="D70" s="7">
        <v>600</v>
      </c>
      <c r="E70" s="8">
        <v>763</v>
      </c>
      <c r="F70" t="s">
        <v>22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25</v>
      </c>
      <c r="O70" t="s">
        <v>155</v>
      </c>
      <c r="P70" s="10">
        <f t="shared" si="5"/>
        <v>127</v>
      </c>
      <c r="Q70">
        <f t="shared" si="6"/>
        <v>21.19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6" t="s">
        <v>174</v>
      </c>
      <c r="C71" s="6" t="s">
        <v>175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25</v>
      </c>
      <c r="O71" t="s">
        <v>155</v>
      </c>
      <c r="P71" s="10">
        <f t="shared" si="5"/>
        <v>111</v>
      </c>
      <c r="Q71">
        <f t="shared" si="6"/>
        <v>62.33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6" t="s">
        <v>176</v>
      </c>
      <c r="C72" s="6" t="s">
        <v>177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25</v>
      </c>
      <c r="O72" t="s">
        <v>155</v>
      </c>
      <c r="P72" s="10">
        <f t="shared" si="5"/>
        <v>127</v>
      </c>
      <c r="Q72">
        <f t="shared" si="6"/>
        <v>37.409999999999997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6" t="s">
        <v>178</v>
      </c>
      <c r="C73" s="6" t="s">
        <v>179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25</v>
      </c>
      <c r="O73" t="s">
        <v>155</v>
      </c>
      <c r="P73" s="10">
        <f t="shared" si="5"/>
        <v>124</v>
      </c>
      <c r="Q73">
        <f t="shared" si="6"/>
        <v>69.72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6" t="s">
        <v>180</v>
      </c>
      <c r="C74" s="6" t="s">
        <v>181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25</v>
      </c>
      <c r="O74" t="s">
        <v>155</v>
      </c>
      <c r="P74" s="10">
        <f t="shared" si="5"/>
        <v>108</v>
      </c>
      <c r="Q74">
        <f t="shared" si="6"/>
        <v>58.17</v>
      </c>
      <c r="S74" s="11">
        <f t="shared" si="7"/>
        <v>41208.010196759264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6" t="s">
        <v>182</v>
      </c>
      <c r="C75" s="6" t="s">
        <v>183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25</v>
      </c>
      <c r="O75" t="s">
        <v>155</v>
      </c>
      <c r="P75" s="10">
        <f t="shared" si="5"/>
        <v>100</v>
      </c>
      <c r="Q75">
        <f t="shared" si="6"/>
        <v>50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6" t="s">
        <v>184</v>
      </c>
      <c r="C76" s="6" t="s">
        <v>185</v>
      </c>
      <c r="D76" s="7">
        <v>500</v>
      </c>
      <c r="E76" s="8">
        <v>564.66</v>
      </c>
      <c r="F76" t="s">
        <v>22</v>
      </c>
      <c r="G76" t="s">
        <v>186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25</v>
      </c>
      <c r="O76" t="s">
        <v>155</v>
      </c>
      <c r="P76" s="10">
        <f t="shared" si="5"/>
        <v>113</v>
      </c>
      <c r="Q76">
        <f t="shared" si="6"/>
        <v>19.47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6" t="s">
        <v>187</v>
      </c>
      <c r="C77" s="6" t="s">
        <v>188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25</v>
      </c>
      <c r="O77" t="s">
        <v>155</v>
      </c>
      <c r="P77" s="10">
        <f t="shared" si="5"/>
        <v>115</v>
      </c>
      <c r="Q77">
        <f t="shared" si="6"/>
        <v>85.96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6" t="s">
        <v>189</v>
      </c>
      <c r="C78" s="6" t="s">
        <v>190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25</v>
      </c>
      <c r="O78" t="s">
        <v>155</v>
      </c>
      <c r="P78" s="10">
        <f t="shared" si="5"/>
        <v>153</v>
      </c>
      <c r="Q78">
        <f t="shared" si="6"/>
        <v>30.67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6" t="s">
        <v>191</v>
      </c>
      <c r="C79" s="6" t="s">
        <v>192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25</v>
      </c>
      <c r="O79" t="s">
        <v>155</v>
      </c>
      <c r="P79" s="10">
        <f t="shared" si="5"/>
        <v>393</v>
      </c>
      <c r="Q79">
        <f t="shared" si="6"/>
        <v>60.38</v>
      </c>
      <c r="S79" s="11">
        <f t="shared" si="7"/>
        <v>40997.144872685181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6" t="s">
        <v>193</v>
      </c>
      <c r="C80" s="6" t="s">
        <v>194</v>
      </c>
      <c r="D80" s="7">
        <v>50</v>
      </c>
      <c r="E80" s="8">
        <v>1351</v>
      </c>
      <c r="F80" t="s">
        <v>22</v>
      </c>
      <c r="G80" t="s">
        <v>186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25</v>
      </c>
      <c r="O80" t="s">
        <v>155</v>
      </c>
      <c r="P80" s="10">
        <f t="shared" si="5"/>
        <v>2702</v>
      </c>
      <c r="Q80">
        <f t="shared" si="6"/>
        <v>38.6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6" t="s">
        <v>195</v>
      </c>
      <c r="C81" s="6" t="s">
        <v>196</v>
      </c>
      <c r="D81" s="7">
        <v>1300</v>
      </c>
      <c r="E81" s="8">
        <v>1651</v>
      </c>
      <c r="F81" t="s">
        <v>22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25</v>
      </c>
      <c r="O81" t="s">
        <v>155</v>
      </c>
      <c r="P81" s="10">
        <f t="shared" si="5"/>
        <v>127</v>
      </c>
      <c r="Q81">
        <f t="shared" si="6"/>
        <v>40.270000000000003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6" t="s">
        <v>197</v>
      </c>
      <c r="C82" s="6" t="s">
        <v>198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25</v>
      </c>
      <c r="O82" t="s">
        <v>155</v>
      </c>
      <c r="P82" s="10">
        <f t="shared" si="5"/>
        <v>107</v>
      </c>
      <c r="Q82">
        <f t="shared" si="6"/>
        <v>273.83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6" t="s">
        <v>199</v>
      </c>
      <c r="C83" s="6" t="s">
        <v>200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25</v>
      </c>
      <c r="O83" t="s">
        <v>155</v>
      </c>
      <c r="P83" s="10">
        <f t="shared" si="5"/>
        <v>198</v>
      </c>
      <c r="Q83">
        <f t="shared" si="6"/>
        <v>53.04</v>
      </c>
      <c r="S83" s="11">
        <f t="shared" si="7"/>
        <v>41100.158877314811</v>
      </c>
      <c r="T83" s="11">
        <f t="shared" si="8"/>
        <v>41104.126388888893</v>
      </c>
      <c r="U83">
        <f t="shared" si="9"/>
        <v>2012</v>
      </c>
    </row>
    <row r="84" spans="1:21" ht="60" x14ac:dyDescent="0.25">
      <c r="A84">
        <v>82</v>
      </c>
      <c r="B84" s="6" t="s">
        <v>201</v>
      </c>
      <c r="C84" s="6" t="s">
        <v>202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25</v>
      </c>
      <c r="O84" t="s">
        <v>155</v>
      </c>
      <c r="P84" s="10">
        <f t="shared" si="5"/>
        <v>100</v>
      </c>
      <c r="Q84">
        <f t="shared" si="6"/>
        <v>40.01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6" t="s">
        <v>203</v>
      </c>
      <c r="C85" s="6" t="s">
        <v>204</v>
      </c>
      <c r="D85" s="7">
        <v>200</v>
      </c>
      <c r="E85" s="8">
        <v>205</v>
      </c>
      <c r="F85" t="s">
        <v>22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25</v>
      </c>
      <c r="O85" t="s">
        <v>155</v>
      </c>
      <c r="P85" s="10">
        <f t="shared" si="5"/>
        <v>103</v>
      </c>
      <c r="Q85">
        <f t="shared" si="6"/>
        <v>15.77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6" t="s">
        <v>205</v>
      </c>
      <c r="C86" s="6" t="s">
        <v>206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25</v>
      </c>
      <c r="O86" t="s">
        <v>155</v>
      </c>
      <c r="P86" s="10">
        <f t="shared" si="5"/>
        <v>100</v>
      </c>
      <c r="Q86">
        <f t="shared" si="6"/>
        <v>71.430000000000007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6" t="s">
        <v>207</v>
      </c>
      <c r="C87" s="6" t="s">
        <v>208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25</v>
      </c>
      <c r="O87" t="s">
        <v>155</v>
      </c>
      <c r="P87" s="10">
        <f t="shared" si="5"/>
        <v>126</v>
      </c>
      <c r="Q87">
        <f t="shared" si="6"/>
        <v>71.709999999999994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6" t="s">
        <v>209</v>
      </c>
      <c r="C88" s="6" t="s">
        <v>210</v>
      </c>
      <c r="D88" s="7">
        <v>6000</v>
      </c>
      <c r="E88" s="8">
        <v>6388</v>
      </c>
      <c r="F88" t="s">
        <v>22</v>
      </c>
      <c r="G88" t="s">
        <v>186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25</v>
      </c>
      <c r="O88" t="s">
        <v>155</v>
      </c>
      <c r="P88" s="10">
        <f t="shared" si="5"/>
        <v>106</v>
      </c>
      <c r="Q88">
        <f t="shared" si="6"/>
        <v>375.76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6" t="s">
        <v>211</v>
      </c>
      <c r="C89" s="6" t="s">
        <v>212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25</v>
      </c>
      <c r="O89" t="s">
        <v>155</v>
      </c>
      <c r="P89" s="10">
        <f t="shared" si="5"/>
        <v>105</v>
      </c>
      <c r="Q89">
        <f t="shared" si="6"/>
        <v>104.6</v>
      </c>
      <c r="S89" s="11">
        <f t="shared" si="7"/>
        <v>40322.539386574077</v>
      </c>
      <c r="T89" s="11">
        <f t="shared" si="8"/>
        <v>40332.070138888885</v>
      </c>
      <c r="U89">
        <f t="shared" si="9"/>
        <v>2010</v>
      </c>
    </row>
    <row r="90" spans="1:21" ht="60" x14ac:dyDescent="0.25">
      <c r="A90">
        <v>88</v>
      </c>
      <c r="B90" s="6" t="s">
        <v>213</v>
      </c>
      <c r="C90" s="6" t="s">
        <v>214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25</v>
      </c>
      <c r="O90" t="s">
        <v>155</v>
      </c>
      <c r="P90" s="10">
        <f t="shared" si="5"/>
        <v>103</v>
      </c>
      <c r="Q90">
        <f t="shared" si="6"/>
        <v>60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6" t="s">
        <v>215</v>
      </c>
      <c r="C91" s="6" t="s">
        <v>216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25</v>
      </c>
      <c r="O91" t="s">
        <v>155</v>
      </c>
      <c r="P91" s="10">
        <f t="shared" si="5"/>
        <v>115</v>
      </c>
      <c r="Q91">
        <f t="shared" si="6"/>
        <v>123.29</v>
      </c>
      <c r="S91" s="11">
        <f t="shared" si="7"/>
        <v>41402.752222222218</v>
      </c>
      <c r="T91" s="11">
        <f t="shared" si="8"/>
        <v>41427.752222222218</v>
      </c>
      <c r="U91">
        <f t="shared" si="9"/>
        <v>2013</v>
      </c>
    </row>
    <row r="92" spans="1:21" ht="30" x14ac:dyDescent="0.25">
      <c r="A92">
        <v>90</v>
      </c>
      <c r="B92" s="6" t="s">
        <v>217</v>
      </c>
      <c r="C92" s="6" t="s">
        <v>218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25</v>
      </c>
      <c r="O92" t="s">
        <v>155</v>
      </c>
      <c r="P92" s="10">
        <f t="shared" si="5"/>
        <v>100</v>
      </c>
      <c r="Q92">
        <f t="shared" si="6"/>
        <v>31.38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6" t="s">
        <v>219</v>
      </c>
      <c r="C93" s="6" t="s">
        <v>220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25</v>
      </c>
      <c r="O93" t="s">
        <v>155</v>
      </c>
      <c r="P93" s="10">
        <f t="shared" si="5"/>
        <v>120</v>
      </c>
      <c r="Q93">
        <f t="shared" si="6"/>
        <v>78.260000000000005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6" t="s">
        <v>221</v>
      </c>
      <c r="C94" s="6" t="s">
        <v>222</v>
      </c>
      <c r="D94" s="7">
        <v>5000</v>
      </c>
      <c r="E94" s="8">
        <v>5260</v>
      </c>
      <c r="F94" t="s">
        <v>22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25</v>
      </c>
      <c r="O94" t="s">
        <v>155</v>
      </c>
      <c r="P94" s="10">
        <f t="shared" si="5"/>
        <v>105</v>
      </c>
      <c r="Q94">
        <f t="shared" si="6"/>
        <v>122.33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6" t="s">
        <v>223</v>
      </c>
      <c r="C95" s="6" t="s">
        <v>224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25</v>
      </c>
      <c r="O95" t="s">
        <v>155</v>
      </c>
      <c r="P95" s="10">
        <f t="shared" si="5"/>
        <v>111</v>
      </c>
      <c r="Q95">
        <f t="shared" si="6"/>
        <v>73.73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6" t="s">
        <v>225</v>
      </c>
      <c r="C96" s="6" t="s">
        <v>226</v>
      </c>
      <c r="D96" s="7">
        <v>250</v>
      </c>
      <c r="E96" s="8">
        <v>260</v>
      </c>
      <c r="F96" t="s">
        <v>22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25</v>
      </c>
      <c r="O96" t="s">
        <v>155</v>
      </c>
      <c r="P96" s="10">
        <f t="shared" si="5"/>
        <v>104</v>
      </c>
      <c r="Q96">
        <f t="shared" si="6"/>
        <v>21.67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6" t="s">
        <v>227</v>
      </c>
      <c r="C97" s="6" t="s">
        <v>228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25</v>
      </c>
      <c r="O97" t="s">
        <v>155</v>
      </c>
      <c r="P97" s="10">
        <f t="shared" si="5"/>
        <v>131</v>
      </c>
      <c r="Q97">
        <f t="shared" si="6"/>
        <v>21.9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6" t="s">
        <v>229</v>
      </c>
      <c r="C98" s="6" t="s">
        <v>230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25</v>
      </c>
      <c r="O98" t="s">
        <v>155</v>
      </c>
      <c r="P98" s="10">
        <f t="shared" si="5"/>
        <v>115</v>
      </c>
      <c r="Q98">
        <f t="shared" si="6"/>
        <v>50.59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6" t="s">
        <v>231</v>
      </c>
      <c r="C99" s="6" t="s">
        <v>232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25</v>
      </c>
      <c r="O99" t="s">
        <v>155</v>
      </c>
      <c r="P99" s="10">
        <f t="shared" si="5"/>
        <v>106</v>
      </c>
      <c r="Q99">
        <f t="shared" si="6"/>
        <v>53.13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6" t="s">
        <v>233</v>
      </c>
      <c r="C100" s="6" t="s">
        <v>234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25</v>
      </c>
      <c r="O100" t="s">
        <v>155</v>
      </c>
      <c r="P100" s="10">
        <f t="shared" si="5"/>
        <v>106</v>
      </c>
      <c r="Q100">
        <f t="shared" si="6"/>
        <v>56.67</v>
      </c>
      <c r="S100" s="11">
        <f t="shared" si="7"/>
        <v>41214.794837962967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6" t="s">
        <v>235</v>
      </c>
      <c r="C101" s="6" t="s">
        <v>236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25</v>
      </c>
      <c r="O101" t="s">
        <v>155</v>
      </c>
      <c r="P101" s="10">
        <f t="shared" si="5"/>
        <v>106</v>
      </c>
      <c r="Q101">
        <f t="shared" si="6"/>
        <v>40.78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6" t="s">
        <v>237</v>
      </c>
      <c r="C102" s="6" t="s">
        <v>238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25</v>
      </c>
      <c r="O102" t="s">
        <v>155</v>
      </c>
      <c r="P102" s="10">
        <f t="shared" si="5"/>
        <v>100</v>
      </c>
      <c r="Q102">
        <f t="shared" si="6"/>
        <v>192.31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6" t="s">
        <v>239</v>
      </c>
      <c r="C103" s="6" t="s">
        <v>240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25</v>
      </c>
      <c r="O103" t="s">
        <v>155</v>
      </c>
      <c r="P103" s="10">
        <f t="shared" si="5"/>
        <v>100</v>
      </c>
      <c r="Q103">
        <f t="shared" si="6"/>
        <v>100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6" t="s">
        <v>241</v>
      </c>
      <c r="C104" s="6" t="s">
        <v>242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25</v>
      </c>
      <c r="O104" t="s">
        <v>155</v>
      </c>
      <c r="P104" s="10">
        <f t="shared" si="5"/>
        <v>128</v>
      </c>
      <c r="Q104">
        <f t="shared" si="6"/>
        <v>117.92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6" t="s">
        <v>243</v>
      </c>
      <c r="C105" s="6" t="s">
        <v>244</v>
      </c>
      <c r="D105" s="7">
        <v>1300</v>
      </c>
      <c r="E105" s="8">
        <v>1367</v>
      </c>
      <c r="F105" t="s">
        <v>22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25</v>
      </c>
      <c r="O105" t="s">
        <v>155</v>
      </c>
      <c r="P105" s="10">
        <f t="shared" si="5"/>
        <v>105</v>
      </c>
      <c r="Q105">
        <f t="shared" si="6"/>
        <v>27.9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6" t="s">
        <v>245</v>
      </c>
      <c r="C106" s="6" t="s">
        <v>246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25</v>
      </c>
      <c r="O106" t="s">
        <v>155</v>
      </c>
      <c r="P106" s="10">
        <f t="shared" si="5"/>
        <v>120</v>
      </c>
      <c r="Q106">
        <f t="shared" si="6"/>
        <v>60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6" t="s">
        <v>247</v>
      </c>
      <c r="C107" s="6" t="s">
        <v>248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25</v>
      </c>
      <c r="O107" t="s">
        <v>155</v>
      </c>
      <c r="P107" s="10">
        <f t="shared" si="5"/>
        <v>107</v>
      </c>
      <c r="Q107">
        <f t="shared" si="6"/>
        <v>39.380000000000003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6" t="s">
        <v>249</v>
      </c>
      <c r="C108" s="6" t="s">
        <v>250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25</v>
      </c>
      <c r="O108" t="s">
        <v>155</v>
      </c>
      <c r="P108" s="10">
        <f t="shared" si="5"/>
        <v>101</v>
      </c>
      <c r="Q108">
        <f t="shared" si="6"/>
        <v>186.11</v>
      </c>
      <c r="S108" s="11">
        <f t="shared" si="7"/>
        <v>40987.776631944442</v>
      </c>
      <c r="T108" s="11">
        <f t="shared" si="8"/>
        <v>41001.776631944442</v>
      </c>
      <c r="U108">
        <f t="shared" si="9"/>
        <v>2012</v>
      </c>
    </row>
    <row r="109" spans="1:21" ht="60" x14ac:dyDescent="0.25">
      <c r="A109">
        <v>107</v>
      </c>
      <c r="B109" s="6" t="s">
        <v>251</v>
      </c>
      <c r="C109" s="6" t="s">
        <v>252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25</v>
      </c>
      <c r="O109" t="s">
        <v>155</v>
      </c>
      <c r="P109" s="10">
        <f t="shared" si="5"/>
        <v>102</v>
      </c>
      <c r="Q109">
        <f t="shared" si="6"/>
        <v>111.38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6" t="s">
        <v>253</v>
      </c>
      <c r="C110" s="6" t="s">
        <v>254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25</v>
      </c>
      <c r="O110" t="s">
        <v>155</v>
      </c>
      <c r="P110" s="10">
        <f t="shared" si="5"/>
        <v>247</v>
      </c>
      <c r="Q110">
        <f t="shared" si="6"/>
        <v>78.72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6" t="s">
        <v>255</v>
      </c>
      <c r="C111" s="6" t="s">
        <v>256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25</v>
      </c>
      <c r="O111" t="s">
        <v>155</v>
      </c>
      <c r="P111" s="10">
        <f t="shared" si="5"/>
        <v>220</v>
      </c>
      <c r="Q111">
        <f t="shared" si="6"/>
        <v>46.7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6" t="s">
        <v>257</v>
      </c>
      <c r="C112" s="6" t="s">
        <v>258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25</v>
      </c>
      <c r="O112" t="s">
        <v>155</v>
      </c>
      <c r="P112" s="10">
        <f t="shared" si="5"/>
        <v>131</v>
      </c>
      <c r="Q112">
        <f t="shared" si="6"/>
        <v>65.38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6" t="s">
        <v>259</v>
      </c>
      <c r="C113" s="6" t="s">
        <v>260</v>
      </c>
      <c r="D113" s="7">
        <v>3500</v>
      </c>
      <c r="E113" s="8">
        <v>5410</v>
      </c>
      <c r="F113" t="s">
        <v>22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25</v>
      </c>
      <c r="O113" t="s">
        <v>155</v>
      </c>
      <c r="P113" s="10">
        <f t="shared" si="5"/>
        <v>155</v>
      </c>
      <c r="Q113">
        <f t="shared" si="6"/>
        <v>102.08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6" t="s">
        <v>261</v>
      </c>
      <c r="C114" s="6" t="s">
        <v>262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25</v>
      </c>
      <c r="O114" t="s">
        <v>155</v>
      </c>
      <c r="P114" s="10">
        <f t="shared" si="5"/>
        <v>104</v>
      </c>
      <c r="Q114">
        <f t="shared" si="6"/>
        <v>64.2</v>
      </c>
      <c r="S114" s="11">
        <f t="shared" si="7"/>
        <v>41718.043032407411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6" t="s">
        <v>263</v>
      </c>
      <c r="C115" s="6" t="s">
        <v>264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25</v>
      </c>
      <c r="O115" t="s">
        <v>155</v>
      </c>
      <c r="P115" s="10">
        <f t="shared" si="5"/>
        <v>141</v>
      </c>
      <c r="Q115">
        <f t="shared" si="6"/>
        <v>90.38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6" t="s">
        <v>265</v>
      </c>
      <c r="C116" s="6" t="s">
        <v>266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25</v>
      </c>
      <c r="O116" t="s">
        <v>155</v>
      </c>
      <c r="P116" s="10">
        <f t="shared" si="5"/>
        <v>103</v>
      </c>
      <c r="Q116">
        <f t="shared" si="6"/>
        <v>88.57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6" t="s">
        <v>267</v>
      </c>
      <c r="C117" s="6" t="s">
        <v>268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25</v>
      </c>
      <c r="O117" t="s">
        <v>155</v>
      </c>
      <c r="P117" s="10">
        <f t="shared" si="5"/>
        <v>140</v>
      </c>
      <c r="Q117">
        <f t="shared" si="6"/>
        <v>28.73</v>
      </c>
      <c r="S117" s="11">
        <f t="shared" si="7"/>
        <v>40918.738935185189</v>
      </c>
      <c r="T117" s="11">
        <f t="shared" si="8"/>
        <v>40943.738935185189</v>
      </c>
      <c r="U117">
        <f t="shared" si="9"/>
        <v>2012</v>
      </c>
    </row>
    <row r="118" spans="1:21" ht="60" x14ac:dyDescent="0.25">
      <c r="A118">
        <v>116</v>
      </c>
      <c r="B118" s="6" t="s">
        <v>269</v>
      </c>
      <c r="C118" s="6" t="s">
        <v>270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25</v>
      </c>
      <c r="O118" t="s">
        <v>155</v>
      </c>
      <c r="P118" s="10">
        <f t="shared" si="5"/>
        <v>114</v>
      </c>
      <c r="Q118">
        <f t="shared" si="6"/>
        <v>69.790000000000006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6" t="s">
        <v>271</v>
      </c>
      <c r="C119" s="6" t="s">
        <v>272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25</v>
      </c>
      <c r="O119" t="s">
        <v>155</v>
      </c>
      <c r="P119" s="10">
        <f t="shared" si="5"/>
        <v>100</v>
      </c>
      <c r="Q119">
        <f t="shared" si="6"/>
        <v>167.49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6" t="s">
        <v>273</v>
      </c>
      <c r="C120" s="6" t="s">
        <v>274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25</v>
      </c>
      <c r="O120" t="s">
        <v>155</v>
      </c>
      <c r="P120" s="10">
        <f t="shared" si="5"/>
        <v>113</v>
      </c>
      <c r="Q120">
        <f t="shared" si="6"/>
        <v>144.91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6" t="s">
        <v>275</v>
      </c>
      <c r="C121" s="6" t="s">
        <v>276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25</v>
      </c>
      <c r="O121" t="s">
        <v>155</v>
      </c>
      <c r="P121" s="10">
        <f t="shared" si="5"/>
        <v>105</v>
      </c>
      <c r="Q121">
        <f t="shared" si="6"/>
        <v>91.84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6" t="s">
        <v>277</v>
      </c>
      <c r="C122" s="6" t="s">
        <v>278</v>
      </c>
      <c r="D122" s="7">
        <v>70000</v>
      </c>
      <c r="E122" s="8">
        <v>10</v>
      </c>
      <c r="F122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25</v>
      </c>
      <c r="O122" t="s">
        <v>282</v>
      </c>
      <c r="P122" s="10">
        <f t="shared" si="5"/>
        <v>0</v>
      </c>
      <c r="Q122">
        <f t="shared" si="6"/>
        <v>10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6" t="s">
        <v>283</v>
      </c>
      <c r="C123" s="6" t="s">
        <v>284</v>
      </c>
      <c r="D123" s="7">
        <v>3000</v>
      </c>
      <c r="E123" s="8">
        <v>1</v>
      </c>
      <c r="F123" t="s">
        <v>279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25</v>
      </c>
      <c r="O123" t="s">
        <v>282</v>
      </c>
      <c r="P123" s="10">
        <f t="shared" si="5"/>
        <v>0</v>
      </c>
      <c r="Q123">
        <f t="shared" si="6"/>
        <v>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6" t="s">
        <v>285</v>
      </c>
      <c r="C124" s="6" t="s">
        <v>286</v>
      </c>
      <c r="D124" s="7">
        <v>100000000</v>
      </c>
      <c r="E124" s="8">
        <v>0</v>
      </c>
      <c r="F124" t="s">
        <v>279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25</v>
      </c>
      <c r="O124" t="s">
        <v>282</v>
      </c>
      <c r="P124" s="10">
        <f t="shared" si="5"/>
        <v>0</v>
      </c>
      <c r="Q124">
        <f t="shared" si="6"/>
        <v>0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6" t="s">
        <v>287</v>
      </c>
      <c r="C125" s="6" t="s">
        <v>288</v>
      </c>
      <c r="D125" s="7">
        <v>55000</v>
      </c>
      <c r="E125" s="8">
        <v>151</v>
      </c>
      <c r="F125" t="s">
        <v>279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25</v>
      </c>
      <c r="O125" t="s">
        <v>282</v>
      </c>
      <c r="P125" s="10">
        <f t="shared" si="5"/>
        <v>0</v>
      </c>
      <c r="Q125">
        <f t="shared" si="6"/>
        <v>25.17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6" t="s">
        <v>289</v>
      </c>
      <c r="C126" s="6" t="s">
        <v>290</v>
      </c>
      <c r="D126" s="7">
        <v>4000</v>
      </c>
      <c r="E126" s="8">
        <v>0</v>
      </c>
      <c r="F126" t="s">
        <v>279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25</v>
      </c>
      <c r="O126" t="s">
        <v>282</v>
      </c>
      <c r="P126" s="10">
        <f t="shared" si="5"/>
        <v>0</v>
      </c>
      <c r="Q126">
        <f t="shared" si="6"/>
        <v>0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6" t="s">
        <v>291</v>
      </c>
      <c r="C127" s="6" t="s">
        <v>292</v>
      </c>
      <c r="D127" s="7">
        <v>500</v>
      </c>
      <c r="E127" s="8">
        <v>70</v>
      </c>
      <c r="F127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25</v>
      </c>
      <c r="O127" t="s">
        <v>282</v>
      </c>
      <c r="P127" s="10">
        <f t="shared" si="5"/>
        <v>14</v>
      </c>
      <c r="Q127">
        <f t="shared" si="6"/>
        <v>11.67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6" t="s">
        <v>293</v>
      </c>
      <c r="C128" s="6" t="s">
        <v>294</v>
      </c>
      <c r="D128" s="7">
        <v>25000</v>
      </c>
      <c r="E128" s="8">
        <v>1387</v>
      </c>
      <c r="F128" t="s">
        <v>279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25</v>
      </c>
      <c r="O128" t="s">
        <v>282</v>
      </c>
      <c r="P128" s="10">
        <f t="shared" si="5"/>
        <v>6</v>
      </c>
      <c r="Q128">
        <f t="shared" si="6"/>
        <v>106.69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6" t="s">
        <v>295</v>
      </c>
      <c r="C129" s="6" t="s">
        <v>296</v>
      </c>
      <c r="D129" s="7">
        <v>8000</v>
      </c>
      <c r="E129" s="8">
        <v>190</v>
      </c>
      <c r="F129" t="s">
        <v>279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25</v>
      </c>
      <c r="O129" t="s">
        <v>282</v>
      </c>
      <c r="P129" s="10">
        <f t="shared" si="5"/>
        <v>2</v>
      </c>
      <c r="Q129">
        <f t="shared" si="6"/>
        <v>47.5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6" t="s">
        <v>297</v>
      </c>
      <c r="C130" s="6" t="s">
        <v>298</v>
      </c>
      <c r="D130" s="7">
        <v>100000</v>
      </c>
      <c r="E130" s="8">
        <v>1867</v>
      </c>
      <c r="F130" t="s">
        <v>279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25</v>
      </c>
      <c r="O130" t="s">
        <v>282</v>
      </c>
      <c r="P130" s="10">
        <f t="shared" ref="P130:P193" si="10">IFERROR(ROUND(E130/D130*100,0),0)</f>
        <v>2</v>
      </c>
      <c r="Q130">
        <f t="shared" ref="Q130:Q193" si="11">IFERROR(ROUND(E130/L130,2),0)</f>
        <v>311.17</v>
      </c>
      <c r="S130" s="11">
        <f t="shared" ref="S130:S193" si="12">(J130/86400)+DATE(1970,1,1)</f>
        <v>42628.22792824074</v>
      </c>
      <c r="T130" s="11">
        <f t="shared" ref="T130:T193" si="13">(I130/86400)+DATE(1970,1,1)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6" t="s">
        <v>299</v>
      </c>
      <c r="C131" s="6" t="s">
        <v>300</v>
      </c>
      <c r="D131" s="7">
        <v>20000</v>
      </c>
      <c r="E131" s="8">
        <v>0</v>
      </c>
      <c r="F131" t="s">
        <v>279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25</v>
      </c>
      <c r="O131" t="s">
        <v>282</v>
      </c>
      <c r="P131" s="10">
        <f t="shared" si="10"/>
        <v>0</v>
      </c>
      <c r="Q131">
        <f t="shared" si="11"/>
        <v>0</v>
      </c>
      <c r="S131" s="11">
        <f t="shared" si="12"/>
        <v>41882.937303240738</v>
      </c>
      <c r="T131" s="11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6" t="s">
        <v>301</v>
      </c>
      <c r="C132" s="6" t="s">
        <v>302</v>
      </c>
      <c r="D132" s="7">
        <v>600</v>
      </c>
      <c r="E132" s="8">
        <v>0</v>
      </c>
      <c r="F132" t="s">
        <v>279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25</v>
      </c>
      <c r="O132" t="s">
        <v>282</v>
      </c>
      <c r="P132" s="10">
        <f t="shared" si="10"/>
        <v>0</v>
      </c>
      <c r="Q132">
        <f t="shared" si="11"/>
        <v>0</v>
      </c>
      <c r="S132" s="11">
        <f t="shared" si="12"/>
        <v>41778.91541666667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6" t="s">
        <v>303</v>
      </c>
      <c r="C133" s="6" t="s">
        <v>304</v>
      </c>
      <c r="D133" s="7">
        <v>1200</v>
      </c>
      <c r="E133" s="8">
        <v>0</v>
      </c>
      <c r="F133" t="s">
        <v>279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25</v>
      </c>
      <c r="O133" t="s">
        <v>282</v>
      </c>
      <c r="P133" s="10">
        <f t="shared" si="10"/>
        <v>0</v>
      </c>
      <c r="Q133">
        <f t="shared" si="11"/>
        <v>0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6" t="s">
        <v>305</v>
      </c>
      <c r="C134" s="6" t="s">
        <v>306</v>
      </c>
      <c r="D134" s="7">
        <v>80000</v>
      </c>
      <c r="E134" s="8">
        <v>7655</v>
      </c>
      <c r="F134" t="s">
        <v>279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25</v>
      </c>
      <c r="O134" t="s">
        <v>282</v>
      </c>
      <c r="P134" s="10">
        <f t="shared" si="10"/>
        <v>10</v>
      </c>
      <c r="Q134">
        <f t="shared" si="11"/>
        <v>94.51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6" t="s">
        <v>307</v>
      </c>
      <c r="C135" s="6" t="s">
        <v>308</v>
      </c>
      <c r="D135" s="7">
        <v>71764</v>
      </c>
      <c r="E135" s="8">
        <v>0</v>
      </c>
      <c r="F135" t="s">
        <v>279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25</v>
      </c>
      <c r="O135" t="s">
        <v>282</v>
      </c>
      <c r="P135" s="10">
        <f t="shared" si="10"/>
        <v>0</v>
      </c>
      <c r="Q135">
        <f t="shared" si="11"/>
        <v>0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6" t="s">
        <v>309</v>
      </c>
      <c r="C136" s="6" t="s">
        <v>310</v>
      </c>
      <c r="D136" s="7">
        <v>5000</v>
      </c>
      <c r="E136" s="8">
        <v>0</v>
      </c>
      <c r="F136" t="s">
        <v>279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25</v>
      </c>
      <c r="O136" t="s">
        <v>282</v>
      </c>
      <c r="P136" s="10">
        <f t="shared" si="10"/>
        <v>0</v>
      </c>
      <c r="Q136">
        <f t="shared" si="11"/>
        <v>0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6" t="s">
        <v>311</v>
      </c>
      <c r="C137" s="6" t="s">
        <v>312</v>
      </c>
      <c r="D137" s="7">
        <v>3000</v>
      </c>
      <c r="E137" s="8">
        <v>403</v>
      </c>
      <c r="F137" t="s">
        <v>279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25</v>
      </c>
      <c r="O137" t="s">
        <v>282</v>
      </c>
      <c r="P137" s="10">
        <f t="shared" si="10"/>
        <v>13</v>
      </c>
      <c r="Q137">
        <f t="shared" si="11"/>
        <v>80.599999999999994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6" t="s">
        <v>313</v>
      </c>
      <c r="C138" s="6" t="s">
        <v>284</v>
      </c>
      <c r="D138" s="7">
        <v>3000</v>
      </c>
      <c r="E138" s="8">
        <v>0</v>
      </c>
      <c r="F138" t="s">
        <v>279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25</v>
      </c>
      <c r="O138" t="s">
        <v>282</v>
      </c>
      <c r="P138" s="10">
        <f t="shared" si="10"/>
        <v>0</v>
      </c>
      <c r="Q138">
        <f t="shared" si="11"/>
        <v>0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6" t="s">
        <v>314</v>
      </c>
      <c r="C139" s="6" t="s">
        <v>315</v>
      </c>
      <c r="D139" s="7">
        <v>55000</v>
      </c>
      <c r="E139" s="8">
        <v>0</v>
      </c>
      <c r="F139" t="s">
        <v>279</v>
      </c>
      <c r="G139" t="s">
        <v>316</v>
      </c>
      <c r="H139" t="s">
        <v>317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25</v>
      </c>
      <c r="O139" t="s">
        <v>282</v>
      </c>
      <c r="P139" s="10">
        <f t="shared" si="10"/>
        <v>0</v>
      </c>
      <c r="Q139">
        <f t="shared" si="11"/>
        <v>0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6" t="s">
        <v>318</v>
      </c>
      <c r="C140" s="6" t="s">
        <v>319</v>
      </c>
      <c r="D140" s="7">
        <v>150000</v>
      </c>
      <c r="E140" s="8">
        <v>4712</v>
      </c>
      <c r="F140" t="s">
        <v>279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25</v>
      </c>
      <c r="O140" t="s">
        <v>282</v>
      </c>
      <c r="P140" s="10">
        <f t="shared" si="10"/>
        <v>3</v>
      </c>
      <c r="Q140">
        <f t="shared" si="11"/>
        <v>81.239999999999995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6" t="s">
        <v>320</v>
      </c>
      <c r="C141" s="6" t="s">
        <v>321</v>
      </c>
      <c r="D141" s="7">
        <v>500</v>
      </c>
      <c r="E141" s="8">
        <v>500</v>
      </c>
      <c r="F141" t="s">
        <v>279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25</v>
      </c>
      <c r="O141" t="s">
        <v>282</v>
      </c>
      <c r="P141" s="10">
        <f t="shared" si="10"/>
        <v>100</v>
      </c>
      <c r="Q141">
        <f t="shared" si="11"/>
        <v>500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6" t="s">
        <v>322</v>
      </c>
      <c r="C142" s="6" t="s">
        <v>323</v>
      </c>
      <c r="D142" s="7">
        <v>200000</v>
      </c>
      <c r="E142" s="8">
        <v>0</v>
      </c>
      <c r="F142" t="s">
        <v>279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25</v>
      </c>
      <c r="O142" t="s">
        <v>282</v>
      </c>
      <c r="P142" s="10">
        <f t="shared" si="10"/>
        <v>0</v>
      </c>
      <c r="Q142">
        <f t="shared" si="11"/>
        <v>0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6" t="s">
        <v>324</v>
      </c>
      <c r="C143" s="6" t="s">
        <v>325</v>
      </c>
      <c r="D143" s="7">
        <v>12000</v>
      </c>
      <c r="E143" s="8">
        <v>1293</v>
      </c>
      <c r="F143" t="s">
        <v>279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25</v>
      </c>
      <c r="O143" t="s">
        <v>282</v>
      </c>
      <c r="P143" s="10">
        <f t="shared" si="10"/>
        <v>11</v>
      </c>
      <c r="Q143">
        <f t="shared" si="11"/>
        <v>46.18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6" t="s">
        <v>326</v>
      </c>
      <c r="C144" s="6" t="s">
        <v>327</v>
      </c>
      <c r="D144" s="7">
        <v>3000</v>
      </c>
      <c r="E144" s="8">
        <v>10</v>
      </c>
      <c r="F144" t="s">
        <v>279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25</v>
      </c>
      <c r="O144" t="s">
        <v>282</v>
      </c>
      <c r="P144" s="10">
        <f t="shared" si="10"/>
        <v>0</v>
      </c>
      <c r="Q144">
        <f t="shared" si="11"/>
        <v>10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6" t="s">
        <v>328</v>
      </c>
      <c r="C145" s="6" t="s">
        <v>329</v>
      </c>
      <c r="D145" s="7">
        <v>5500</v>
      </c>
      <c r="E145" s="8">
        <v>0</v>
      </c>
      <c r="F145" t="s">
        <v>279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25</v>
      </c>
      <c r="O145" t="s">
        <v>282</v>
      </c>
      <c r="P145" s="10">
        <f t="shared" si="10"/>
        <v>0</v>
      </c>
      <c r="Q145">
        <f t="shared" si="11"/>
        <v>0</v>
      </c>
      <c r="S145" s="11">
        <f t="shared" si="12"/>
        <v>42559.064143518517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6" t="s">
        <v>330</v>
      </c>
      <c r="C146" s="6" t="s">
        <v>331</v>
      </c>
      <c r="D146" s="7">
        <v>7500</v>
      </c>
      <c r="E146" s="8">
        <v>2070</v>
      </c>
      <c r="F146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25</v>
      </c>
      <c r="O146" t="s">
        <v>282</v>
      </c>
      <c r="P146" s="10">
        <f t="shared" si="10"/>
        <v>28</v>
      </c>
      <c r="Q146">
        <f t="shared" si="11"/>
        <v>55.95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6" t="s">
        <v>332</v>
      </c>
      <c r="C147" s="6" t="s">
        <v>333</v>
      </c>
      <c r="D147" s="7">
        <v>4500</v>
      </c>
      <c r="E147" s="8">
        <v>338</v>
      </c>
      <c r="F147" t="s">
        <v>279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25</v>
      </c>
      <c r="O147" t="s">
        <v>282</v>
      </c>
      <c r="P147" s="10">
        <f t="shared" si="10"/>
        <v>8</v>
      </c>
      <c r="Q147">
        <f t="shared" si="11"/>
        <v>37.56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6" t="s">
        <v>334</v>
      </c>
      <c r="C148" s="6" t="s">
        <v>335</v>
      </c>
      <c r="D148" s="7">
        <v>20000</v>
      </c>
      <c r="E148" s="8">
        <v>115</v>
      </c>
      <c r="F148" t="s">
        <v>279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25</v>
      </c>
      <c r="O148" t="s">
        <v>282</v>
      </c>
      <c r="P148" s="10">
        <f t="shared" si="10"/>
        <v>1</v>
      </c>
      <c r="Q148">
        <f t="shared" si="11"/>
        <v>38.33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6" t="s">
        <v>336</v>
      </c>
      <c r="C149" s="6" t="s">
        <v>337</v>
      </c>
      <c r="D149" s="7">
        <v>7000</v>
      </c>
      <c r="E149" s="8">
        <v>0</v>
      </c>
      <c r="F149" t="s">
        <v>279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25</v>
      </c>
      <c r="O149" t="s">
        <v>282</v>
      </c>
      <c r="P149" s="10">
        <f t="shared" si="10"/>
        <v>0</v>
      </c>
      <c r="Q149">
        <f t="shared" si="11"/>
        <v>0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6" t="s">
        <v>338</v>
      </c>
      <c r="C150" s="6" t="s">
        <v>339</v>
      </c>
      <c r="D150" s="7">
        <v>50000</v>
      </c>
      <c r="E150" s="8">
        <v>40</v>
      </c>
      <c r="F150" t="s">
        <v>279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25</v>
      </c>
      <c r="O150" t="s">
        <v>282</v>
      </c>
      <c r="P150" s="10">
        <f t="shared" si="10"/>
        <v>0</v>
      </c>
      <c r="Q150">
        <f t="shared" si="11"/>
        <v>20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6" t="s">
        <v>340</v>
      </c>
      <c r="C151" s="6" t="s">
        <v>341</v>
      </c>
      <c r="D151" s="7">
        <v>10000</v>
      </c>
      <c r="E151" s="8">
        <v>92</v>
      </c>
      <c r="F151" t="s">
        <v>279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25</v>
      </c>
      <c r="O151" t="s">
        <v>282</v>
      </c>
      <c r="P151" s="10">
        <f t="shared" si="10"/>
        <v>1</v>
      </c>
      <c r="Q151">
        <f t="shared" si="11"/>
        <v>15.33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6" t="s">
        <v>342</v>
      </c>
      <c r="C152" s="6" t="s">
        <v>343</v>
      </c>
      <c r="D152" s="7">
        <v>130000</v>
      </c>
      <c r="E152" s="8">
        <v>30112</v>
      </c>
      <c r="F152" t="s">
        <v>279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25</v>
      </c>
      <c r="O152" t="s">
        <v>282</v>
      </c>
      <c r="P152" s="10">
        <f t="shared" si="10"/>
        <v>23</v>
      </c>
      <c r="Q152">
        <f t="shared" si="11"/>
        <v>449.43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6" t="s">
        <v>344</v>
      </c>
      <c r="C153" s="6" t="s">
        <v>345</v>
      </c>
      <c r="D153" s="7">
        <v>250000</v>
      </c>
      <c r="E153" s="8">
        <v>140</v>
      </c>
      <c r="F153" t="s">
        <v>279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25</v>
      </c>
      <c r="O153" t="s">
        <v>282</v>
      </c>
      <c r="P153" s="10">
        <f t="shared" si="10"/>
        <v>0</v>
      </c>
      <c r="Q153">
        <f t="shared" si="11"/>
        <v>28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6" t="s">
        <v>346</v>
      </c>
      <c r="C154" s="6" t="s">
        <v>347</v>
      </c>
      <c r="D154" s="7">
        <v>380000</v>
      </c>
      <c r="E154" s="8">
        <v>30</v>
      </c>
      <c r="F154" t="s">
        <v>279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25</v>
      </c>
      <c r="O154" t="s">
        <v>282</v>
      </c>
      <c r="P154" s="10">
        <f t="shared" si="10"/>
        <v>0</v>
      </c>
      <c r="Q154">
        <f t="shared" si="11"/>
        <v>15</v>
      </c>
      <c r="S154" s="11">
        <f t="shared" si="12"/>
        <v>41875.077546296292</v>
      </c>
      <c r="T154" s="11">
        <f t="shared" si="13"/>
        <v>41905.077546296292</v>
      </c>
      <c r="U154">
        <f t="shared" si="14"/>
        <v>2014</v>
      </c>
    </row>
    <row r="155" spans="1:21" ht="45" x14ac:dyDescent="0.25">
      <c r="A155">
        <v>153</v>
      </c>
      <c r="B155" s="6" t="s">
        <v>348</v>
      </c>
      <c r="C155" s="6" t="s">
        <v>349</v>
      </c>
      <c r="D155" s="7">
        <v>50000</v>
      </c>
      <c r="E155" s="8">
        <v>359</v>
      </c>
      <c r="F155" t="s">
        <v>279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25</v>
      </c>
      <c r="O155" t="s">
        <v>282</v>
      </c>
      <c r="P155" s="10">
        <f t="shared" si="10"/>
        <v>1</v>
      </c>
      <c r="Q155">
        <f t="shared" si="11"/>
        <v>35.9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6" t="s">
        <v>350</v>
      </c>
      <c r="C156" s="6" t="s">
        <v>351</v>
      </c>
      <c r="D156" s="7">
        <v>1500</v>
      </c>
      <c r="E156" s="8">
        <v>40</v>
      </c>
      <c r="F156" t="s">
        <v>279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25</v>
      </c>
      <c r="O156" t="s">
        <v>282</v>
      </c>
      <c r="P156" s="10">
        <f t="shared" si="10"/>
        <v>3</v>
      </c>
      <c r="Q156">
        <f t="shared" si="11"/>
        <v>13.33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6" t="s">
        <v>352</v>
      </c>
      <c r="C157" s="6" t="s">
        <v>353</v>
      </c>
      <c r="D157" s="7">
        <v>1350000</v>
      </c>
      <c r="E157" s="8">
        <v>81</v>
      </c>
      <c r="F157" t="s">
        <v>279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25</v>
      </c>
      <c r="O157" t="s">
        <v>282</v>
      </c>
      <c r="P157" s="10">
        <f t="shared" si="10"/>
        <v>0</v>
      </c>
      <c r="Q157">
        <f t="shared" si="11"/>
        <v>20.25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6" t="s">
        <v>354</v>
      </c>
      <c r="C158" s="6" t="s">
        <v>355</v>
      </c>
      <c r="D158" s="7">
        <v>35000</v>
      </c>
      <c r="E158" s="8">
        <v>1785</v>
      </c>
      <c r="F158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25</v>
      </c>
      <c r="O158" t="s">
        <v>282</v>
      </c>
      <c r="P158" s="10">
        <f t="shared" si="10"/>
        <v>5</v>
      </c>
      <c r="Q158">
        <f t="shared" si="11"/>
        <v>119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6" t="s">
        <v>356</v>
      </c>
      <c r="C159" s="6" t="s">
        <v>357</v>
      </c>
      <c r="D159" s="7">
        <v>2995</v>
      </c>
      <c r="E159" s="8">
        <v>8</v>
      </c>
      <c r="F159" t="s">
        <v>279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25</v>
      </c>
      <c r="O159" t="s">
        <v>282</v>
      </c>
      <c r="P159" s="10">
        <f t="shared" si="10"/>
        <v>0</v>
      </c>
      <c r="Q159">
        <f t="shared" si="11"/>
        <v>4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6" t="s">
        <v>358</v>
      </c>
      <c r="C160" s="6" t="s">
        <v>359</v>
      </c>
      <c r="D160" s="7">
        <v>5000</v>
      </c>
      <c r="E160" s="8">
        <v>0</v>
      </c>
      <c r="F160" t="s">
        <v>279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25</v>
      </c>
      <c r="O160" t="s">
        <v>282</v>
      </c>
      <c r="P160" s="10">
        <f t="shared" si="10"/>
        <v>0</v>
      </c>
      <c r="Q160">
        <f t="shared" si="11"/>
        <v>0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6" t="s">
        <v>360</v>
      </c>
      <c r="C161" s="6" t="s">
        <v>361</v>
      </c>
      <c r="D161" s="7">
        <v>500000</v>
      </c>
      <c r="E161" s="8">
        <v>10</v>
      </c>
      <c r="F161" t="s">
        <v>279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25</v>
      </c>
      <c r="O161" t="s">
        <v>282</v>
      </c>
      <c r="P161" s="10">
        <f t="shared" si="10"/>
        <v>0</v>
      </c>
      <c r="Q161">
        <f t="shared" si="11"/>
        <v>10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6" t="s">
        <v>362</v>
      </c>
      <c r="C162" s="6" t="s">
        <v>363</v>
      </c>
      <c r="D162" s="7">
        <v>5000</v>
      </c>
      <c r="E162" s="8">
        <v>0</v>
      </c>
      <c r="F162" t="s">
        <v>364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25</v>
      </c>
      <c r="O162" t="s">
        <v>365</v>
      </c>
      <c r="P162" s="10">
        <f t="shared" si="10"/>
        <v>0</v>
      </c>
      <c r="Q162">
        <f t="shared" si="11"/>
        <v>0</v>
      </c>
      <c r="S162" s="11">
        <f t="shared" si="12"/>
        <v>42171.913090277776</v>
      </c>
      <c r="T162" s="11">
        <f t="shared" si="13"/>
        <v>42231.913090277776</v>
      </c>
      <c r="U162">
        <f t="shared" si="14"/>
        <v>2015</v>
      </c>
    </row>
    <row r="163" spans="1:21" ht="60" x14ac:dyDescent="0.25">
      <c r="A163">
        <v>161</v>
      </c>
      <c r="B163" s="6" t="s">
        <v>366</v>
      </c>
      <c r="C163" s="6" t="s">
        <v>367</v>
      </c>
      <c r="D163" s="7">
        <v>50000</v>
      </c>
      <c r="E163" s="8">
        <v>5</v>
      </c>
      <c r="F163" t="s">
        <v>364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25</v>
      </c>
      <c r="O163" t="s">
        <v>365</v>
      </c>
      <c r="P163" s="10">
        <f t="shared" si="10"/>
        <v>0</v>
      </c>
      <c r="Q163">
        <f t="shared" si="11"/>
        <v>5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6" t="s">
        <v>368</v>
      </c>
      <c r="C164" s="6" t="s">
        <v>369</v>
      </c>
      <c r="D164" s="7">
        <v>2800</v>
      </c>
      <c r="E164" s="8">
        <v>435</v>
      </c>
      <c r="F164" t="s">
        <v>364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25</v>
      </c>
      <c r="O164" t="s">
        <v>365</v>
      </c>
      <c r="P164" s="10">
        <f t="shared" si="10"/>
        <v>16</v>
      </c>
      <c r="Q164">
        <f t="shared" si="11"/>
        <v>43.5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6" t="s">
        <v>370</v>
      </c>
      <c r="C165" s="6" t="s">
        <v>371</v>
      </c>
      <c r="D165" s="7">
        <v>2000000</v>
      </c>
      <c r="E165" s="8">
        <v>0</v>
      </c>
      <c r="F165" t="s">
        <v>364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25</v>
      </c>
      <c r="O165" t="s">
        <v>365</v>
      </c>
      <c r="P165" s="10">
        <f t="shared" si="10"/>
        <v>0</v>
      </c>
      <c r="Q165">
        <f t="shared" si="11"/>
        <v>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6" t="s">
        <v>372</v>
      </c>
      <c r="C166" s="6" t="s">
        <v>373</v>
      </c>
      <c r="D166" s="7">
        <v>120000</v>
      </c>
      <c r="E166" s="8">
        <v>640</v>
      </c>
      <c r="F166" t="s">
        <v>364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25</v>
      </c>
      <c r="O166" t="s">
        <v>365</v>
      </c>
      <c r="P166" s="10">
        <f t="shared" si="10"/>
        <v>1</v>
      </c>
      <c r="Q166">
        <f t="shared" si="11"/>
        <v>91.43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6" t="s">
        <v>374</v>
      </c>
      <c r="C167" s="6" t="s">
        <v>375</v>
      </c>
      <c r="D167" s="7">
        <v>17000</v>
      </c>
      <c r="E167" s="8">
        <v>0</v>
      </c>
      <c r="F167" t="s">
        <v>364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25</v>
      </c>
      <c r="O167" t="s">
        <v>365</v>
      </c>
      <c r="P167" s="10">
        <f t="shared" si="10"/>
        <v>0</v>
      </c>
      <c r="Q167">
        <f t="shared" si="11"/>
        <v>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6" t="s">
        <v>376</v>
      </c>
      <c r="C168" s="6" t="s">
        <v>377</v>
      </c>
      <c r="D168" s="7">
        <v>5000</v>
      </c>
      <c r="E168" s="8">
        <v>3000</v>
      </c>
      <c r="F168" t="s">
        <v>364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25</v>
      </c>
      <c r="O168" t="s">
        <v>365</v>
      </c>
      <c r="P168" s="10">
        <f t="shared" si="10"/>
        <v>60</v>
      </c>
      <c r="Q168">
        <f t="shared" si="11"/>
        <v>3000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6" t="s">
        <v>378</v>
      </c>
      <c r="C169" s="6" t="s">
        <v>379</v>
      </c>
      <c r="D169" s="7">
        <v>110000</v>
      </c>
      <c r="E169" s="8">
        <v>11</v>
      </c>
      <c r="F169" t="s">
        <v>364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25</v>
      </c>
      <c r="O169" t="s">
        <v>365</v>
      </c>
      <c r="P169" s="10">
        <f t="shared" si="10"/>
        <v>0</v>
      </c>
      <c r="Q169">
        <f t="shared" si="11"/>
        <v>5.5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6" t="s">
        <v>380</v>
      </c>
      <c r="C170" s="6" t="s">
        <v>381</v>
      </c>
      <c r="D170" s="7">
        <v>8000</v>
      </c>
      <c r="E170" s="8">
        <v>325</v>
      </c>
      <c r="F170" t="s">
        <v>364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25</v>
      </c>
      <c r="O170" t="s">
        <v>365</v>
      </c>
      <c r="P170" s="10">
        <f t="shared" si="10"/>
        <v>4</v>
      </c>
      <c r="Q170">
        <f t="shared" si="11"/>
        <v>108.33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6" t="s">
        <v>382</v>
      </c>
      <c r="C171" s="6" t="s">
        <v>383</v>
      </c>
      <c r="D171" s="7">
        <v>2500</v>
      </c>
      <c r="E171" s="8">
        <v>560</v>
      </c>
      <c r="F171" t="s">
        <v>364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25</v>
      </c>
      <c r="O171" t="s">
        <v>365</v>
      </c>
      <c r="P171" s="10">
        <f t="shared" si="10"/>
        <v>22</v>
      </c>
      <c r="Q171">
        <f t="shared" si="11"/>
        <v>56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6" t="s">
        <v>384</v>
      </c>
      <c r="C172" s="6" t="s">
        <v>385</v>
      </c>
      <c r="D172" s="7">
        <v>10000</v>
      </c>
      <c r="E172" s="8">
        <v>325</v>
      </c>
      <c r="F172" t="s">
        <v>364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25</v>
      </c>
      <c r="O172" t="s">
        <v>365</v>
      </c>
      <c r="P172" s="10">
        <f t="shared" si="10"/>
        <v>3</v>
      </c>
      <c r="Q172">
        <f t="shared" si="11"/>
        <v>32.5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6" t="s">
        <v>386</v>
      </c>
      <c r="C173" s="6" t="s">
        <v>387</v>
      </c>
      <c r="D173" s="7">
        <v>50000</v>
      </c>
      <c r="E173" s="8">
        <v>1</v>
      </c>
      <c r="F173" t="s">
        <v>364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25</v>
      </c>
      <c r="O173" t="s">
        <v>365</v>
      </c>
      <c r="P173" s="10">
        <f t="shared" si="10"/>
        <v>0</v>
      </c>
      <c r="Q173">
        <f t="shared" si="11"/>
        <v>1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6" t="s">
        <v>388</v>
      </c>
      <c r="C174" s="6" t="s">
        <v>389</v>
      </c>
      <c r="D174" s="7">
        <v>95000</v>
      </c>
      <c r="E174" s="8">
        <v>0</v>
      </c>
      <c r="F174" t="s">
        <v>364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25</v>
      </c>
      <c r="O174" t="s">
        <v>365</v>
      </c>
      <c r="P174" s="10">
        <f t="shared" si="10"/>
        <v>0</v>
      </c>
      <c r="Q174">
        <f t="shared" si="11"/>
        <v>0</v>
      </c>
      <c r="S174" s="11">
        <f t="shared" si="12"/>
        <v>42047.394942129627</v>
      </c>
      <c r="T174" s="11">
        <f t="shared" si="13"/>
        <v>42082.353275462963</v>
      </c>
      <c r="U174">
        <f t="shared" si="14"/>
        <v>2015</v>
      </c>
    </row>
    <row r="175" spans="1:21" ht="45" x14ac:dyDescent="0.25">
      <c r="A175">
        <v>173</v>
      </c>
      <c r="B175" s="6" t="s">
        <v>390</v>
      </c>
      <c r="C175" s="6" t="s">
        <v>391</v>
      </c>
      <c r="D175" s="7">
        <v>1110</v>
      </c>
      <c r="E175" s="8">
        <v>0</v>
      </c>
      <c r="F175" t="s">
        <v>364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25</v>
      </c>
      <c r="O175" t="s">
        <v>365</v>
      </c>
      <c r="P175" s="10">
        <f t="shared" si="10"/>
        <v>0</v>
      </c>
      <c r="Q175">
        <f t="shared" si="11"/>
        <v>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6" t="s">
        <v>392</v>
      </c>
      <c r="C176" s="6" t="s">
        <v>393</v>
      </c>
      <c r="D176" s="7">
        <v>6000</v>
      </c>
      <c r="E176" s="8">
        <v>0</v>
      </c>
      <c r="F176" t="s">
        <v>364</v>
      </c>
      <c r="G176" t="s">
        <v>394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25</v>
      </c>
      <c r="O176" t="s">
        <v>365</v>
      </c>
      <c r="P176" s="10">
        <f t="shared" si="10"/>
        <v>0</v>
      </c>
      <c r="Q176">
        <f t="shared" si="11"/>
        <v>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6" t="s">
        <v>395</v>
      </c>
      <c r="C177" s="6" t="s">
        <v>396</v>
      </c>
      <c r="D177" s="7">
        <v>20000</v>
      </c>
      <c r="E177" s="8">
        <v>1297</v>
      </c>
      <c r="F177" t="s">
        <v>364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25</v>
      </c>
      <c r="O177" t="s">
        <v>365</v>
      </c>
      <c r="P177" s="10">
        <f t="shared" si="10"/>
        <v>6</v>
      </c>
      <c r="Q177">
        <f t="shared" si="11"/>
        <v>49.88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6" t="s">
        <v>397</v>
      </c>
      <c r="C178" s="6" t="s">
        <v>398</v>
      </c>
      <c r="D178" s="7">
        <v>1500</v>
      </c>
      <c r="E178" s="8">
        <v>0</v>
      </c>
      <c r="F178" t="s">
        <v>364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25</v>
      </c>
      <c r="O178" t="s">
        <v>365</v>
      </c>
      <c r="P178" s="10">
        <f t="shared" si="10"/>
        <v>0</v>
      </c>
      <c r="Q178">
        <f t="shared" si="11"/>
        <v>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6" t="s">
        <v>399</v>
      </c>
      <c r="C179" s="6" t="s">
        <v>400</v>
      </c>
      <c r="D179" s="7">
        <v>450</v>
      </c>
      <c r="E179" s="8">
        <v>180</v>
      </c>
      <c r="F179" t="s">
        <v>364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25</v>
      </c>
      <c r="O179" t="s">
        <v>365</v>
      </c>
      <c r="P179" s="10">
        <f t="shared" si="10"/>
        <v>40</v>
      </c>
      <c r="Q179">
        <f t="shared" si="11"/>
        <v>25.71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6" t="s">
        <v>401</v>
      </c>
      <c r="C180" s="6" t="s">
        <v>402</v>
      </c>
      <c r="D180" s="7">
        <v>500000</v>
      </c>
      <c r="E180" s="8">
        <v>0</v>
      </c>
      <c r="F180" t="s">
        <v>364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25</v>
      </c>
      <c r="O180" t="s">
        <v>365</v>
      </c>
      <c r="P180" s="10">
        <f t="shared" si="10"/>
        <v>0</v>
      </c>
      <c r="Q180">
        <f t="shared" si="11"/>
        <v>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6" t="s">
        <v>403</v>
      </c>
      <c r="C181" s="6" t="s">
        <v>404</v>
      </c>
      <c r="D181" s="7">
        <v>1000</v>
      </c>
      <c r="E181" s="8">
        <v>200</v>
      </c>
      <c r="F181" t="s">
        <v>364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25</v>
      </c>
      <c r="O181" t="s">
        <v>365</v>
      </c>
      <c r="P181" s="10">
        <f t="shared" si="10"/>
        <v>20</v>
      </c>
      <c r="Q181">
        <f t="shared" si="11"/>
        <v>100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6" t="s">
        <v>405</v>
      </c>
      <c r="C182" s="6" t="s">
        <v>406</v>
      </c>
      <c r="D182" s="7">
        <v>1200</v>
      </c>
      <c r="E182" s="8">
        <v>401</v>
      </c>
      <c r="F182" t="s">
        <v>364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25</v>
      </c>
      <c r="O182" t="s">
        <v>365</v>
      </c>
      <c r="P182" s="10">
        <f t="shared" si="10"/>
        <v>33</v>
      </c>
      <c r="Q182">
        <f t="shared" si="11"/>
        <v>30.85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6" t="s">
        <v>407</v>
      </c>
      <c r="C183" s="6" t="s">
        <v>408</v>
      </c>
      <c r="D183" s="7">
        <v>3423</v>
      </c>
      <c r="E183" s="8">
        <v>722</v>
      </c>
      <c r="F183" t="s">
        <v>364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25</v>
      </c>
      <c r="O183" t="s">
        <v>365</v>
      </c>
      <c r="P183" s="10">
        <f t="shared" si="10"/>
        <v>21</v>
      </c>
      <c r="Q183">
        <f t="shared" si="11"/>
        <v>180.5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6" t="s">
        <v>409</v>
      </c>
      <c r="C184" s="6" t="s">
        <v>410</v>
      </c>
      <c r="D184" s="7">
        <v>1000</v>
      </c>
      <c r="E184" s="8">
        <v>0</v>
      </c>
      <c r="F184" t="s">
        <v>364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25</v>
      </c>
      <c r="O184" t="s">
        <v>365</v>
      </c>
      <c r="P184" s="10">
        <f t="shared" si="10"/>
        <v>0</v>
      </c>
      <c r="Q184">
        <f t="shared" si="11"/>
        <v>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6" t="s">
        <v>411</v>
      </c>
      <c r="C185" s="6" t="s">
        <v>412</v>
      </c>
      <c r="D185" s="7">
        <v>12500</v>
      </c>
      <c r="E185" s="8">
        <v>4482</v>
      </c>
      <c r="F185" t="s">
        <v>364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25</v>
      </c>
      <c r="O185" t="s">
        <v>365</v>
      </c>
      <c r="P185" s="10">
        <f t="shared" si="10"/>
        <v>36</v>
      </c>
      <c r="Q185">
        <f t="shared" si="11"/>
        <v>373.5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6" t="s">
        <v>413</v>
      </c>
      <c r="C186" s="6" t="s">
        <v>414</v>
      </c>
      <c r="D186" s="7">
        <v>1500</v>
      </c>
      <c r="E186" s="8">
        <v>51</v>
      </c>
      <c r="F186" t="s">
        <v>364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25</v>
      </c>
      <c r="O186" t="s">
        <v>365</v>
      </c>
      <c r="P186" s="10">
        <f t="shared" si="10"/>
        <v>3</v>
      </c>
      <c r="Q186">
        <f t="shared" si="11"/>
        <v>25.5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6" t="s">
        <v>415</v>
      </c>
      <c r="C187" s="6" t="s">
        <v>416</v>
      </c>
      <c r="D187" s="7">
        <v>40000</v>
      </c>
      <c r="E187" s="8">
        <v>2200</v>
      </c>
      <c r="F187" t="s">
        <v>364</v>
      </c>
      <c r="G187" t="s">
        <v>417</v>
      </c>
      <c r="H187" t="s">
        <v>418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25</v>
      </c>
      <c r="O187" t="s">
        <v>365</v>
      </c>
      <c r="P187" s="10">
        <f t="shared" si="10"/>
        <v>6</v>
      </c>
      <c r="Q187">
        <f t="shared" si="11"/>
        <v>220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6" t="s">
        <v>419</v>
      </c>
      <c r="C188" s="6" t="s">
        <v>420</v>
      </c>
      <c r="D188" s="7">
        <v>5000</v>
      </c>
      <c r="E188" s="8">
        <v>0</v>
      </c>
      <c r="F188" t="s">
        <v>364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25</v>
      </c>
      <c r="O188" t="s">
        <v>365</v>
      </c>
      <c r="P188" s="10">
        <f t="shared" si="10"/>
        <v>0</v>
      </c>
      <c r="Q188">
        <f t="shared" si="11"/>
        <v>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6" t="s">
        <v>421</v>
      </c>
      <c r="C189" s="6" t="s">
        <v>422</v>
      </c>
      <c r="D189" s="7">
        <v>5000</v>
      </c>
      <c r="E189" s="8">
        <v>800</v>
      </c>
      <c r="F189" t="s">
        <v>364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25</v>
      </c>
      <c r="O189" t="s">
        <v>365</v>
      </c>
      <c r="P189" s="10">
        <f t="shared" si="10"/>
        <v>16</v>
      </c>
      <c r="Q189">
        <f t="shared" si="11"/>
        <v>160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6" t="s">
        <v>423</v>
      </c>
      <c r="C190" s="6" t="s">
        <v>424</v>
      </c>
      <c r="D190" s="7">
        <v>1500</v>
      </c>
      <c r="E190" s="8">
        <v>0</v>
      </c>
      <c r="F190" t="s">
        <v>364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25</v>
      </c>
      <c r="O190" t="s">
        <v>365</v>
      </c>
      <c r="P190" s="10">
        <f t="shared" si="10"/>
        <v>0</v>
      </c>
      <c r="Q190">
        <f t="shared" si="11"/>
        <v>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6" t="s">
        <v>425</v>
      </c>
      <c r="C191" s="6" t="s">
        <v>426</v>
      </c>
      <c r="D191" s="7">
        <v>500000</v>
      </c>
      <c r="E191" s="8">
        <v>345</v>
      </c>
      <c r="F191" t="s">
        <v>364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25</v>
      </c>
      <c r="O191" t="s">
        <v>365</v>
      </c>
      <c r="P191" s="10">
        <f t="shared" si="10"/>
        <v>0</v>
      </c>
      <c r="Q191">
        <f t="shared" si="11"/>
        <v>69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6" t="s">
        <v>427</v>
      </c>
      <c r="C192" s="6" t="s">
        <v>428</v>
      </c>
      <c r="D192" s="7">
        <v>12000</v>
      </c>
      <c r="E192" s="8">
        <v>50</v>
      </c>
      <c r="F192" t="s">
        <v>364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25</v>
      </c>
      <c r="O192" t="s">
        <v>365</v>
      </c>
      <c r="P192" s="10">
        <f t="shared" si="10"/>
        <v>0</v>
      </c>
      <c r="Q192">
        <f t="shared" si="11"/>
        <v>50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6" t="s">
        <v>429</v>
      </c>
      <c r="C193" s="6" t="s">
        <v>430</v>
      </c>
      <c r="D193" s="7">
        <v>5000</v>
      </c>
      <c r="E193" s="8">
        <v>250</v>
      </c>
      <c r="F193" t="s">
        <v>364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25</v>
      </c>
      <c r="O193" t="s">
        <v>365</v>
      </c>
      <c r="P193" s="10">
        <f t="shared" si="10"/>
        <v>5</v>
      </c>
      <c r="Q193">
        <f t="shared" si="11"/>
        <v>83.33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6" t="s">
        <v>431</v>
      </c>
      <c r="C194" s="6" t="s">
        <v>432</v>
      </c>
      <c r="D194" s="7">
        <v>1000000</v>
      </c>
      <c r="E194" s="8">
        <v>17</v>
      </c>
      <c r="F194" t="s">
        <v>364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25</v>
      </c>
      <c r="O194" t="s">
        <v>365</v>
      </c>
      <c r="P194" s="10">
        <f t="shared" ref="P194:P257" si="15">IFERROR(ROUND(E194/D194*100,0),0)</f>
        <v>0</v>
      </c>
      <c r="Q194">
        <f t="shared" ref="Q194:Q257" si="16">IFERROR(ROUND(E194/L194,2),0)</f>
        <v>5.67</v>
      </c>
      <c r="S194" s="11">
        <f t="shared" ref="S194:S257" si="17">(J194/86400)+DATE(1970,1,1)</f>
        <v>41899.792037037041</v>
      </c>
      <c r="T194" s="11">
        <f t="shared" ref="T194:T257" si="18">(I194/86400)+DATE(1970,1,1)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6" t="s">
        <v>433</v>
      </c>
      <c r="C195" s="6" t="s">
        <v>434</v>
      </c>
      <c r="D195" s="7">
        <v>1000</v>
      </c>
      <c r="E195" s="8">
        <v>0</v>
      </c>
      <c r="F195" t="s">
        <v>364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25</v>
      </c>
      <c r="O195" t="s">
        <v>365</v>
      </c>
      <c r="P195" s="10">
        <f t="shared" si="15"/>
        <v>0</v>
      </c>
      <c r="Q195">
        <f t="shared" si="16"/>
        <v>0</v>
      </c>
      <c r="S195" s="11">
        <f t="shared" si="17"/>
        <v>41911.934791666667</v>
      </c>
      <c r="T195" s="11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6" t="s">
        <v>435</v>
      </c>
      <c r="C196" s="6" t="s">
        <v>436</v>
      </c>
      <c r="D196" s="7">
        <v>2500</v>
      </c>
      <c r="E196" s="8">
        <v>3</v>
      </c>
      <c r="F196" t="s">
        <v>364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25</v>
      </c>
      <c r="O196" t="s">
        <v>365</v>
      </c>
      <c r="P196" s="10">
        <f t="shared" si="15"/>
        <v>0</v>
      </c>
      <c r="Q196">
        <f t="shared" si="16"/>
        <v>1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6" t="s">
        <v>437</v>
      </c>
      <c r="C197" s="6" t="s">
        <v>438</v>
      </c>
      <c r="D197" s="7">
        <v>2000000</v>
      </c>
      <c r="E197" s="8">
        <v>0</v>
      </c>
      <c r="F197" t="s">
        <v>364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25</v>
      </c>
      <c r="O197" t="s">
        <v>365</v>
      </c>
      <c r="P197" s="10">
        <f t="shared" si="15"/>
        <v>0</v>
      </c>
      <c r="Q197">
        <f t="shared" si="16"/>
        <v>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6" t="s">
        <v>439</v>
      </c>
      <c r="C198" s="6" t="s">
        <v>440</v>
      </c>
      <c r="D198" s="7">
        <v>3500</v>
      </c>
      <c r="E198" s="8">
        <v>1465</v>
      </c>
      <c r="F198" t="s">
        <v>364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25</v>
      </c>
      <c r="O198" t="s">
        <v>365</v>
      </c>
      <c r="P198" s="10">
        <f t="shared" si="15"/>
        <v>42</v>
      </c>
      <c r="Q198">
        <f t="shared" si="16"/>
        <v>77.11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6" t="s">
        <v>441</v>
      </c>
      <c r="C199" s="6" t="s">
        <v>442</v>
      </c>
      <c r="D199" s="7">
        <v>2500</v>
      </c>
      <c r="E199" s="8">
        <v>262</v>
      </c>
      <c r="F199" t="s">
        <v>364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25</v>
      </c>
      <c r="O199" t="s">
        <v>365</v>
      </c>
      <c r="P199" s="10">
        <f t="shared" si="15"/>
        <v>10</v>
      </c>
      <c r="Q199">
        <f t="shared" si="16"/>
        <v>32.75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6" t="s">
        <v>443</v>
      </c>
      <c r="C200" s="6" t="s">
        <v>444</v>
      </c>
      <c r="D200" s="7">
        <v>25000</v>
      </c>
      <c r="E200" s="8">
        <v>279</v>
      </c>
      <c r="F200" t="s">
        <v>364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25</v>
      </c>
      <c r="O200" t="s">
        <v>365</v>
      </c>
      <c r="P200" s="10">
        <f t="shared" si="15"/>
        <v>1</v>
      </c>
      <c r="Q200">
        <f t="shared" si="16"/>
        <v>46.5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6" t="s">
        <v>445</v>
      </c>
      <c r="C201" s="6" t="s">
        <v>446</v>
      </c>
      <c r="D201" s="7">
        <v>10000</v>
      </c>
      <c r="E201" s="8">
        <v>0</v>
      </c>
      <c r="F201" t="s">
        <v>364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25</v>
      </c>
      <c r="O201" t="s">
        <v>365</v>
      </c>
      <c r="P201" s="10">
        <f t="shared" si="15"/>
        <v>0</v>
      </c>
      <c r="Q201">
        <f t="shared" si="16"/>
        <v>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6" t="s">
        <v>447</v>
      </c>
      <c r="C202" s="6" t="s">
        <v>448</v>
      </c>
      <c r="D202" s="7">
        <v>6000</v>
      </c>
      <c r="E202" s="8">
        <v>1571.55</v>
      </c>
      <c r="F202" t="s">
        <v>364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25</v>
      </c>
      <c r="O202" t="s">
        <v>365</v>
      </c>
      <c r="P202" s="10">
        <f t="shared" si="15"/>
        <v>26</v>
      </c>
      <c r="Q202">
        <f t="shared" si="16"/>
        <v>87.31</v>
      </c>
      <c r="S202" s="11">
        <f t="shared" si="17"/>
        <v>41867.083368055552</v>
      </c>
      <c r="T202" s="11">
        <f t="shared" si="18"/>
        <v>41897.083368055552</v>
      </c>
      <c r="U202">
        <f t="shared" si="19"/>
        <v>2014</v>
      </c>
    </row>
    <row r="203" spans="1:21" ht="60" x14ac:dyDescent="0.25">
      <c r="A203">
        <v>201</v>
      </c>
      <c r="B203" s="6" t="s">
        <v>449</v>
      </c>
      <c r="C203" s="6" t="s">
        <v>450</v>
      </c>
      <c r="D203" s="7">
        <v>650</v>
      </c>
      <c r="E203" s="8">
        <v>380</v>
      </c>
      <c r="F203" t="s">
        <v>364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25</v>
      </c>
      <c r="O203" t="s">
        <v>365</v>
      </c>
      <c r="P203" s="10">
        <f t="shared" si="15"/>
        <v>58</v>
      </c>
      <c r="Q203">
        <f t="shared" si="16"/>
        <v>54.29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6" t="s">
        <v>451</v>
      </c>
      <c r="C204" s="6" t="s">
        <v>452</v>
      </c>
      <c r="D204" s="7">
        <v>6000</v>
      </c>
      <c r="E204" s="8">
        <v>0</v>
      </c>
      <c r="F204" t="s">
        <v>364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25</v>
      </c>
      <c r="O204" t="s">
        <v>365</v>
      </c>
      <c r="P204" s="10">
        <f t="shared" si="15"/>
        <v>0</v>
      </c>
      <c r="Q204">
        <f t="shared" si="16"/>
        <v>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6" t="s">
        <v>453</v>
      </c>
      <c r="C205" s="6" t="s">
        <v>454</v>
      </c>
      <c r="D205" s="7">
        <v>2500</v>
      </c>
      <c r="E205" s="8">
        <v>746</v>
      </c>
      <c r="F205" t="s">
        <v>364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25</v>
      </c>
      <c r="O205" t="s">
        <v>365</v>
      </c>
      <c r="P205" s="10">
        <f t="shared" si="15"/>
        <v>30</v>
      </c>
      <c r="Q205">
        <f t="shared" si="16"/>
        <v>93.25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6" t="s">
        <v>455</v>
      </c>
      <c r="C206" s="6" t="s">
        <v>456</v>
      </c>
      <c r="D206" s="7">
        <v>300000</v>
      </c>
      <c r="E206" s="8">
        <v>152165</v>
      </c>
      <c r="F206" t="s">
        <v>364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25</v>
      </c>
      <c r="O206" t="s">
        <v>365</v>
      </c>
      <c r="P206" s="10">
        <f t="shared" si="15"/>
        <v>51</v>
      </c>
      <c r="Q206">
        <f t="shared" si="16"/>
        <v>117.68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6" t="s">
        <v>457</v>
      </c>
      <c r="C207" s="6" t="s">
        <v>458</v>
      </c>
      <c r="D207" s="7">
        <v>8000</v>
      </c>
      <c r="E207" s="8">
        <v>1300</v>
      </c>
      <c r="F207" t="s">
        <v>364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25</v>
      </c>
      <c r="O207" t="s">
        <v>365</v>
      </c>
      <c r="P207" s="10">
        <f t="shared" si="15"/>
        <v>16</v>
      </c>
      <c r="Q207">
        <f t="shared" si="16"/>
        <v>76.47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6" t="s">
        <v>459</v>
      </c>
      <c r="C208" s="6" t="s">
        <v>460</v>
      </c>
      <c r="D208" s="7">
        <v>12700</v>
      </c>
      <c r="E208" s="8">
        <v>0</v>
      </c>
      <c r="F208" t="s">
        <v>364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25</v>
      </c>
      <c r="O208" t="s">
        <v>365</v>
      </c>
      <c r="P208" s="10">
        <f t="shared" si="15"/>
        <v>0</v>
      </c>
      <c r="Q208">
        <f t="shared" si="16"/>
        <v>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6" t="s">
        <v>461</v>
      </c>
      <c r="C209" s="6" t="s">
        <v>462</v>
      </c>
      <c r="D209" s="7">
        <v>14000</v>
      </c>
      <c r="E209" s="8">
        <v>2130</v>
      </c>
      <c r="F209" t="s">
        <v>364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25</v>
      </c>
      <c r="O209" t="s">
        <v>365</v>
      </c>
      <c r="P209" s="10">
        <f t="shared" si="15"/>
        <v>15</v>
      </c>
      <c r="Q209">
        <f t="shared" si="16"/>
        <v>163.85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6" t="s">
        <v>463</v>
      </c>
      <c r="C210" s="6" t="s">
        <v>464</v>
      </c>
      <c r="D210" s="7">
        <v>50000</v>
      </c>
      <c r="E210" s="8">
        <v>0</v>
      </c>
      <c r="F210" t="s">
        <v>364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25</v>
      </c>
      <c r="O210" t="s">
        <v>365</v>
      </c>
      <c r="P210" s="10">
        <f t="shared" si="15"/>
        <v>0</v>
      </c>
      <c r="Q210">
        <f t="shared" si="16"/>
        <v>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6" t="s">
        <v>465</v>
      </c>
      <c r="C211" s="6" t="s">
        <v>466</v>
      </c>
      <c r="D211" s="7">
        <v>25000</v>
      </c>
      <c r="E211" s="8">
        <v>0</v>
      </c>
      <c r="F211" t="s">
        <v>364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25</v>
      </c>
      <c r="O211" t="s">
        <v>365</v>
      </c>
      <c r="P211" s="10">
        <f t="shared" si="15"/>
        <v>0</v>
      </c>
      <c r="Q211">
        <f t="shared" si="16"/>
        <v>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6" t="s">
        <v>467</v>
      </c>
      <c r="C212" s="6" t="s">
        <v>468</v>
      </c>
      <c r="D212" s="7">
        <v>12000</v>
      </c>
      <c r="E212" s="8">
        <v>3030</v>
      </c>
      <c r="F212" t="s">
        <v>364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25</v>
      </c>
      <c r="O212" t="s">
        <v>365</v>
      </c>
      <c r="P212" s="10">
        <f t="shared" si="15"/>
        <v>25</v>
      </c>
      <c r="Q212">
        <f t="shared" si="16"/>
        <v>91.82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6" t="s">
        <v>469</v>
      </c>
      <c r="C213" s="6" t="s">
        <v>470</v>
      </c>
      <c r="D213" s="7">
        <v>5000</v>
      </c>
      <c r="E213" s="8">
        <v>2230</v>
      </c>
      <c r="F213" t="s">
        <v>364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25</v>
      </c>
      <c r="O213" t="s">
        <v>365</v>
      </c>
      <c r="P213" s="10">
        <f t="shared" si="15"/>
        <v>45</v>
      </c>
      <c r="Q213">
        <f t="shared" si="16"/>
        <v>185.83</v>
      </c>
      <c r="S213" s="11">
        <f t="shared" si="17"/>
        <v>42236.159918981481</v>
      </c>
      <c r="T213" s="11">
        <f t="shared" si="18"/>
        <v>42266.159918981481</v>
      </c>
      <c r="U213">
        <f t="shared" si="19"/>
        <v>2015</v>
      </c>
    </row>
    <row r="214" spans="1:21" ht="45" x14ac:dyDescent="0.25">
      <c r="A214">
        <v>212</v>
      </c>
      <c r="B214" s="6" t="s">
        <v>471</v>
      </c>
      <c r="C214" s="6" t="s">
        <v>472</v>
      </c>
      <c r="D214" s="7">
        <v>6300</v>
      </c>
      <c r="E214" s="8">
        <v>1</v>
      </c>
      <c r="F214" t="s">
        <v>364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25</v>
      </c>
      <c r="O214" t="s">
        <v>365</v>
      </c>
      <c r="P214" s="10">
        <f t="shared" si="15"/>
        <v>0</v>
      </c>
      <c r="Q214">
        <f t="shared" si="16"/>
        <v>1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6" t="s">
        <v>473</v>
      </c>
      <c r="C215" s="6" t="s">
        <v>474</v>
      </c>
      <c r="D215" s="7">
        <v>50000</v>
      </c>
      <c r="E215" s="8">
        <v>20</v>
      </c>
      <c r="F215" t="s">
        <v>364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25</v>
      </c>
      <c r="O215" t="s">
        <v>365</v>
      </c>
      <c r="P215" s="10">
        <f t="shared" si="15"/>
        <v>0</v>
      </c>
      <c r="Q215">
        <f t="shared" si="16"/>
        <v>20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6" t="s">
        <v>475</v>
      </c>
      <c r="C216" s="6" t="s">
        <v>476</v>
      </c>
      <c r="D216" s="7">
        <v>12500</v>
      </c>
      <c r="E216" s="8">
        <v>1</v>
      </c>
      <c r="F216" t="s">
        <v>364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25</v>
      </c>
      <c r="O216" t="s">
        <v>365</v>
      </c>
      <c r="P216" s="10">
        <f t="shared" si="15"/>
        <v>0</v>
      </c>
      <c r="Q216">
        <f t="shared" si="16"/>
        <v>1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6" t="s">
        <v>477</v>
      </c>
      <c r="C217" s="6" t="s">
        <v>478</v>
      </c>
      <c r="D217" s="7">
        <v>4400</v>
      </c>
      <c r="E217" s="8">
        <v>10</v>
      </c>
      <c r="F217" t="s">
        <v>364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25</v>
      </c>
      <c r="O217" t="s">
        <v>365</v>
      </c>
      <c r="P217" s="10">
        <f t="shared" si="15"/>
        <v>0</v>
      </c>
      <c r="Q217">
        <f t="shared" si="16"/>
        <v>10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6" t="s">
        <v>479</v>
      </c>
      <c r="C218" s="6" t="s">
        <v>480</v>
      </c>
      <c r="D218" s="7">
        <v>50000</v>
      </c>
      <c r="E218" s="8">
        <v>27849.22</v>
      </c>
      <c r="F218" t="s">
        <v>364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25</v>
      </c>
      <c r="O218" t="s">
        <v>365</v>
      </c>
      <c r="P218" s="10">
        <f t="shared" si="15"/>
        <v>56</v>
      </c>
      <c r="Q218">
        <f t="shared" si="16"/>
        <v>331.54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6" t="s">
        <v>481</v>
      </c>
      <c r="C219" s="6" t="s">
        <v>482</v>
      </c>
      <c r="D219" s="7">
        <v>100000</v>
      </c>
      <c r="E219" s="8">
        <v>11943</v>
      </c>
      <c r="F219" t="s">
        <v>364</v>
      </c>
      <c r="G219" t="s">
        <v>483</v>
      </c>
      <c r="H219" t="s">
        <v>484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25</v>
      </c>
      <c r="O219" t="s">
        <v>365</v>
      </c>
      <c r="P219" s="10">
        <f t="shared" si="15"/>
        <v>12</v>
      </c>
      <c r="Q219">
        <f t="shared" si="16"/>
        <v>314.29000000000002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6" t="s">
        <v>485</v>
      </c>
      <c r="C220" s="6" t="s">
        <v>486</v>
      </c>
      <c r="D220" s="7">
        <v>5000</v>
      </c>
      <c r="E220" s="8">
        <v>100</v>
      </c>
      <c r="F220" t="s">
        <v>364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25</v>
      </c>
      <c r="O220" t="s">
        <v>365</v>
      </c>
      <c r="P220" s="10">
        <f t="shared" si="15"/>
        <v>2</v>
      </c>
      <c r="Q220">
        <f t="shared" si="16"/>
        <v>100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6" t="s">
        <v>487</v>
      </c>
      <c r="C221" s="6" t="s">
        <v>488</v>
      </c>
      <c r="D221" s="7">
        <v>50000</v>
      </c>
      <c r="E221" s="8">
        <v>8815</v>
      </c>
      <c r="F221" t="s">
        <v>364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25</v>
      </c>
      <c r="O221" t="s">
        <v>365</v>
      </c>
      <c r="P221" s="10">
        <f t="shared" si="15"/>
        <v>18</v>
      </c>
      <c r="Q221">
        <f t="shared" si="16"/>
        <v>115.99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6" t="s">
        <v>489</v>
      </c>
      <c r="C222" s="6" t="s">
        <v>490</v>
      </c>
      <c r="D222" s="7">
        <v>50000</v>
      </c>
      <c r="E222" s="8">
        <v>360</v>
      </c>
      <c r="F222" t="s">
        <v>364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25</v>
      </c>
      <c r="O222" t="s">
        <v>365</v>
      </c>
      <c r="P222" s="10">
        <f t="shared" si="15"/>
        <v>1</v>
      </c>
      <c r="Q222">
        <f t="shared" si="16"/>
        <v>120</v>
      </c>
      <c r="S222" s="11">
        <f t="shared" si="17"/>
        <v>42195.643865740742</v>
      </c>
      <c r="T222" s="11">
        <f t="shared" si="18"/>
        <v>42236.837500000001</v>
      </c>
      <c r="U222">
        <f t="shared" si="19"/>
        <v>2015</v>
      </c>
    </row>
    <row r="223" spans="1:21" ht="30" x14ac:dyDescent="0.25">
      <c r="A223">
        <v>221</v>
      </c>
      <c r="B223" s="6" t="s">
        <v>491</v>
      </c>
      <c r="C223" s="6" t="s">
        <v>492</v>
      </c>
      <c r="D223" s="7">
        <v>50000</v>
      </c>
      <c r="E223" s="8">
        <v>0</v>
      </c>
      <c r="F223" t="s">
        <v>364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25</v>
      </c>
      <c r="O223" t="s">
        <v>365</v>
      </c>
      <c r="P223" s="10">
        <f t="shared" si="15"/>
        <v>0</v>
      </c>
      <c r="Q223">
        <f t="shared" si="16"/>
        <v>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6" t="s">
        <v>493</v>
      </c>
      <c r="C224" s="6" t="s">
        <v>494</v>
      </c>
      <c r="D224" s="7">
        <v>1000</v>
      </c>
      <c r="E224" s="8">
        <v>130</v>
      </c>
      <c r="F224" t="s">
        <v>364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25</v>
      </c>
      <c r="O224" t="s">
        <v>365</v>
      </c>
      <c r="P224" s="10">
        <f t="shared" si="15"/>
        <v>13</v>
      </c>
      <c r="Q224">
        <f t="shared" si="16"/>
        <v>65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6" t="s">
        <v>495</v>
      </c>
      <c r="C225" s="6" t="s">
        <v>496</v>
      </c>
      <c r="D225" s="7">
        <v>1500000</v>
      </c>
      <c r="E225" s="8">
        <v>0</v>
      </c>
      <c r="F225" t="s">
        <v>364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25</v>
      </c>
      <c r="O225" t="s">
        <v>365</v>
      </c>
      <c r="P225" s="10">
        <f t="shared" si="15"/>
        <v>0</v>
      </c>
      <c r="Q225">
        <f t="shared" si="16"/>
        <v>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6" t="s">
        <v>497</v>
      </c>
      <c r="C226" s="6" t="s">
        <v>498</v>
      </c>
      <c r="D226" s="7">
        <v>6000000</v>
      </c>
      <c r="E226" s="8">
        <v>0</v>
      </c>
      <c r="F226" t="s">
        <v>364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25</v>
      </c>
      <c r="O226" t="s">
        <v>365</v>
      </c>
      <c r="P226" s="10">
        <f t="shared" si="15"/>
        <v>0</v>
      </c>
      <c r="Q226">
        <f t="shared" si="16"/>
        <v>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6" t="s">
        <v>499</v>
      </c>
      <c r="C227" s="6" t="s">
        <v>500</v>
      </c>
      <c r="D227" s="7">
        <v>200</v>
      </c>
      <c r="E227" s="8">
        <v>0</v>
      </c>
      <c r="F227" t="s">
        <v>364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25</v>
      </c>
      <c r="O227" t="s">
        <v>365</v>
      </c>
      <c r="P227" s="10">
        <f t="shared" si="15"/>
        <v>0</v>
      </c>
      <c r="Q227">
        <f t="shared" si="16"/>
        <v>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6" t="s">
        <v>501</v>
      </c>
      <c r="C228" s="6" t="s">
        <v>502</v>
      </c>
      <c r="D228" s="7">
        <v>29000</v>
      </c>
      <c r="E228" s="8">
        <v>250</v>
      </c>
      <c r="F228" t="s">
        <v>364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25</v>
      </c>
      <c r="O228" t="s">
        <v>365</v>
      </c>
      <c r="P228" s="10">
        <f t="shared" si="15"/>
        <v>1</v>
      </c>
      <c r="Q228">
        <f t="shared" si="16"/>
        <v>125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6" t="s">
        <v>503</v>
      </c>
      <c r="C229" s="6" t="s">
        <v>504</v>
      </c>
      <c r="D229" s="7">
        <v>28000</v>
      </c>
      <c r="E229" s="8">
        <v>0</v>
      </c>
      <c r="F229" t="s">
        <v>364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25</v>
      </c>
      <c r="O229" t="s">
        <v>365</v>
      </c>
      <c r="P229" s="10">
        <f t="shared" si="15"/>
        <v>0</v>
      </c>
      <c r="Q229">
        <f t="shared" si="16"/>
        <v>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6" t="s">
        <v>505</v>
      </c>
      <c r="C230" s="6" t="s">
        <v>506</v>
      </c>
      <c r="D230" s="7">
        <v>8000</v>
      </c>
      <c r="E230" s="8">
        <v>0</v>
      </c>
      <c r="F230" t="s">
        <v>364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25</v>
      </c>
      <c r="O230" t="s">
        <v>365</v>
      </c>
      <c r="P230" s="10">
        <f t="shared" si="15"/>
        <v>0</v>
      </c>
      <c r="Q230">
        <f t="shared" si="16"/>
        <v>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6" t="s">
        <v>507</v>
      </c>
      <c r="C231" s="6" t="s">
        <v>508</v>
      </c>
      <c r="D231" s="7">
        <v>3000</v>
      </c>
      <c r="E231" s="8">
        <v>0</v>
      </c>
      <c r="F231" t="s">
        <v>364</v>
      </c>
      <c r="G231" t="s">
        <v>509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25</v>
      </c>
      <c r="O231" t="s">
        <v>365</v>
      </c>
      <c r="P231" s="10">
        <f t="shared" si="15"/>
        <v>0</v>
      </c>
      <c r="Q231">
        <f t="shared" si="16"/>
        <v>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6" t="s">
        <v>510</v>
      </c>
      <c r="C232" s="6" t="s">
        <v>511</v>
      </c>
      <c r="D232" s="7">
        <v>15000</v>
      </c>
      <c r="E232" s="8">
        <v>60</v>
      </c>
      <c r="F232" t="s">
        <v>364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25</v>
      </c>
      <c r="O232" t="s">
        <v>365</v>
      </c>
      <c r="P232" s="10">
        <f t="shared" si="15"/>
        <v>0</v>
      </c>
      <c r="Q232">
        <f t="shared" si="16"/>
        <v>30</v>
      </c>
      <c r="S232" s="11">
        <f t="shared" si="17"/>
        <v>42129.77721064815</v>
      </c>
      <c r="T232" s="11">
        <f t="shared" si="18"/>
        <v>42159.77721064815</v>
      </c>
      <c r="U232">
        <f t="shared" si="19"/>
        <v>2015</v>
      </c>
    </row>
    <row r="233" spans="1:21" ht="60" x14ac:dyDescent="0.25">
      <c r="A233">
        <v>231</v>
      </c>
      <c r="B233" s="6" t="s">
        <v>512</v>
      </c>
      <c r="C233" s="6" t="s">
        <v>513</v>
      </c>
      <c r="D233" s="7">
        <v>1500000</v>
      </c>
      <c r="E233" s="8">
        <v>0</v>
      </c>
      <c r="F233" t="s">
        <v>364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25</v>
      </c>
      <c r="O233" t="s">
        <v>365</v>
      </c>
      <c r="P233" s="10">
        <f t="shared" si="15"/>
        <v>0</v>
      </c>
      <c r="Q233">
        <f t="shared" si="16"/>
        <v>0</v>
      </c>
      <c r="S233" s="11">
        <f t="shared" si="17"/>
        <v>42341.958923611106</v>
      </c>
      <c r="T233" s="11">
        <f t="shared" si="18"/>
        <v>42371.958923611106</v>
      </c>
      <c r="U233">
        <f t="shared" si="19"/>
        <v>2015</v>
      </c>
    </row>
    <row r="234" spans="1:21" ht="60" x14ac:dyDescent="0.25">
      <c r="A234">
        <v>232</v>
      </c>
      <c r="B234" s="6" t="s">
        <v>514</v>
      </c>
      <c r="C234" s="6" t="s">
        <v>515</v>
      </c>
      <c r="D234" s="7">
        <v>4000</v>
      </c>
      <c r="E234" s="8">
        <v>110</v>
      </c>
      <c r="F234" t="s">
        <v>364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25</v>
      </c>
      <c r="O234" t="s">
        <v>365</v>
      </c>
      <c r="P234" s="10">
        <f t="shared" si="15"/>
        <v>3</v>
      </c>
      <c r="Q234">
        <f t="shared" si="16"/>
        <v>15.71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6" t="s">
        <v>516</v>
      </c>
      <c r="C235" s="6" t="s">
        <v>517</v>
      </c>
      <c r="D235" s="7">
        <v>350000</v>
      </c>
      <c r="E235" s="8">
        <v>0</v>
      </c>
      <c r="F235" t="s">
        <v>364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25</v>
      </c>
      <c r="O235" t="s">
        <v>365</v>
      </c>
      <c r="P235" s="10">
        <f t="shared" si="15"/>
        <v>0</v>
      </c>
      <c r="Q235">
        <f t="shared" si="16"/>
        <v>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6" t="s">
        <v>518</v>
      </c>
      <c r="C236" s="6" t="s">
        <v>519</v>
      </c>
      <c r="D236" s="7">
        <v>1000</v>
      </c>
      <c r="E236" s="8">
        <v>401</v>
      </c>
      <c r="F236" t="s">
        <v>364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25</v>
      </c>
      <c r="O236" t="s">
        <v>365</v>
      </c>
      <c r="P236" s="10">
        <f t="shared" si="15"/>
        <v>40</v>
      </c>
      <c r="Q236">
        <f t="shared" si="16"/>
        <v>80.2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6" t="s">
        <v>520</v>
      </c>
      <c r="C237" s="6" t="s">
        <v>521</v>
      </c>
      <c r="D237" s="7">
        <v>10000</v>
      </c>
      <c r="E237" s="8">
        <v>0</v>
      </c>
      <c r="F237" t="s">
        <v>364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25</v>
      </c>
      <c r="O237" t="s">
        <v>365</v>
      </c>
      <c r="P237" s="10">
        <f t="shared" si="15"/>
        <v>0</v>
      </c>
      <c r="Q237">
        <f t="shared" si="16"/>
        <v>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6" t="s">
        <v>522</v>
      </c>
      <c r="C238" s="6" t="s">
        <v>523</v>
      </c>
      <c r="D238" s="7">
        <v>150000</v>
      </c>
      <c r="E238" s="8">
        <v>0</v>
      </c>
      <c r="F238" t="s">
        <v>364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25</v>
      </c>
      <c r="O238" t="s">
        <v>365</v>
      </c>
      <c r="P238" s="10">
        <f t="shared" si="15"/>
        <v>0</v>
      </c>
      <c r="Q238">
        <f t="shared" si="16"/>
        <v>0</v>
      </c>
      <c r="S238" s="11">
        <f t="shared" si="17"/>
        <v>42321.084479166668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6" t="s">
        <v>524</v>
      </c>
      <c r="C239" s="6" t="s">
        <v>525</v>
      </c>
      <c r="D239" s="7">
        <v>15000</v>
      </c>
      <c r="E239" s="8">
        <v>50</v>
      </c>
      <c r="F239" t="s">
        <v>364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25</v>
      </c>
      <c r="O239" t="s">
        <v>365</v>
      </c>
      <c r="P239" s="10">
        <f t="shared" si="15"/>
        <v>0</v>
      </c>
      <c r="Q239">
        <f t="shared" si="16"/>
        <v>50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6" t="s">
        <v>526</v>
      </c>
      <c r="C240" s="6" t="s">
        <v>527</v>
      </c>
      <c r="D240" s="7">
        <v>26000</v>
      </c>
      <c r="E240" s="8">
        <v>0</v>
      </c>
      <c r="F240" t="s">
        <v>364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25</v>
      </c>
      <c r="O240" t="s">
        <v>365</v>
      </c>
      <c r="P240" s="10">
        <f t="shared" si="15"/>
        <v>0</v>
      </c>
      <c r="Q240">
        <f t="shared" si="16"/>
        <v>0</v>
      </c>
      <c r="S240" s="11">
        <f t="shared" si="17"/>
        <v>42713.962500000001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6" t="s">
        <v>528</v>
      </c>
      <c r="C241" s="6" t="s">
        <v>529</v>
      </c>
      <c r="D241" s="7">
        <v>1000</v>
      </c>
      <c r="E241" s="8">
        <v>250</v>
      </c>
      <c r="F241" t="s">
        <v>364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25</v>
      </c>
      <c r="O241" t="s">
        <v>365</v>
      </c>
      <c r="P241" s="10">
        <f t="shared" si="15"/>
        <v>25</v>
      </c>
      <c r="Q241">
        <f t="shared" si="16"/>
        <v>50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6" t="s">
        <v>530</v>
      </c>
      <c r="C242" s="6" t="s">
        <v>531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25</v>
      </c>
      <c r="O242" t="s">
        <v>532</v>
      </c>
      <c r="P242" s="10">
        <f t="shared" si="15"/>
        <v>108</v>
      </c>
      <c r="Q242">
        <f t="shared" si="16"/>
        <v>117.85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6" t="s">
        <v>533</v>
      </c>
      <c r="C243" s="6" t="s">
        <v>534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25</v>
      </c>
      <c r="O243" t="s">
        <v>532</v>
      </c>
      <c r="P243" s="10">
        <f t="shared" si="15"/>
        <v>113</v>
      </c>
      <c r="Q243">
        <f t="shared" si="16"/>
        <v>109.04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6" t="s">
        <v>535</v>
      </c>
      <c r="C244" s="6" t="s">
        <v>536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25</v>
      </c>
      <c r="O244" t="s">
        <v>532</v>
      </c>
      <c r="P244" s="10">
        <f t="shared" si="15"/>
        <v>113</v>
      </c>
      <c r="Q244">
        <f t="shared" si="16"/>
        <v>73.02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6" t="s">
        <v>537</v>
      </c>
      <c r="C245" s="6" t="s">
        <v>538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25</v>
      </c>
      <c r="O245" t="s">
        <v>532</v>
      </c>
      <c r="P245" s="10">
        <f t="shared" si="15"/>
        <v>103</v>
      </c>
      <c r="Q245">
        <f t="shared" si="16"/>
        <v>78.2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6">
        <v>39756</v>
      </c>
      <c r="C246" s="6" t="s">
        <v>539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25</v>
      </c>
      <c r="O246" t="s">
        <v>532</v>
      </c>
      <c r="P246" s="10">
        <f t="shared" si="15"/>
        <v>114</v>
      </c>
      <c r="Q246">
        <f t="shared" si="16"/>
        <v>47.4</v>
      </c>
      <c r="S246" s="11">
        <f t="shared" si="17"/>
        <v>40213.323599537034</v>
      </c>
      <c r="T246" s="11">
        <f t="shared" si="18"/>
        <v>40253.295833333337</v>
      </c>
      <c r="U246">
        <f t="shared" si="19"/>
        <v>2010</v>
      </c>
    </row>
    <row r="247" spans="1:21" ht="60" x14ac:dyDescent="0.25">
      <c r="A247">
        <v>245</v>
      </c>
      <c r="B247" s="6" t="s">
        <v>540</v>
      </c>
      <c r="C247" s="6" t="s">
        <v>541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25</v>
      </c>
      <c r="O247" t="s">
        <v>532</v>
      </c>
      <c r="P247" s="10">
        <f t="shared" si="15"/>
        <v>104</v>
      </c>
      <c r="Q247">
        <f t="shared" si="16"/>
        <v>54.02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6" t="s">
        <v>542</v>
      </c>
      <c r="C248" s="6" t="s">
        <v>543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25</v>
      </c>
      <c r="O248" t="s">
        <v>532</v>
      </c>
      <c r="P248" s="10">
        <f t="shared" si="15"/>
        <v>305</v>
      </c>
      <c r="Q248">
        <f t="shared" si="16"/>
        <v>68.489999999999995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6" t="s">
        <v>544</v>
      </c>
      <c r="C249" s="6" t="s">
        <v>545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25</v>
      </c>
      <c r="O249" t="s">
        <v>532</v>
      </c>
      <c r="P249" s="10">
        <f t="shared" si="15"/>
        <v>134</v>
      </c>
      <c r="Q249">
        <f t="shared" si="16"/>
        <v>108.15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6" t="s">
        <v>546</v>
      </c>
      <c r="C250" s="6" t="s">
        <v>547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25</v>
      </c>
      <c r="O250" t="s">
        <v>532</v>
      </c>
      <c r="P250" s="10">
        <f t="shared" si="15"/>
        <v>101</v>
      </c>
      <c r="Q250">
        <f t="shared" si="16"/>
        <v>589.95000000000005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6" t="s">
        <v>548</v>
      </c>
      <c r="C251" s="6" t="s">
        <v>549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25</v>
      </c>
      <c r="O251" t="s">
        <v>532</v>
      </c>
      <c r="P251" s="10">
        <f t="shared" si="15"/>
        <v>113</v>
      </c>
      <c r="Q251">
        <f t="shared" si="16"/>
        <v>48.05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6" t="s">
        <v>550</v>
      </c>
      <c r="C252" s="6" t="s">
        <v>551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25</v>
      </c>
      <c r="O252" t="s">
        <v>532</v>
      </c>
      <c r="P252" s="10">
        <f t="shared" si="15"/>
        <v>106</v>
      </c>
      <c r="Q252">
        <f t="shared" si="16"/>
        <v>72.48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6" t="s">
        <v>552</v>
      </c>
      <c r="C253" s="6" t="s">
        <v>553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25</v>
      </c>
      <c r="O253" t="s">
        <v>532</v>
      </c>
      <c r="P253" s="10">
        <f t="shared" si="15"/>
        <v>126</v>
      </c>
      <c r="Q253">
        <f t="shared" si="16"/>
        <v>57.08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6" t="s">
        <v>554</v>
      </c>
      <c r="C254" s="6" t="s">
        <v>555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25</v>
      </c>
      <c r="O254" t="s">
        <v>532</v>
      </c>
      <c r="P254" s="10">
        <f t="shared" si="15"/>
        <v>185</v>
      </c>
      <c r="Q254">
        <f t="shared" si="16"/>
        <v>85.44</v>
      </c>
      <c r="S254" s="11">
        <f t="shared" si="17"/>
        <v>40266.66270833333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6" t="s">
        <v>556</v>
      </c>
      <c r="C255" s="6" t="s">
        <v>557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25</v>
      </c>
      <c r="O255" t="s">
        <v>532</v>
      </c>
      <c r="P255" s="10">
        <f t="shared" si="15"/>
        <v>101</v>
      </c>
      <c r="Q255">
        <f t="shared" si="16"/>
        <v>215.86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6" t="s">
        <v>558</v>
      </c>
      <c r="C256" s="6" t="s">
        <v>559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25</v>
      </c>
      <c r="O256" t="s">
        <v>532</v>
      </c>
      <c r="P256" s="10">
        <f t="shared" si="15"/>
        <v>117</v>
      </c>
      <c r="Q256">
        <f t="shared" si="16"/>
        <v>89.39</v>
      </c>
      <c r="S256" s="11">
        <f t="shared" si="17"/>
        <v>42263.952662037038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6" t="s">
        <v>560</v>
      </c>
      <c r="C257" s="6" t="s">
        <v>561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25</v>
      </c>
      <c r="O257" t="s">
        <v>532</v>
      </c>
      <c r="P257" s="10">
        <f t="shared" si="15"/>
        <v>107</v>
      </c>
      <c r="Q257">
        <f t="shared" si="16"/>
        <v>45.42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6" t="s">
        <v>562</v>
      </c>
      <c r="C258" s="6" t="s">
        <v>563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25</v>
      </c>
      <c r="O258" t="s">
        <v>532</v>
      </c>
      <c r="P258" s="10">
        <f t="shared" ref="P258:P321" si="20">IFERROR(ROUND(E258/D258*100,0),0)</f>
        <v>139</v>
      </c>
      <c r="Q258">
        <f t="shared" ref="Q258:Q321" si="21">IFERROR(ROUND(E258/L258,2),0)</f>
        <v>65.760000000000005</v>
      </c>
      <c r="S258" s="11">
        <f t="shared" ref="S258:S321" si="22">(J258/86400)+DATE(1970,1,1)</f>
        <v>41319.769293981481</v>
      </c>
      <c r="T258" s="11">
        <f t="shared" ref="T258:T321" si="23">(I258/86400)+DATE(1970,1,1)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6" t="s">
        <v>564</v>
      </c>
      <c r="C259" s="6" t="s">
        <v>565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25</v>
      </c>
      <c r="O259" t="s">
        <v>532</v>
      </c>
      <c r="P259" s="10">
        <f t="shared" si="20"/>
        <v>107</v>
      </c>
      <c r="Q259">
        <f t="shared" si="21"/>
        <v>66.7</v>
      </c>
      <c r="S259" s="11">
        <f t="shared" si="22"/>
        <v>42479.626875000002</v>
      </c>
      <c r="T259" s="11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6" t="s">
        <v>566</v>
      </c>
      <c r="C260" s="6" t="s">
        <v>567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25</v>
      </c>
      <c r="O260" t="s">
        <v>532</v>
      </c>
      <c r="P260" s="10">
        <f t="shared" si="20"/>
        <v>191</v>
      </c>
      <c r="Q260">
        <f t="shared" si="21"/>
        <v>83.35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6" t="s">
        <v>568</v>
      </c>
      <c r="C261" s="6" t="s">
        <v>569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25</v>
      </c>
      <c r="O261" t="s">
        <v>532</v>
      </c>
      <c r="P261" s="10">
        <f t="shared" si="20"/>
        <v>132</v>
      </c>
      <c r="Q261">
        <f t="shared" si="21"/>
        <v>105.05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6" t="s">
        <v>570</v>
      </c>
      <c r="C262" s="6" t="s">
        <v>571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25</v>
      </c>
      <c r="O262" t="s">
        <v>532</v>
      </c>
      <c r="P262" s="10">
        <f t="shared" si="20"/>
        <v>106</v>
      </c>
      <c r="Q262">
        <f t="shared" si="21"/>
        <v>120.91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6" t="s">
        <v>572</v>
      </c>
      <c r="C263" s="6" t="s">
        <v>573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25</v>
      </c>
      <c r="O263" t="s">
        <v>532</v>
      </c>
      <c r="P263" s="10">
        <f t="shared" si="20"/>
        <v>107</v>
      </c>
      <c r="Q263">
        <f t="shared" si="21"/>
        <v>97.64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6" t="s">
        <v>574</v>
      </c>
      <c r="C264" s="6" t="s">
        <v>575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25</v>
      </c>
      <c r="O264" t="s">
        <v>532</v>
      </c>
      <c r="P264" s="10">
        <f t="shared" si="20"/>
        <v>240</v>
      </c>
      <c r="Q264">
        <f t="shared" si="21"/>
        <v>41.38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6" t="s">
        <v>576</v>
      </c>
      <c r="C265" s="6" t="s">
        <v>577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25</v>
      </c>
      <c r="O265" t="s">
        <v>532</v>
      </c>
      <c r="P265" s="10">
        <f t="shared" si="20"/>
        <v>118</v>
      </c>
      <c r="Q265">
        <f t="shared" si="21"/>
        <v>30.65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6" t="s">
        <v>578</v>
      </c>
      <c r="C266" s="6" t="s">
        <v>579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25</v>
      </c>
      <c r="O266" t="s">
        <v>532</v>
      </c>
      <c r="P266" s="10">
        <f t="shared" si="20"/>
        <v>118</v>
      </c>
      <c r="Q266">
        <f t="shared" si="21"/>
        <v>64.95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6" t="s">
        <v>580</v>
      </c>
      <c r="C267" s="6" t="s">
        <v>581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25</v>
      </c>
      <c r="O267" t="s">
        <v>532</v>
      </c>
      <c r="P267" s="10">
        <f t="shared" si="20"/>
        <v>111</v>
      </c>
      <c r="Q267">
        <f t="shared" si="21"/>
        <v>95.78</v>
      </c>
      <c r="S267" s="11">
        <f t="shared" si="22"/>
        <v>40267.245717592596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6" t="s">
        <v>582</v>
      </c>
      <c r="C268" s="6" t="s">
        <v>583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25</v>
      </c>
      <c r="O268" t="s">
        <v>532</v>
      </c>
      <c r="P268" s="10">
        <f t="shared" si="20"/>
        <v>146</v>
      </c>
      <c r="Q268">
        <f t="shared" si="21"/>
        <v>40.42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6" t="s">
        <v>584</v>
      </c>
      <c r="C269" s="6" t="s">
        <v>585</v>
      </c>
      <c r="D269" s="7">
        <v>9850</v>
      </c>
      <c r="E269" s="8">
        <v>12965.44</v>
      </c>
      <c r="F269" t="s">
        <v>22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25</v>
      </c>
      <c r="O269" t="s">
        <v>532</v>
      </c>
      <c r="P269" s="10">
        <f t="shared" si="20"/>
        <v>132</v>
      </c>
      <c r="Q269">
        <f t="shared" si="21"/>
        <v>78.58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6" t="s">
        <v>586</v>
      </c>
      <c r="C270" s="6" t="s">
        <v>587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25</v>
      </c>
      <c r="O270" t="s">
        <v>532</v>
      </c>
      <c r="P270" s="10">
        <f t="shared" si="20"/>
        <v>111</v>
      </c>
      <c r="Q270">
        <f t="shared" si="21"/>
        <v>50.18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6" t="s">
        <v>588</v>
      </c>
      <c r="C271" s="6" t="s">
        <v>589</v>
      </c>
      <c r="D271" s="7">
        <v>100000</v>
      </c>
      <c r="E271" s="8">
        <v>147233.76999999999</v>
      </c>
      <c r="F271" t="s">
        <v>22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25</v>
      </c>
      <c r="O271" t="s">
        <v>532</v>
      </c>
      <c r="P271" s="10">
        <f t="shared" si="20"/>
        <v>147</v>
      </c>
      <c r="Q271">
        <f t="shared" si="21"/>
        <v>92.25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6" t="s">
        <v>590</v>
      </c>
      <c r="C272" s="6" t="s">
        <v>591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25</v>
      </c>
      <c r="O272" t="s">
        <v>532</v>
      </c>
      <c r="P272" s="10">
        <f t="shared" si="20"/>
        <v>153</v>
      </c>
      <c r="Q272">
        <f t="shared" si="21"/>
        <v>57.54</v>
      </c>
      <c r="S272" s="11">
        <f t="shared" si="22"/>
        <v>40637.86655092593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6" t="s">
        <v>592</v>
      </c>
      <c r="C273" s="6" t="s">
        <v>593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25</v>
      </c>
      <c r="O273" t="s">
        <v>532</v>
      </c>
      <c r="P273" s="10">
        <f t="shared" si="20"/>
        <v>105</v>
      </c>
      <c r="Q273">
        <f t="shared" si="21"/>
        <v>109.42</v>
      </c>
      <c r="S273" s="11">
        <f t="shared" si="22"/>
        <v>41612.100243055553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6" t="s">
        <v>594</v>
      </c>
      <c r="C274" s="6" t="s">
        <v>595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25</v>
      </c>
      <c r="O274" t="s">
        <v>532</v>
      </c>
      <c r="P274" s="10">
        <f t="shared" si="20"/>
        <v>177</v>
      </c>
      <c r="Q274">
        <f t="shared" si="21"/>
        <v>81.89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6" t="s">
        <v>596</v>
      </c>
      <c r="C275" s="6" t="s">
        <v>597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25</v>
      </c>
      <c r="O275" t="s">
        <v>532</v>
      </c>
      <c r="P275" s="10">
        <f t="shared" si="20"/>
        <v>108</v>
      </c>
      <c r="Q275">
        <f t="shared" si="21"/>
        <v>45.67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6" t="s">
        <v>598</v>
      </c>
      <c r="C276" s="6" t="s">
        <v>599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25</v>
      </c>
      <c r="O276" t="s">
        <v>532</v>
      </c>
      <c r="P276" s="10">
        <f t="shared" si="20"/>
        <v>156</v>
      </c>
      <c r="Q276">
        <f t="shared" si="21"/>
        <v>55.22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6" t="s">
        <v>600</v>
      </c>
      <c r="C277" s="6" t="s">
        <v>601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25</v>
      </c>
      <c r="O277" t="s">
        <v>532</v>
      </c>
      <c r="P277" s="10">
        <f t="shared" si="20"/>
        <v>108</v>
      </c>
      <c r="Q277">
        <f t="shared" si="21"/>
        <v>65.3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6" t="s">
        <v>602</v>
      </c>
      <c r="C278" s="6" t="s">
        <v>603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25</v>
      </c>
      <c r="O278" t="s">
        <v>532</v>
      </c>
      <c r="P278" s="10">
        <f t="shared" si="20"/>
        <v>148</v>
      </c>
      <c r="Q278">
        <f t="shared" si="21"/>
        <v>95.23</v>
      </c>
      <c r="S278" s="11">
        <f t="shared" si="22"/>
        <v>40967.081875000003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6" t="s">
        <v>604</v>
      </c>
      <c r="C279" s="6" t="s">
        <v>605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25</v>
      </c>
      <c r="O279" t="s">
        <v>532</v>
      </c>
      <c r="P279" s="10">
        <f t="shared" si="20"/>
        <v>110</v>
      </c>
      <c r="Q279">
        <f t="shared" si="21"/>
        <v>75.44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6" t="s">
        <v>606</v>
      </c>
      <c r="C280" s="6" t="s">
        <v>607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25</v>
      </c>
      <c r="O280" t="s">
        <v>532</v>
      </c>
      <c r="P280" s="10">
        <f t="shared" si="20"/>
        <v>150</v>
      </c>
      <c r="Q280">
        <f t="shared" si="21"/>
        <v>97.82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6" t="s">
        <v>608</v>
      </c>
      <c r="C281" s="6" t="s">
        <v>609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25</v>
      </c>
      <c r="O281" t="s">
        <v>532</v>
      </c>
      <c r="P281" s="10">
        <f t="shared" si="20"/>
        <v>157</v>
      </c>
      <c r="Q281">
        <f t="shared" si="21"/>
        <v>87.69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6" t="s">
        <v>610</v>
      </c>
      <c r="C282" s="6" t="s">
        <v>611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25</v>
      </c>
      <c r="O282" t="s">
        <v>532</v>
      </c>
      <c r="P282" s="10">
        <f t="shared" si="20"/>
        <v>156</v>
      </c>
      <c r="Q282">
        <f t="shared" si="21"/>
        <v>54.75</v>
      </c>
      <c r="S282" s="11">
        <f t="shared" si="22"/>
        <v>41744.590682870374</v>
      </c>
      <c r="T282" s="11">
        <f t="shared" si="23"/>
        <v>41789.590682870374</v>
      </c>
      <c r="U282">
        <f t="shared" si="24"/>
        <v>2014</v>
      </c>
    </row>
    <row r="283" spans="1:21" ht="60" x14ac:dyDescent="0.25">
      <c r="A283">
        <v>281</v>
      </c>
      <c r="B283" s="6" t="s">
        <v>612</v>
      </c>
      <c r="C283" s="6" t="s">
        <v>613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25</v>
      </c>
      <c r="O283" t="s">
        <v>532</v>
      </c>
      <c r="P283" s="10">
        <f t="shared" si="20"/>
        <v>121</v>
      </c>
      <c r="Q283">
        <f t="shared" si="21"/>
        <v>83.95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6" t="s">
        <v>614</v>
      </c>
      <c r="C284" s="6" t="s">
        <v>615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25</v>
      </c>
      <c r="O284" t="s">
        <v>532</v>
      </c>
      <c r="P284" s="10">
        <f t="shared" si="20"/>
        <v>101</v>
      </c>
      <c r="Q284">
        <f t="shared" si="21"/>
        <v>254.39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6" t="s">
        <v>616</v>
      </c>
      <c r="C285" s="6" t="s">
        <v>617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25</v>
      </c>
      <c r="O285" t="s">
        <v>532</v>
      </c>
      <c r="P285" s="10">
        <f t="shared" si="20"/>
        <v>114</v>
      </c>
      <c r="Q285">
        <f t="shared" si="21"/>
        <v>101.83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6" t="s">
        <v>618</v>
      </c>
      <c r="C286" s="6" t="s">
        <v>619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25</v>
      </c>
      <c r="O286" t="s">
        <v>532</v>
      </c>
      <c r="P286" s="10">
        <f t="shared" si="20"/>
        <v>105</v>
      </c>
      <c r="Q286">
        <f t="shared" si="21"/>
        <v>55.07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6" t="s">
        <v>620</v>
      </c>
      <c r="C287" s="6" t="s">
        <v>621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25</v>
      </c>
      <c r="O287" t="s">
        <v>532</v>
      </c>
      <c r="P287" s="10">
        <f t="shared" si="20"/>
        <v>229</v>
      </c>
      <c r="Q287">
        <f t="shared" si="21"/>
        <v>56.9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6" t="s">
        <v>622</v>
      </c>
      <c r="C288" s="6" t="s">
        <v>623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25</v>
      </c>
      <c r="O288" t="s">
        <v>532</v>
      </c>
      <c r="P288" s="10">
        <f t="shared" si="20"/>
        <v>109</v>
      </c>
      <c r="Q288">
        <f t="shared" si="21"/>
        <v>121.28</v>
      </c>
      <c r="S288" s="11">
        <f t="shared" si="22"/>
        <v>41313.816250000003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6" t="s">
        <v>624</v>
      </c>
      <c r="C289" s="6" t="s">
        <v>625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25</v>
      </c>
      <c r="O289" t="s">
        <v>532</v>
      </c>
      <c r="P289" s="10">
        <f t="shared" si="20"/>
        <v>176</v>
      </c>
      <c r="Q289">
        <f t="shared" si="21"/>
        <v>91.19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6" t="s">
        <v>626</v>
      </c>
      <c r="C290" s="6" t="s">
        <v>627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25</v>
      </c>
      <c r="O290" t="s">
        <v>532</v>
      </c>
      <c r="P290" s="10">
        <f t="shared" si="20"/>
        <v>103</v>
      </c>
      <c r="Q290">
        <f t="shared" si="21"/>
        <v>115.45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6" t="s">
        <v>628</v>
      </c>
      <c r="C291" s="6" t="s">
        <v>629</v>
      </c>
      <c r="D291" s="7">
        <v>15000</v>
      </c>
      <c r="E291" s="8">
        <v>15723</v>
      </c>
      <c r="F291" t="s">
        <v>22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25</v>
      </c>
      <c r="O291" t="s">
        <v>532</v>
      </c>
      <c r="P291" s="10">
        <f t="shared" si="20"/>
        <v>105</v>
      </c>
      <c r="Q291">
        <f t="shared" si="21"/>
        <v>67.77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6" t="s">
        <v>630</v>
      </c>
      <c r="C292" s="6" t="s">
        <v>631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25</v>
      </c>
      <c r="O292" t="s">
        <v>532</v>
      </c>
      <c r="P292" s="10">
        <f t="shared" si="20"/>
        <v>107</v>
      </c>
      <c r="Q292">
        <f t="shared" si="21"/>
        <v>28.58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6" t="s">
        <v>632</v>
      </c>
      <c r="C293" s="6" t="s">
        <v>633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25</v>
      </c>
      <c r="O293" t="s">
        <v>532</v>
      </c>
      <c r="P293" s="10">
        <f t="shared" si="20"/>
        <v>120</v>
      </c>
      <c r="Q293">
        <f t="shared" si="21"/>
        <v>46.88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6" t="s">
        <v>634</v>
      </c>
      <c r="C294" s="6" t="s">
        <v>635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25</v>
      </c>
      <c r="O294" t="s">
        <v>532</v>
      </c>
      <c r="P294" s="10">
        <f t="shared" si="20"/>
        <v>102</v>
      </c>
      <c r="Q294">
        <f t="shared" si="21"/>
        <v>154.41999999999999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6" t="s">
        <v>636</v>
      </c>
      <c r="C295" s="6" t="s">
        <v>637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25</v>
      </c>
      <c r="O295" t="s">
        <v>532</v>
      </c>
      <c r="P295" s="10">
        <f t="shared" si="20"/>
        <v>101</v>
      </c>
      <c r="Q295">
        <f t="shared" si="21"/>
        <v>201.22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6" t="s">
        <v>638</v>
      </c>
      <c r="C296" s="6" t="s">
        <v>639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25</v>
      </c>
      <c r="O296" t="s">
        <v>532</v>
      </c>
      <c r="P296" s="10">
        <f t="shared" si="20"/>
        <v>100</v>
      </c>
      <c r="Q296">
        <f t="shared" si="21"/>
        <v>100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6" t="s">
        <v>640</v>
      </c>
      <c r="C297" s="6" t="s">
        <v>641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25</v>
      </c>
      <c r="O297" t="s">
        <v>532</v>
      </c>
      <c r="P297" s="10">
        <f t="shared" si="20"/>
        <v>133</v>
      </c>
      <c r="Q297">
        <f t="shared" si="21"/>
        <v>100.08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6" t="s">
        <v>642</v>
      </c>
      <c r="C298" s="6" t="s">
        <v>643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25</v>
      </c>
      <c r="O298" t="s">
        <v>532</v>
      </c>
      <c r="P298" s="10">
        <f t="shared" si="20"/>
        <v>119</v>
      </c>
      <c r="Q298">
        <f t="shared" si="21"/>
        <v>230.09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6" t="s">
        <v>644</v>
      </c>
      <c r="C299" s="6" t="s">
        <v>645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25</v>
      </c>
      <c r="O299" t="s">
        <v>532</v>
      </c>
      <c r="P299" s="10">
        <f t="shared" si="20"/>
        <v>101</v>
      </c>
      <c r="Q299">
        <f t="shared" si="21"/>
        <v>141.75</v>
      </c>
      <c r="S299" s="11">
        <f t="shared" si="22"/>
        <v>42089.728020833332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6" t="s">
        <v>646</v>
      </c>
      <c r="C300" s="6" t="s">
        <v>647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25</v>
      </c>
      <c r="O300" t="s">
        <v>532</v>
      </c>
      <c r="P300" s="10">
        <f t="shared" si="20"/>
        <v>109</v>
      </c>
      <c r="Q300">
        <f t="shared" si="21"/>
        <v>56.34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6" t="s">
        <v>648</v>
      </c>
      <c r="C301" s="6" t="s">
        <v>649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25</v>
      </c>
      <c r="O301" t="s">
        <v>532</v>
      </c>
      <c r="P301" s="10">
        <f t="shared" si="20"/>
        <v>179</v>
      </c>
      <c r="Q301">
        <f t="shared" si="21"/>
        <v>73.34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6" t="s">
        <v>650</v>
      </c>
      <c r="C302" s="6" t="s">
        <v>651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25</v>
      </c>
      <c r="O302" t="s">
        <v>532</v>
      </c>
      <c r="P302" s="10">
        <f t="shared" si="20"/>
        <v>102</v>
      </c>
      <c r="Q302">
        <f t="shared" si="21"/>
        <v>85.34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6" t="s">
        <v>652</v>
      </c>
      <c r="C303" s="6" t="s">
        <v>653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25</v>
      </c>
      <c r="O303" t="s">
        <v>532</v>
      </c>
      <c r="P303" s="10">
        <f t="shared" si="20"/>
        <v>119</v>
      </c>
      <c r="Q303">
        <f t="shared" si="21"/>
        <v>61.5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6" t="s">
        <v>654</v>
      </c>
      <c r="C304" s="6" t="s">
        <v>655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25</v>
      </c>
      <c r="O304" t="s">
        <v>532</v>
      </c>
      <c r="P304" s="10">
        <f t="shared" si="20"/>
        <v>100</v>
      </c>
      <c r="Q304">
        <f t="shared" si="21"/>
        <v>93.02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6" t="s">
        <v>656</v>
      </c>
      <c r="C305" s="6" t="s">
        <v>657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25</v>
      </c>
      <c r="O305" t="s">
        <v>532</v>
      </c>
      <c r="P305" s="10">
        <f t="shared" si="20"/>
        <v>137</v>
      </c>
      <c r="Q305">
        <f t="shared" si="21"/>
        <v>50.29</v>
      </c>
      <c r="S305" s="11">
        <f t="shared" si="22"/>
        <v>41032.071134259255</v>
      </c>
      <c r="T305" s="11">
        <f t="shared" si="23"/>
        <v>41062.071134259255</v>
      </c>
      <c r="U305">
        <f t="shared" si="24"/>
        <v>2012</v>
      </c>
    </row>
    <row r="306" spans="1:21" ht="30" x14ac:dyDescent="0.25">
      <c r="A306">
        <v>304</v>
      </c>
      <c r="B306" s="6" t="s">
        <v>658</v>
      </c>
      <c r="C306" s="6" t="s">
        <v>659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25</v>
      </c>
      <c r="O306" t="s">
        <v>532</v>
      </c>
      <c r="P306" s="10">
        <f t="shared" si="20"/>
        <v>232</v>
      </c>
      <c r="Q306">
        <f t="shared" si="21"/>
        <v>106.43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6" t="s">
        <v>660</v>
      </c>
      <c r="C307" s="6" t="s">
        <v>661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25</v>
      </c>
      <c r="O307" t="s">
        <v>532</v>
      </c>
      <c r="P307" s="10">
        <f t="shared" si="20"/>
        <v>130</v>
      </c>
      <c r="Q307">
        <f t="shared" si="21"/>
        <v>51.72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6" t="s">
        <v>662</v>
      </c>
      <c r="C308" s="6" t="s">
        <v>663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25</v>
      </c>
      <c r="O308" t="s">
        <v>532</v>
      </c>
      <c r="P308" s="10">
        <f t="shared" si="20"/>
        <v>293</v>
      </c>
      <c r="Q308">
        <f t="shared" si="21"/>
        <v>36.61</v>
      </c>
      <c r="S308" s="11">
        <f t="shared" si="22"/>
        <v>41333.837187500001</v>
      </c>
      <c r="T308" s="11">
        <f t="shared" si="23"/>
        <v>41353.79552083333</v>
      </c>
      <c r="U308">
        <f t="shared" si="24"/>
        <v>2013</v>
      </c>
    </row>
    <row r="309" spans="1:21" x14ac:dyDescent="0.25">
      <c r="A309">
        <v>307</v>
      </c>
      <c r="B309" s="6" t="s">
        <v>664</v>
      </c>
      <c r="C309" s="6" t="s">
        <v>665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25</v>
      </c>
      <c r="O309" t="s">
        <v>532</v>
      </c>
      <c r="P309" s="10">
        <f t="shared" si="20"/>
        <v>111</v>
      </c>
      <c r="Q309">
        <f t="shared" si="21"/>
        <v>42.52</v>
      </c>
      <c r="S309" s="11">
        <f t="shared" si="22"/>
        <v>41282.944456018522</v>
      </c>
      <c r="T309" s="11">
        <f t="shared" si="23"/>
        <v>41312.944456018522</v>
      </c>
      <c r="U309">
        <f t="shared" si="24"/>
        <v>2013</v>
      </c>
    </row>
    <row r="310" spans="1:21" ht="60" x14ac:dyDescent="0.25">
      <c r="A310">
        <v>308</v>
      </c>
      <c r="B310" s="6" t="s">
        <v>666</v>
      </c>
      <c r="C310" s="6" t="s">
        <v>667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25</v>
      </c>
      <c r="O310" t="s">
        <v>532</v>
      </c>
      <c r="P310" s="10">
        <f t="shared" si="20"/>
        <v>106</v>
      </c>
      <c r="Q310">
        <f t="shared" si="21"/>
        <v>62.71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6" t="s">
        <v>668</v>
      </c>
      <c r="C311" s="6" t="s">
        <v>669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25</v>
      </c>
      <c r="O311" t="s">
        <v>532</v>
      </c>
      <c r="P311" s="10">
        <f t="shared" si="20"/>
        <v>119</v>
      </c>
      <c r="Q311">
        <f t="shared" si="21"/>
        <v>89.96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6" t="s">
        <v>670</v>
      </c>
      <c r="C312" s="6" t="s">
        <v>671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25</v>
      </c>
      <c r="O312" t="s">
        <v>532</v>
      </c>
      <c r="P312" s="10">
        <f t="shared" si="20"/>
        <v>104</v>
      </c>
      <c r="Q312">
        <f t="shared" si="21"/>
        <v>28.92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6" t="s">
        <v>672</v>
      </c>
      <c r="C313" s="6" t="s">
        <v>673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25</v>
      </c>
      <c r="O313" t="s">
        <v>532</v>
      </c>
      <c r="P313" s="10">
        <f t="shared" si="20"/>
        <v>104</v>
      </c>
      <c r="Q313">
        <f t="shared" si="21"/>
        <v>138.80000000000001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6" t="s">
        <v>674</v>
      </c>
      <c r="C314" s="6" t="s">
        <v>675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25</v>
      </c>
      <c r="O314" t="s">
        <v>532</v>
      </c>
      <c r="P314" s="10">
        <f t="shared" si="20"/>
        <v>112</v>
      </c>
      <c r="Q314">
        <f t="shared" si="21"/>
        <v>61.3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6" t="s">
        <v>676</v>
      </c>
      <c r="C315" s="6" t="s">
        <v>677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25</v>
      </c>
      <c r="O315" t="s">
        <v>532</v>
      </c>
      <c r="P315" s="10">
        <f t="shared" si="20"/>
        <v>105</v>
      </c>
      <c r="Q315">
        <f t="shared" si="21"/>
        <v>80.2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6" t="s">
        <v>678</v>
      </c>
      <c r="C316" s="6" t="s">
        <v>679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25</v>
      </c>
      <c r="O316" t="s">
        <v>532</v>
      </c>
      <c r="P316" s="10">
        <f t="shared" si="20"/>
        <v>385</v>
      </c>
      <c r="Q316">
        <f t="shared" si="21"/>
        <v>32.1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6" t="s">
        <v>680</v>
      </c>
      <c r="C317" s="6" t="s">
        <v>681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25</v>
      </c>
      <c r="O317" t="s">
        <v>532</v>
      </c>
      <c r="P317" s="10">
        <f t="shared" si="20"/>
        <v>101</v>
      </c>
      <c r="Q317">
        <f t="shared" si="21"/>
        <v>200.89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6" t="s">
        <v>682</v>
      </c>
      <c r="C318" s="6" t="s">
        <v>683</v>
      </c>
      <c r="D318" s="7">
        <v>15000</v>
      </c>
      <c r="E318" s="8">
        <v>17066</v>
      </c>
      <c r="F318" t="s">
        <v>22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25</v>
      </c>
      <c r="O318" t="s">
        <v>532</v>
      </c>
      <c r="P318" s="10">
        <f t="shared" si="20"/>
        <v>114</v>
      </c>
      <c r="Q318">
        <f t="shared" si="21"/>
        <v>108.01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6" t="s">
        <v>684</v>
      </c>
      <c r="C319" s="6" t="s">
        <v>685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25</v>
      </c>
      <c r="O319" t="s">
        <v>532</v>
      </c>
      <c r="P319" s="10">
        <f t="shared" si="20"/>
        <v>101</v>
      </c>
      <c r="Q319">
        <f t="shared" si="21"/>
        <v>95.7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6" t="s">
        <v>686</v>
      </c>
      <c r="C320" s="6" t="s">
        <v>687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25</v>
      </c>
      <c r="O320" t="s">
        <v>532</v>
      </c>
      <c r="P320" s="10">
        <f t="shared" si="20"/>
        <v>283</v>
      </c>
      <c r="Q320">
        <f t="shared" si="21"/>
        <v>49.88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6" t="s">
        <v>688</v>
      </c>
      <c r="C321" s="6" t="s">
        <v>689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25</v>
      </c>
      <c r="O321" t="s">
        <v>532</v>
      </c>
      <c r="P321" s="10">
        <f t="shared" si="20"/>
        <v>113</v>
      </c>
      <c r="Q321">
        <f t="shared" si="21"/>
        <v>110.47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6" t="s">
        <v>690</v>
      </c>
      <c r="C322" s="6" t="s">
        <v>691</v>
      </c>
      <c r="D322" s="7">
        <v>20000</v>
      </c>
      <c r="E322" s="8">
        <v>21316</v>
      </c>
      <c r="F322" t="s">
        <v>22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25</v>
      </c>
      <c r="O322" t="s">
        <v>532</v>
      </c>
      <c r="P322" s="10">
        <f t="shared" ref="P322:P385" si="25">IFERROR(ROUND(E322/D322*100,0),0)</f>
        <v>107</v>
      </c>
      <c r="Q322">
        <f t="shared" ref="Q322:Q385" si="26">IFERROR(ROUND(E322/L322,2),0)</f>
        <v>134.91</v>
      </c>
      <c r="S322" s="11">
        <f t="shared" ref="S322:S385" si="27">(J322/86400)+DATE(1970,1,1)</f>
        <v>42331.551307870366</v>
      </c>
      <c r="T322" s="11">
        <f t="shared" ref="T322:T385" si="28">(I322/86400)+DATE(1970,1,1)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6" t="s">
        <v>692</v>
      </c>
      <c r="C323" s="6" t="s">
        <v>693</v>
      </c>
      <c r="D323" s="7">
        <v>35000</v>
      </c>
      <c r="E323" s="8">
        <v>35932</v>
      </c>
      <c r="F323" t="s">
        <v>22</v>
      </c>
      <c r="G323" t="s">
        <v>509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25</v>
      </c>
      <c r="O323" t="s">
        <v>532</v>
      </c>
      <c r="P323" s="10">
        <f t="shared" si="25"/>
        <v>103</v>
      </c>
      <c r="Q323">
        <f t="shared" si="26"/>
        <v>106.62</v>
      </c>
      <c r="S323" s="11">
        <f t="shared" si="27"/>
        <v>42647.446597222224</v>
      </c>
      <c r="T323" s="11">
        <f t="shared" si="28"/>
        <v>42682.488263888888</v>
      </c>
      <c r="U323">
        <f t="shared" ref="U323:U386" si="29">YEAR(S323)</f>
        <v>2016</v>
      </c>
    </row>
    <row r="324" spans="1:21" ht="45" x14ac:dyDescent="0.25">
      <c r="A324">
        <v>322</v>
      </c>
      <c r="B324" s="6" t="s">
        <v>694</v>
      </c>
      <c r="C324" s="6" t="s">
        <v>695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25</v>
      </c>
      <c r="O324" t="s">
        <v>532</v>
      </c>
      <c r="P324" s="10">
        <f t="shared" si="25"/>
        <v>108</v>
      </c>
      <c r="Q324">
        <f t="shared" si="26"/>
        <v>145.04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6" t="s">
        <v>696</v>
      </c>
      <c r="C325" s="6" t="s">
        <v>697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25</v>
      </c>
      <c r="O325" t="s">
        <v>532</v>
      </c>
      <c r="P325" s="10">
        <f t="shared" si="25"/>
        <v>123</v>
      </c>
      <c r="Q325">
        <f t="shared" si="26"/>
        <v>114.59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6" t="s">
        <v>698</v>
      </c>
      <c r="C326" s="6" t="s">
        <v>699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25</v>
      </c>
      <c r="O326" t="s">
        <v>532</v>
      </c>
      <c r="P326" s="10">
        <f t="shared" si="25"/>
        <v>102</v>
      </c>
      <c r="Q326">
        <f t="shared" si="26"/>
        <v>105.32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6" t="s">
        <v>700</v>
      </c>
      <c r="C327" s="6" t="s">
        <v>701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25</v>
      </c>
      <c r="O327" t="s">
        <v>532</v>
      </c>
      <c r="P327" s="10">
        <f t="shared" si="25"/>
        <v>104</v>
      </c>
      <c r="Q327">
        <f t="shared" si="26"/>
        <v>70.92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6" t="s">
        <v>702</v>
      </c>
      <c r="C328" s="6" t="s">
        <v>703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25</v>
      </c>
      <c r="O328" t="s">
        <v>532</v>
      </c>
      <c r="P328" s="10">
        <f t="shared" si="25"/>
        <v>113</v>
      </c>
      <c r="Q328">
        <f t="shared" si="26"/>
        <v>147.16999999999999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6" t="s">
        <v>704</v>
      </c>
      <c r="C329" s="6" t="s">
        <v>705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25</v>
      </c>
      <c r="O329" t="s">
        <v>532</v>
      </c>
      <c r="P329" s="10">
        <f t="shared" si="25"/>
        <v>136</v>
      </c>
      <c r="Q329">
        <f t="shared" si="26"/>
        <v>160.47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6" t="s">
        <v>706</v>
      </c>
      <c r="C330" s="6" t="s">
        <v>707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25</v>
      </c>
      <c r="O330" t="s">
        <v>532</v>
      </c>
      <c r="P330" s="10">
        <f t="shared" si="25"/>
        <v>104</v>
      </c>
      <c r="Q330">
        <f t="shared" si="26"/>
        <v>156.05000000000001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6" t="s">
        <v>708</v>
      </c>
      <c r="C331" s="6" t="s">
        <v>709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25</v>
      </c>
      <c r="O331" t="s">
        <v>532</v>
      </c>
      <c r="P331" s="10">
        <f t="shared" si="25"/>
        <v>106</v>
      </c>
      <c r="Q331">
        <f t="shared" si="26"/>
        <v>63.17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6" t="s">
        <v>710</v>
      </c>
      <c r="C332" s="6" t="s">
        <v>711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25</v>
      </c>
      <c r="O332" t="s">
        <v>532</v>
      </c>
      <c r="P332" s="10">
        <f t="shared" si="25"/>
        <v>102</v>
      </c>
      <c r="Q332">
        <f t="shared" si="26"/>
        <v>104.82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6" t="s">
        <v>712</v>
      </c>
      <c r="C333" s="6" t="s">
        <v>713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25</v>
      </c>
      <c r="O333" t="s">
        <v>532</v>
      </c>
      <c r="P333" s="10">
        <f t="shared" si="25"/>
        <v>107</v>
      </c>
      <c r="Q333">
        <f t="shared" si="26"/>
        <v>97.36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6" t="s">
        <v>714</v>
      </c>
      <c r="C334" s="6" t="s">
        <v>715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25</v>
      </c>
      <c r="O334" t="s">
        <v>532</v>
      </c>
      <c r="P334" s="10">
        <f t="shared" si="25"/>
        <v>113</v>
      </c>
      <c r="Q334">
        <f t="shared" si="26"/>
        <v>203.63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6" t="s">
        <v>716</v>
      </c>
      <c r="C335" s="6" t="s">
        <v>717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25</v>
      </c>
      <c r="O335" t="s">
        <v>532</v>
      </c>
      <c r="P335" s="10">
        <f t="shared" si="25"/>
        <v>125</v>
      </c>
      <c r="Q335">
        <f t="shared" si="26"/>
        <v>188.31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6" t="s">
        <v>718</v>
      </c>
      <c r="C336" s="6" t="s">
        <v>719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25</v>
      </c>
      <c r="O336" t="s">
        <v>532</v>
      </c>
      <c r="P336" s="10">
        <f t="shared" si="25"/>
        <v>101</v>
      </c>
      <c r="Q336">
        <f t="shared" si="26"/>
        <v>146.65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6" t="s">
        <v>720</v>
      </c>
      <c r="C337" s="6" t="s">
        <v>721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25</v>
      </c>
      <c r="O337" t="s">
        <v>532</v>
      </c>
      <c r="P337" s="10">
        <f t="shared" si="25"/>
        <v>103</v>
      </c>
      <c r="Q337">
        <f t="shared" si="26"/>
        <v>109.19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6" t="s">
        <v>722</v>
      </c>
      <c r="C338" s="6" t="s">
        <v>723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25</v>
      </c>
      <c r="O338" t="s">
        <v>532</v>
      </c>
      <c r="P338" s="10">
        <f t="shared" si="25"/>
        <v>117</v>
      </c>
      <c r="Q338">
        <f t="shared" si="26"/>
        <v>59.25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6" t="s">
        <v>724</v>
      </c>
      <c r="C339" s="6" t="s">
        <v>725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25</v>
      </c>
      <c r="O339" t="s">
        <v>532</v>
      </c>
      <c r="P339" s="10">
        <f t="shared" si="25"/>
        <v>101</v>
      </c>
      <c r="Q339">
        <f t="shared" si="26"/>
        <v>97.9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6" t="s">
        <v>726</v>
      </c>
      <c r="C340" s="6" t="s">
        <v>727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25</v>
      </c>
      <c r="O340" t="s">
        <v>532</v>
      </c>
      <c r="P340" s="10">
        <f t="shared" si="25"/>
        <v>110</v>
      </c>
      <c r="Q340">
        <f t="shared" si="26"/>
        <v>70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6" t="s">
        <v>728</v>
      </c>
      <c r="C341" s="6" t="s">
        <v>729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25</v>
      </c>
      <c r="O341" t="s">
        <v>532</v>
      </c>
      <c r="P341" s="10">
        <f t="shared" si="25"/>
        <v>108</v>
      </c>
      <c r="Q341">
        <f t="shared" si="26"/>
        <v>72.87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6" t="s">
        <v>730</v>
      </c>
      <c r="C342" s="6" t="s">
        <v>731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25</v>
      </c>
      <c r="O342" t="s">
        <v>532</v>
      </c>
      <c r="P342" s="10">
        <f t="shared" si="25"/>
        <v>125</v>
      </c>
      <c r="Q342">
        <f t="shared" si="26"/>
        <v>146.35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6" t="s">
        <v>732</v>
      </c>
      <c r="C343" s="6" t="s">
        <v>733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25</v>
      </c>
      <c r="O343" t="s">
        <v>532</v>
      </c>
      <c r="P343" s="10">
        <f t="shared" si="25"/>
        <v>107</v>
      </c>
      <c r="Q343">
        <f t="shared" si="26"/>
        <v>67.91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6" t="s">
        <v>734</v>
      </c>
      <c r="C344" s="6" t="s">
        <v>735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25</v>
      </c>
      <c r="O344" t="s">
        <v>532</v>
      </c>
      <c r="P344" s="10">
        <f t="shared" si="25"/>
        <v>100</v>
      </c>
      <c r="Q344">
        <f t="shared" si="26"/>
        <v>169.85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6" t="s">
        <v>736</v>
      </c>
      <c r="C345" s="6" t="s">
        <v>737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25</v>
      </c>
      <c r="O345" t="s">
        <v>532</v>
      </c>
      <c r="P345" s="10">
        <f t="shared" si="25"/>
        <v>102</v>
      </c>
      <c r="Q345">
        <f t="shared" si="26"/>
        <v>58.41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6" t="s">
        <v>738</v>
      </c>
      <c r="C346" s="6" t="s">
        <v>739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25</v>
      </c>
      <c r="O346" t="s">
        <v>532</v>
      </c>
      <c r="P346" s="10">
        <f t="shared" si="25"/>
        <v>102</v>
      </c>
      <c r="Q346">
        <f t="shared" si="26"/>
        <v>119.99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6" t="s">
        <v>740</v>
      </c>
      <c r="C347" s="6" t="s">
        <v>741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25</v>
      </c>
      <c r="O347" t="s">
        <v>532</v>
      </c>
      <c r="P347" s="10">
        <f t="shared" si="25"/>
        <v>123</v>
      </c>
      <c r="Q347">
        <f t="shared" si="26"/>
        <v>99.86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6" t="s">
        <v>742</v>
      </c>
      <c r="C348" s="6" t="s">
        <v>743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25</v>
      </c>
      <c r="O348" t="s">
        <v>532</v>
      </c>
      <c r="P348" s="10">
        <f t="shared" si="25"/>
        <v>170</v>
      </c>
      <c r="Q348">
        <f t="shared" si="26"/>
        <v>90.58</v>
      </c>
      <c r="S348" s="11">
        <f t="shared" si="27"/>
        <v>42261.500243055554</v>
      </c>
      <c r="T348" s="11">
        <f t="shared" si="28"/>
        <v>42291.500243055554</v>
      </c>
      <c r="U348">
        <f t="shared" si="29"/>
        <v>2015</v>
      </c>
    </row>
    <row r="349" spans="1:21" ht="60" x14ac:dyDescent="0.25">
      <c r="A349">
        <v>347</v>
      </c>
      <c r="B349" s="6" t="s">
        <v>744</v>
      </c>
      <c r="C349" s="6" t="s">
        <v>745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25</v>
      </c>
      <c r="O349" t="s">
        <v>532</v>
      </c>
      <c r="P349" s="10">
        <f t="shared" si="25"/>
        <v>112</v>
      </c>
      <c r="Q349">
        <f t="shared" si="26"/>
        <v>117.77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6" t="s">
        <v>746</v>
      </c>
      <c r="C350" s="6" t="s">
        <v>747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25</v>
      </c>
      <c r="O350" t="s">
        <v>532</v>
      </c>
      <c r="P350" s="10">
        <f t="shared" si="25"/>
        <v>103</v>
      </c>
      <c r="Q350">
        <f t="shared" si="26"/>
        <v>86.55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6" t="s">
        <v>748</v>
      </c>
      <c r="C351" s="6" t="s">
        <v>749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25</v>
      </c>
      <c r="O351" t="s">
        <v>532</v>
      </c>
      <c r="P351" s="10">
        <f t="shared" si="25"/>
        <v>107</v>
      </c>
      <c r="Q351">
        <f t="shared" si="26"/>
        <v>71.900000000000006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6" t="s">
        <v>750</v>
      </c>
      <c r="C352" s="6" t="s">
        <v>751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25</v>
      </c>
      <c r="O352" t="s">
        <v>532</v>
      </c>
      <c r="P352" s="10">
        <f t="shared" si="25"/>
        <v>115</v>
      </c>
      <c r="Q352">
        <f t="shared" si="26"/>
        <v>129.82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6" t="s">
        <v>752</v>
      </c>
      <c r="C353" s="6" t="s">
        <v>753</v>
      </c>
      <c r="D353" s="7">
        <v>34000</v>
      </c>
      <c r="E353" s="8">
        <v>43296</v>
      </c>
      <c r="F353" t="s">
        <v>22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25</v>
      </c>
      <c r="O353" t="s">
        <v>532</v>
      </c>
      <c r="P353" s="10">
        <f t="shared" si="25"/>
        <v>127</v>
      </c>
      <c r="Q353">
        <f t="shared" si="26"/>
        <v>44.91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6" t="s">
        <v>754</v>
      </c>
      <c r="C354" s="6" t="s">
        <v>755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25</v>
      </c>
      <c r="O354" t="s">
        <v>532</v>
      </c>
      <c r="P354" s="10">
        <f t="shared" si="25"/>
        <v>117</v>
      </c>
      <c r="Q354">
        <f t="shared" si="26"/>
        <v>40.76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6" t="s">
        <v>756</v>
      </c>
      <c r="C355" s="6" t="s">
        <v>757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25</v>
      </c>
      <c r="O355" t="s">
        <v>532</v>
      </c>
      <c r="P355" s="10">
        <f t="shared" si="25"/>
        <v>109</v>
      </c>
      <c r="Q355">
        <f t="shared" si="26"/>
        <v>103.52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6" t="s">
        <v>758</v>
      </c>
      <c r="C356" s="6" t="s">
        <v>759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25</v>
      </c>
      <c r="O356" t="s">
        <v>532</v>
      </c>
      <c r="P356" s="10">
        <f t="shared" si="25"/>
        <v>104</v>
      </c>
      <c r="Q356">
        <f t="shared" si="26"/>
        <v>125.45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6" t="s">
        <v>760</v>
      </c>
      <c r="C357" s="6" t="s">
        <v>761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25</v>
      </c>
      <c r="O357" t="s">
        <v>532</v>
      </c>
      <c r="P357" s="10">
        <f t="shared" si="25"/>
        <v>116</v>
      </c>
      <c r="Q357">
        <f t="shared" si="26"/>
        <v>246.61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6" t="s">
        <v>762</v>
      </c>
      <c r="C358" s="6" t="s">
        <v>763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25</v>
      </c>
      <c r="O358" t="s">
        <v>532</v>
      </c>
      <c r="P358" s="10">
        <f t="shared" si="25"/>
        <v>103</v>
      </c>
      <c r="Q358">
        <f t="shared" si="26"/>
        <v>79.400000000000006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6" t="s">
        <v>764</v>
      </c>
      <c r="C359" s="6" t="s">
        <v>765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25</v>
      </c>
      <c r="O359" t="s">
        <v>532</v>
      </c>
      <c r="P359" s="10">
        <f t="shared" si="25"/>
        <v>174</v>
      </c>
      <c r="Q359">
        <f t="shared" si="26"/>
        <v>86.14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6" t="s">
        <v>766</v>
      </c>
      <c r="C360" s="6" t="s">
        <v>767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25</v>
      </c>
      <c r="O360" t="s">
        <v>532</v>
      </c>
      <c r="P360" s="10">
        <f t="shared" si="25"/>
        <v>103</v>
      </c>
      <c r="Q360">
        <f t="shared" si="26"/>
        <v>193.05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6" t="s">
        <v>768</v>
      </c>
      <c r="C361" s="6" t="s">
        <v>769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25</v>
      </c>
      <c r="O361" t="s">
        <v>532</v>
      </c>
      <c r="P361" s="10">
        <f t="shared" si="25"/>
        <v>105</v>
      </c>
      <c r="Q361">
        <f t="shared" si="26"/>
        <v>84.02</v>
      </c>
      <c r="S361" s="11">
        <f t="shared" si="27"/>
        <v>41935.070486111115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6" t="s">
        <v>770</v>
      </c>
      <c r="C362" s="6" t="s">
        <v>771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25</v>
      </c>
      <c r="O362" t="s">
        <v>532</v>
      </c>
      <c r="P362" s="10">
        <f t="shared" si="25"/>
        <v>101</v>
      </c>
      <c r="Q362">
        <f t="shared" si="26"/>
        <v>139.83000000000001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6" t="s">
        <v>772</v>
      </c>
      <c r="C363" s="6" t="s">
        <v>773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25</v>
      </c>
      <c r="O363" t="s">
        <v>532</v>
      </c>
      <c r="P363" s="10">
        <f t="shared" si="25"/>
        <v>111</v>
      </c>
      <c r="Q363">
        <f t="shared" si="26"/>
        <v>109.82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6" t="s">
        <v>774</v>
      </c>
      <c r="C364" s="6" t="s">
        <v>775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25</v>
      </c>
      <c r="O364" t="s">
        <v>532</v>
      </c>
      <c r="P364" s="10">
        <f t="shared" si="25"/>
        <v>124</v>
      </c>
      <c r="Q364">
        <f t="shared" si="26"/>
        <v>139.53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6" t="s">
        <v>776</v>
      </c>
      <c r="C365" s="6" t="s">
        <v>777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25</v>
      </c>
      <c r="O365" t="s">
        <v>532</v>
      </c>
      <c r="P365" s="10">
        <f t="shared" si="25"/>
        <v>101</v>
      </c>
      <c r="Q365">
        <f t="shared" si="26"/>
        <v>347.85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6" t="s">
        <v>778</v>
      </c>
      <c r="C366" s="6" t="s">
        <v>779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25</v>
      </c>
      <c r="O366" t="s">
        <v>532</v>
      </c>
      <c r="P366" s="10">
        <f t="shared" si="25"/>
        <v>110</v>
      </c>
      <c r="Q366">
        <f t="shared" si="26"/>
        <v>68.239999999999995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6" t="s">
        <v>780</v>
      </c>
      <c r="C367" s="6" t="s">
        <v>781</v>
      </c>
      <c r="D367" s="7">
        <v>15000</v>
      </c>
      <c r="E367" s="8">
        <v>15596</v>
      </c>
      <c r="F367" t="s">
        <v>22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25</v>
      </c>
      <c r="O367" t="s">
        <v>532</v>
      </c>
      <c r="P367" s="10">
        <f t="shared" si="25"/>
        <v>104</v>
      </c>
      <c r="Q367">
        <f t="shared" si="26"/>
        <v>239.94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6" t="s">
        <v>782</v>
      </c>
      <c r="C368" s="6" t="s">
        <v>783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25</v>
      </c>
      <c r="O368" t="s">
        <v>532</v>
      </c>
      <c r="P368" s="10">
        <f t="shared" si="25"/>
        <v>101</v>
      </c>
      <c r="Q368">
        <f t="shared" si="26"/>
        <v>287.31</v>
      </c>
      <c r="S368" s="11">
        <f t="shared" si="27"/>
        <v>41019.793032407411</v>
      </c>
      <c r="T368" s="11">
        <f t="shared" si="28"/>
        <v>41049.793032407411</v>
      </c>
      <c r="U368">
        <f t="shared" si="29"/>
        <v>2012</v>
      </c>
    </row>
    <row r="369" spans="1:21" ht="60" x14ac:dyDescent="0.25">
      <c r="A369">
        <v>367</v>
      </c>
      <c r="B369" s="6" t="s">
        <v>784</v>
      </c>
      <c r="C369" s="6" t="s">
        <v>785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25</v>
      </c>
      <c r="O369" t="s">
        <v>532</v>
      </c>
      <c r="P369" s="10">
        <f t="shared" si="25"/>
        <v>103</v>
      </c>
      <c r="Q369">
        <f t="shared" si="26"/>
        <v>86.85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6" t="s">
        <v>786</v>
      </c>
      <c r="C370" s="6" t="s">
        <v>787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25</v>
      </c>
      <c r="O370" t="s">
        <v>532</v>
      </c>
      <c r="P370" s="10">
        <f t="shared" si="25"/>
        <v>104</v>
      </c>
      <c r="Q370">
        <f t="shared" si="26"/>
        <v>81.849999999999994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6" t="s">
        <v>788</v>
      </c>
      <c r="C371" s="6" t="s">
        <v>789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25</v>
      </c>
      <c r="O371" t="s">
        <v>532</v>
      </c>
      <c r="P371" s="10">
        <f t="shared" si="25"/>
        <v>110</v>
      </c>
      <c r="Q371">
        <f t="shared" si="26"/>
        <v>42.87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6" t="s">
        <v>790</v>
      </c>
      <c r="C372" s="6" t="s">
        <v>791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25</v>
      </c>
      <c r="O372" t="s">
        <v>532</v>
      </c>
      <c r="P372" s="10">
        <f t="shared" si="25"/>
        <v>122</v>
      </c>
      <c r="Q372">
        <f t="shared" si="26"/>
        <v>709.42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6" t="s">
        <v>792</v>
      </c>
      <c r="C373" s="6" t="s">
        <v>793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25</v>
      </c>
      <c r="O373" t="s">
        <v>532</v>
      </c>
      <c r="P373" s="10">
        <f t="shared" si="25"/>
        <v>114</v>
      </c>
      <c r="Q373">
        <f t="shared" si="26"/>
        <v>161.26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6" t="s">
        <v>794</v>
      </c>
      <c r="C374" s="6" t="s">
        <v>795</v>
      </c>
      <c r="D374" s="7">
        <v>300</v>
      </c>
      <c r="E374" s="8">
        <v>376</v>
      </c>
      <c r="F374" t="s">
        <v>22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25</v>
      </c>
      <c r="O374" t="s">
        <v>532</v>
      </c>
      <c r="P374" s="10">
        <f t="shared" si="25"/>
        <v>125</v>
      </c>
      <c r="Q374">
        <f t="shared" si="26"/>
        <v>41.78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6" t="s">
        <v>796</v>
      </c>
      <c r="C375" s="6" t="s">
        <v>797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25</v>
      </c>
      <c r="O375" t="s">
        <v>532</v>
      </c>
      <c r="P375" s="10">
        <f t="shared" si="25"/>
        <v>107</v>
      </c>
      <c r="Q375">
        <f t="shared" si="26"/>
        <v>89.89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6" t="s">
        <v>798</v>
      </c>
      <c r="C376" s="6" t="s">
        <v>799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25</v>
      </c>
      <c r="O376" t="s">
        <v>532</v>
      </c>
      <c r="P376" s="10">
        <f t="shared" si="25"/>
        <v>131</v>
      </c>
      <c r="Q376">
        <f t="shared" si="26"/>
        <v>45.05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6" t="s">
        <v>800</v>
      </c>
      <c r="C377" s="6" t="s">
        <v>801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25</v>
      </c>
      <c r="O377" t="s">
        <v>532</v>
      </c>
      <c r="P377" s="10">
        <f t="shared" si="25"/>
        <v>120</v>
      </c>
      <c r="Q377">
        <f t="shared" si="26"/>
        <v>42.86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6" t="s">
        <v>802</v>
      </c>
      <c r="C378" s="6" t="s">
        <v>803</v>
      </c>
      <c r="D378" s="7">
        <v>2450</v>
      </c>
      <c r="E378" s="8">
        <v>2596</v>
      </c>
      <c r="F378" t="s">
        <v>22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25</v>
      </c>
      <c r="O378" t="s">
        <v>532</v>
      </c>
      <c r="P378" s="10">
        <f t="shared" si="25"/>
        <v>106</v>
      </c>
      <c r="Q378">
        <f t="shared" si="26"/>
        <v>54.08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6" t="s">
        <v>804</v>
      </c>
      <c r="C379" s="6" t="s">
        <v>805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25</v>
      </c>
      <c r="O379" t="s">
        <v>532</v>
      </c>
      <c r="P379" s="10">
        <f t="shared" si="25"/>
        <v>114</v>
      </c>
      <c r="Q379">
        <f t="shared" si="26"/>
        <v>103.22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6" t="s">
        <v>806</v>
      </c>
      <c r="C380" s="6" t="s">
        <v>807</v>
      </c>
      <c r="D380" s="7">
        <v>3000</v>
      </c>
      <c r="E380" s="8">
        <v>3353</v>
      </c>
      <c r="F380" t="s">
        <v>22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25</v>
      </c>
      <c r="O380" t="s">
        <v>532</v>
      </c>
      <c r="P380" s="10">
        <f t="shared" si="25"/>
        <v>112</v>
      </c>
      <c r="Q380">
        <f t="shared" si="26"/>
        <v>40.4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6" t="s">
        <v>808</v>
      </c>
      <c r="C381" s="6" t="s">
        <v>809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25</v>
      </c>
      <c r="O381" t="s">
        <v>532</v>
      </c>
      <c r="P381" s="10">
        <f t="shared" si="25"/>
        <v>116</v>
      </c>
      <c r="Q381">
        <f t="shared" si="26"/>
        <v>116.86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6" t="s">
        <v>810</v>
      </c>
      <c r="C382" s="6" t="s">
        <v>811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25</v>
      </c>
      <c r="O382" t="s">
        <v>532</v>
      </c>
      <c r="P382" s="10">
        <f t="shared" si="25"/>
        <v>142</v>
      </c>
      <c r="Q382">
        <f t="shared" si="26"/>
        <v>115.51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6" t="s">
        <v>812</v>
      </c>
      <c r="C383" s="6" t="s">
        <v>813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25</v>
      </c>
      <c r="O383" t="s">
        <v>532</v>
      </c>
      <c r="P383" s="10">
        <f t="shared" si="25"/>
        <v>105</v>
      </c>
      <c r="Q383">
        <f t="shared" si="26"/>
        <v>104.31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6" t="s">
        <v>814</v>
      </c>
      <c r="C384" s="6" t="s">
        <v>815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25</v>
      </c>
      <c r="O384" t="s">
        <v>532</v>
      </c>
      <c r="P384" s="10">
        <f t="shared" si="25"/>
        <v>256</v>
      </c>
      <c r="Q384">
        <f t="shared" si="26"/>
        <v>69.77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6" t="s">
        <v>816</v>
      </c>
      <c r="C385" s="6" t="s">
        <v>817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25</v>
      </c>
      <c r="O385" t="s">
        <v>532</v>
      </c>
      <c r="P385" s="10">
        <f t="shared" si="25"/>
        <v>207</v>
      </c>
      <c r="Q385">
        <f t="shared" si="26"/>
        <v>43.02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6" t="s">
        <v>818</v>
      </c>
      <c r="C386" s="6" t="s">
        <v>819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25</v>
      </c>
      <c r="O386" t="s">
        <v>532</v>
      </c>
      <c r="P386" s="10">
        <f t="shared" ref="P386:P449" si="30">IFERROR(ROUND(E386/D386*100,0),0)</f>
        <v>112</v>
      </c>
      <c r="Q386">
        <f t="shared" ref="Q386:Q449" si="31">IFERROR(ROUND(E386/L386,2),0)</f>
        <v>58.54</v>
      </c>
      <c r="S386" s="11">
        <f t="shared" ref="S386:S449" si="32">(J386/86400)+DATE(1970,1,1)</f>
        <v>41980.781793981485</v>
      </c>
      <c r="T386" s="11">
        <f t="shared" ref="T386:T449" si="33">(I386/86400)+DATE(1970,1,1)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6" t="s">
        <v>820</v>
      </c>
      <c r="C387" s="6" t="s">
        <v>821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25</v>
      </c>
      <c r="O387" t="s">
        <v>532</v>
      </c>
      <c r="P387" s="10">
        <f t="shared" si="30"/>
        <v>106</v>
      </c>
      <c r="Q387">
        <f t="shared" si="31"/>
        <v>111.8</v>
      </c>
      <c r="S387" s="11">
        <f t="shared" si="32"/>
        <v>41934.584502314814</v>
      </c>
      <c r="T387" s="11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6" t="s">
        <v>822</v>
      </c>
      <c r="C388" s="6" t="s">
        <v>823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25</v>
      </c>
      <c r="O388" t="s">
        <v>532</v>
      </c>
      <c r="P388" s="10">
        <f t="shared" si="30"/>
        <v>100</v>
      </c>
      <c r="Q388">
        <f t="shared" si="31"/>
        <v>46.23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6" t="s">
        <v>824</v>
      </c>
      <c r="C389" s="6" t="s">
        <v>825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25</v>
      </c>
      <c r="O389" t="s">
        <v>532</v>
      </c>
      <c r="P389" s="10">
        <f t="shared" si="30"/>
        <v>214</v>
      </c>
      <c r="Q389">
        <f t="shared" si="31"/>
        <v>144.69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6" t="s">
        <v>826</v>
      </c>
      <c r="C390" s="6" t="s">
        <v>827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25</v>
      </c>
      <c r="O390" t="s">
        <v>532</v>
      </c>
      <c r="P390" s="10">
        <f t="shared" si="30"/>
        <v>126</v>
      </c>
      <c r="Q390">
        <f t="shared" si="31"/>
        <v>88.85</v>
      </c>
      <c r="S390" s="11">
        <f t="shared" si="32"/>
        <v>42549.076157407406</v>
      </c>
      <c r="T390" s="11">
        <f t="shared" si="33"/>
        <v>42579.076157407406</v>
      </c>
      <c r="U390">
        <f t="shared" si="34"/>
        <v>2016</v>
      </c>
    </row>
    <row r="391" spans="1:21" ht="60" x14ac:dyDescent="0.25">
      <c r="A391">
        <v>389</v>
      </c>
      <c r="B391" s="6" t="s">
        <v>828</v>
      </c>
      <c r="C391" s="6" t="s">
        <v>829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25</v>
      </c>
      <c r="O391" t="s">
        <v>532</v>
      </c>
      <c r="P391" s="10">
        <f t="shared" si="30"/>
        <v>182</v>
      </c>
      <c r="Q391">
        <f t="shared" si="31"/>
        <v>81.75</v>
      </c>
      <c r="S391" s="11">
        <f t="shared" si="32"/>
        <v>41674.063078703708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6" t="s">
        <v>830</v>
      </c>
      <c r="C392" s="6" t="s">
        <v>831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25</v>
      </c>
      <c r="O392" t="s">
        <v>532</v>
      </c>
      <c r="P392" s="10">
        <f t="shared" si="30"/>
        <v>100</v>
      </c>
      <c r="Q392">
        <f t="shared" si="31"/>
        <v>71.430000000000007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6" t="s">
        <v>832</v>
      </c>
      <c r="C393" s="6" t="s">
        <v>833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25</v>
      </c>
      <c r="O393" t="s">
        <v>532</v>
      </c>
      <c r="P393" s="10">
        <f t="shared" si="30"/>
        <v>101</v>
      </c>
      <c r="Q393">
        <f t="shared" si="31"/>
        <v>104.26</v>
      </c>
      <c r="S393" s="11">
        <f t="shared" si="32"/>
        <v>40865.042256944442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6" t="s">
        <v>834</v>
      </c>
      <c r="C394" s="6" t="s">
        <v>835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25</v>
      </c>
      <c r="O394" t="s">
        <v>532</v>
      </c>
      <c r="P394" s="10">
        <f t="shared" si="30"/>
        <v>101</v>
      </c>
      <c r="Q394">
        <f t="shared" si="31"/>
        <v>90.62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6" t="s">
        <v>836</v>
      </c>
      <c r="C395" s="6" t="s">
        <v>837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25</v>
      </c>
      <c r="O395" t="s">
        <v>532</v>
      </c>
      <c r="P395" s="10">
        <f t="shared" si="30"/>
        <v>110</v>
      </c>
      <c r="Q395">
        <f t="shared" si="31"/>
        <v>157.33000000000001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6" t="s">
        <v>838</v>
      </c>
      <c r="C396" s="6" t="s">
        <v>839</v>
      </c>
      <c r="D396" s="7">
        <v>4700</v>
      </c>
      <c r="E396" s="8">
        <v>5259</v>
      </c>
      <c r="F396" t="s">
        <v>22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25</v>
      </c>
      <c r="O396" t="s">
        <v>532</v>
      </c>
      <c r="P396" s="10">
        <f t="shared" si="30"/>
        <v>112</v>
      </c>
      <c r="Q396">
        <f t="shared" si="31"/>
        <v>105.18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6" t="s">
        <v>840</v>
      </c>
      <c r="C397" s="6" t="s">
        <v>841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25</v>
      </c>
      <c r="O397" t="s">
        <v>532</v>
      </c>
      <c r="P397" s="10">
        <f t="shared" si="30"/>
        <v>108</v>
      </c>
      <c r="Q397">
        <f t="shared" si="31"/>
        <v>58.72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6" t="s">
        <v>842</v>
      </c>
      <c r="C398" s="6" t="s">
        <v>843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25</v>
      </c>
      <c r="O398" t="s">
        <v>532</v>
      </c>
      <c r="P398" s="10">
        <f t="shared" si="30"/>
        <v>107</v>
      </c>
      <c r="Q398">
        <f t="shared" si="31"/>
        <v>81.63</v>
      </c>
      <c r="S398" s="11">
        <f t="shared" si="32"/>
        <v>41082.564884259264</v>
      </c>
      <c r="T398" s="11">
        <f t="shared" si="33"/>
        <v>41097.564884259264</v>
      </c>
      <c r="U398">
        <f t="shared" si="34"/>
        <v>2012</v>
      </c>
    </row>
    <row r="399" spans="1:21" ht="60" x14ac:dyDescent="0.25">
      <c r="A399">
        <v>397</v>
      </c>
      <c r="B399" s="6" t="s">
        <v>844</v>
      </c>
      <c r="C399" s="6" t="s">
        <v>845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25</v>
      </c>
      <c r="O399" t="s">
        <v>532</v>
      </c>
      <c r="P399" s="10">
        <f t="shared" si="30"/>
        <v>104</v>
      </c>
      <c r="Q399">
        <f t="shared" si="31"/>
        <v>56.46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6" t="s">
        <v>846</v>
      </c>
      <c r="C400" s="6" t="s">
        <v>847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25</v>
      </c>
      <c r="O400" t="s">
        <v>532</v>
      </c>
      <c r="P400" s="10">
        <f t="shared" si="30"/>
        <v>125</v>
      </c>
      <c r="Q400">
        <f t="shared" si="31"/>
        <v>140.1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6" t="s">
        <v>848</v>
      </c>
      <c r="C401" s="6" t="s">
        <v>849</v>
      </c>
      <c r="D401" s="7">
        <v>20000</v>
      </c>
      <c r="E401" s="8">
        <v>21361</v>
      </c>
      <c r="F401" t="s">
        <v>22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25</v>
      </c>
      <c r="O401" t="s">
        <v>532</v>
      </c>
      <c r="P401" s="10">
        <f t="shared" si="30"/>
        <v>107</v>
      </c>
      <c r="Q401">
        <f t="shared" si="31"/>
        <v>224.85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6" t="s">
        <v>850</v>
      </c>
      <c r="C402" s="6" t="s">
        <v>851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25</v>
      </c>
      <c r="O402" t="s">
        <v>532</v>
      </c>
      <c r="P402" s="10">
        <f t="shared" si="30"/>
        <v>112</v>
      </c>
      <c r="Q402">
        <f t="shared" si="31"/>
        <v>181.13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6" t="s">
        <v>852</v>
      </c>
      <c r="C403" s="6" t="s">
        <v>853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25</v>
      </c>
      <c r="O403" t="s">
        <v>532</v>
      </c>
      <c r="P403" s="10">
        <f t="shared" si="30"/>
        <v>104</v>
      </c>
      <c r="Q403">
        <f t="shared" si="31"/>
        <v>711.04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6" t="s">
        <v>854</v>
      </c>
      <c r="C404" s="6" t="s">
        <v>855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25</v>
      </c>
      <c r="O404" t="s">
        <v>532</v>
      </c>
      <c r="P404" s="10">
        <f t="shared" si="30"/>
        <v>142</v>
      </c>
      <c r="Q404">
        <f t="shared" si="31"/>
        <v>65.88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6" t="s">
        <v>856</v>
      </c>
      <c r="C405" s="6" t="s">
        <v>857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25</v>
      </c>
      <c r="O405" t="s">
        <v>532</v>
      </c>
      <c r="P405" s="10">
        <f t="shared" si="30"/>
        <v>105</v>
      </c>
      <c r="Q405">
        <f t="shared" si="31"/>
        <v>75.19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6" t="s">
        <v>858</v>
      </c>
      <c r="C406" s="6" t="s">
        <v>859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25</v>
      </c>
      <c r="O406" t="s">
        <v>532</v>
      </c>
      <c r="P406" s="10">
        <f t="shared" si="30"/>
        <v>103</v>
      </c>
      <c r="Q406">
        <f t="shared" si="31"/>
        <v>133.13999999999999</v>
      </c>
      <c r="S406" s="11">
        <f t="shared" si="32"/>
        <v>41646.628032407403</v>
      </c>
      <c r="T406" s="11">
        <f t="shared" si="33"/>
        <v>41675.961111111115</v>
      </c>
      <c r="U406">
        <f t="shared" si="34"/>
        <v>2014</v>
      </c>
    </row>
    <row r="407" spans="1:21" ht="45" x14ac:dyDescent="0.25">
      <c r="A407">
        <v>405</v>
      </c>
      <c r="B407" s="6" t="s">
        <v>860</v>
      </c>
      <c r="C407" s="6" t="s">
        <v>861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25</v>
      </c>
      <c r="O407" t="s">
        <v>532</v>
      </c>
      <c r="P407" s="10">
        <f t="shared" si="30"/>
        <v>108</v>
      </c>
      <c r="Q407">
        <f t="shared" si="31"/>
        <v>55.2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6" t="s">
        <v>862</v>
      </c>
      <c r="C408" s="6" t="s">
        <v>863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25</v>
      </c>
      <c r="O408" t="s">
        <v>532</v>
      </c>
      <c r="P408" s="10">
        <f t="shared" si="30"/>
        <v>108</v>
      </c>
      <c r="Q408">
        <f t="shared" si="31"/>
        <v>86.16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6" t="s">
        <v>864</v>
      </c>
      <c r="C409" s="6" t="s">
        <v>865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25</v>
      </c>
      <c r="O409" t="s">
        <v>532</v>
      </c>
      <c r="P409" s="10">
        <f t="shared" si="30"/>
        <v>102</v>
      </c>
      <c r="Q409">
        <f t="shared" si="31"/>
        <v>92.32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6" t="s">
        <v>866</v>
      </c>
      <c r="C410" s="6" t="s">
        <v>867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25</v>
      </c>
      <c r="O410" t="s">
        <v>532</v>
      </c>
      <c r="P410" s="10">
        <f t="shared" si="30"/>
        <v>101</v>
      </c>
      <c r="Q410">
        <f t="shared" si="31"/>
        <v>160.16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6" t="s">
        <v>868</v>
      </c>
      <c r="C411" s="6" t="s">
        <v>869</v>
      </c>
      <c r="D411" s="7">
        <v>500</v>
      </c>
      <c r="E411" s="8">
        <v>684</v>
      </c>
      <c r="F411" t="s">
        <v>22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25</v>
      </c>
      <c r="O411" t="s">
        <v>532</v>
      </c>
      <c r="P411" s="10">
        <f t="shared" si="30"/>
        <v>137</v>
      </c>
      <c r="Q411">
        <f t="shared" si="31"/>
        <v>45.6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6" t="s">
        <v>870</v>
      </c>
      <c r="C412" s="6" t="s">
        <v>871</v>
      </c>
      <c r="D412" s="7">
        <v>1000</v>
      </c>
      <c r="E412" s="8">
        <v>1283</v>
      </c>
      <c r="F412" t="s">
        <v>22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25</v>
      </c>
      <c r="O412" t="s">
        <v>532</v>
      </c>
      <c r="P412" s="10">
        <f t="shared" si="30"/>
        <v>128</v>
      </c>
      <c r="Q412">
        <f t="shared" si="31"/>
        <v>183.29</v>
      </c>
      <c r="S412" s="11">
        <f t="shared" si="32"/>
        <v>42113.981446759259</v>
      </c>
      <c r="T412" s="11">
        <f t="shared" si="33"/>
        <v>42173.981446759259</v>
      </c>
      <c r="U412">
        <f t="shared" si="34"/>
        <v>2015</v>
      </c>
    </row>
    <row r="413" spans="1:21" ht="60" x14ac:dyDescent="0.25">
      <c r="A413">
        <v>411</v>
      </c>
      <c r="B413" s="6" t="s">
        <v>872</v>
      </c>
      <c r="C413" s="6" t="s">
        <v>873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25</v>
      </c>
      <c r="O413" t="s">
        <v>532</v>
      </c>
      <c r="P413" s="10">
        <f t="shared" si="30"/>
        <v>101</v>
      </c>
      <c r="Q413">
        <f t="shared" si="31"/>
        <v>125.79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6" t="s">
        <v>874</v>
      </c>
      <c r="C414" s="6" t="s">
        <v>875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25</v>
      </c>
      <c r="O414" t="s">
        <v>532</v>
      </c>
      <c r="P414" s="10">
        <f t="shared" si="30"/>
        <v>127</v>
      </c>
      <c r="Q414">
        <f t="shared" si="31"/>
        <v>57.65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6" t="s">
        <v>876</v>
      </c>
      <c r="C415" s="6" t="s">
        <v>877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25</v>
      </c>
      <c r="O415" t="s">
        <v>532</v>
      </c>
      <c r="P415" s="10">
        <f t="shared" si="30"/>
        <v>105</v>
      </c>
      <c r="Q415">
        <f t="shared" si="31"/>
        <v>78.66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6" t="s">
        <v>878</v>
      </c>
      <c r="C416" s="6" t="s">
        <v>879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25</v>
      </c>
      <c r="O416" t="s">
        <v>532</v>
      </c>
      <c r="P416" s="10">
        <f t="shared" si="30"/>
        <v>103</v>
      </c>
      <c r="Q416">
        <f t="shared" si="31"/>
        <v>91.48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6" t="s">
        <v>880</v>
      </c>
      <c r="C417" s="6" t="s">
        <v>881</v>
      </c>
      <c r="D417" s="7">
        <v>1400</v>
      </c>
      <c r="E417" s="8">
        <v>1430.06</v>
      </c>
      <c r="F417" t="s">
        <v>22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25</v>
      </c>
      <c r="O417" t="s">
        <v>532</v>
      </c>
      <c r="P417" s="10">
        <f t="shared" si="30"/>
        <v>102</v>
      </c>
      <c r="Q417">
        <f t="shared" si="31"/>
        <v>68.099999999999994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6" t="s">
        <v>882</v>
      </c>
      <c r="C418" s="6" t="s">
        <v>883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25</v>
      </c>
      <c r="O418" t="s">
        <v>532</v>
      </c>
      <c r="P418" s="10">
        <f t="shared" si="30"/>
        <v>120</v>
      </c>
      <c r="Q418">
        <f t="shared" si="31"/>
        <v>48.09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6" t="s">
        <v>884</v>
      </c>
      <c r="C419" s="6" t="s">
        <v>885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25</v>
      </c>
      <c r="O419" t="s">
        <v>532</v>
      </c>
      <c r="P419" s="10">
        <f t="shared" si="30"/>
        <v>100</v>
      </c>
      <c r="Q419">
        <f t="shared" si="31"/>
        <v>202.42</v>
      </c>
      <c r="S419" s="11">
        <f t="shared" si="32"/>
        <v>41360.970601851848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6" t="s">
        <v>886</v>
      </c>
      <c r="C420" s="6" t="s">
        <v>887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25</v>
      </c>
      <c r="O420" t="s">
        <v>532</v>
      </c>
      <c r="P420" s="10">
        <f t="shared" si="30"/>
        <v>101</v>
      </c>
      <c r="Q420">
        <f t="shared" si="31"/>
        <v>216.75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6" t="s">
        <v>888</v>
      </c>
      <c r="C421" s="6" t="s">
        <v>889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25</v>
      </c>
      <c r="O421" t="s">
        <v>532</v>
      </c>
      <c r="P421" s="10">
        <f t="shared" si="30"/>
        <v>100</v>
      </c>
      <c r="Q421">
        <f t="shared" si="31"/>
        <v>110.07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6" t="s">
        <v>890</v>
      </c>
      <c r="C422" s="6" t="s">
        <v>891</v>
      </c>
      <c r="D422" s="7">
        <v>3300</v>
      </c>
      <c r="E422" s="8">
        <v>14.5</v>
      </c>
      <c r="F422" t="s">
        <v>364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25</v>
      </c>
      <c r="O422" t="s">
        <v>892</v>
      </c>
      <c r="P422" s="10">
        <f t="shared" si="30"/>
        <v>0</v>
      </c>
      <c r="Q422">
        <f t="shared" si="31"/>
        <v>4.83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6" t="s">
        <v>893</v>
      </c>
      <c r="C423" s="6" t="s">
        <v>894</v>
      </c>
      <c r="D423" s="7">
        <v>15000</v>
      </c>
      <c r="E423" s="8">
        <v>301</v>
      </c>
      <c r="F423" t="s">
        <v>364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25</v>
      </c>
      <c r="O423" t="s">
        <v>892</v>
      </c>
      <c r="P423" s="10">
        <f t="shared" si="30"/>
        <v>2</v>
      </c>
      <c r="Q423">
        <f t="shared" si="31"/>
        <v>50.17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6" t="s">
        <v>895</v>
      </c>
      <c r="C424" s="6" t="s">
        <v>896</v>
      </c>
      <c r="D424" s="7">
        <v>40000</v>
      </c>
      <c r="E424" s="8">
        <v>430</v>
      </c>
      <c r="F424" t="s">
        <v>364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25</v>
      </c>
      <c r="O424" t="s">
        <v>892</v>
      </c>
      <c r="P424" s="10">
        <f t="shared" si="30"/>
        <v>1</v>
      </c>
      <c r="Q424">
        <f t="shared" si="31"/>
        <v>35.83</v>
      </c>
      <c r="S424" s="11">
        <f t="shared" si="32"/>
        <v>41863.260381944448</v>
      </c>
      <c r="T424" s="11">
        <f t="shared" si="33"/>
        <v>41893.260381944448</v>
      </c>
      <c r="U424">
        <f t="shared" si="34"/>
        <v>2014</v>
      </c>
    </row>
    <row r="425" spans="1:21" ht="45" x14ac:dyDescent="0.25">
      <c r="A425">
        <v>423</v>
      </c>
      <c r="B425" s="6" t="s">
        <v>897</v>
      </c>
      <c r="C425" s="6" t="s">
        <v>898</v>
      </c>
      <c r="D425" s="7">
        <v>20000</v>
      </c>
      <c r="E425" s="8">
        <v>153</v>
      </c>
      <c r="F425" t="s">
        <v>364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25</v>
      </c>
      <c r="O425" t="s">
        <v>892</v>
      </c>
      <c r="P425" s="10">
        <f t="shared" si="30"/>
        <v>1</v>
      </c>
      <c r="Q425">
        <f t="shared" si="31"/>
        <v>11.77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6" t="s">
        <v>899</v>
      </c>
      <c r="C426" s="6" t="s">
        <v>900</v>
      </c>
      <c r="D426" s="7">
        <v>3000</v>
      </c>
      <c r="E426" s="8">
        <v>203.9</v>
      </c>
      <c r="F426" t="s">
        <v>364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25</v>
      </c>
      <c r="O426" t="s">
        <v>892</v>
      </c>
      <c r="P426" s="10">
        <f t="shared" si="30"/>
        <v>7</v>
      </c>
      <c r="Q426">
        <f t="shared" si="31"/>
        <v>40.78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6" t="s">
        <v>901</v>
      </c>
      <c r="C427" s="6" t="s">
        <v>902</v>
      </c>
      <c r="D427" s="7">
        <v>50000</v>
      </c>
      <c r="E427" s="8">
        <v>6</v>
      </c>
      <c r="F427" t="s">
        <v>364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25</v>
      </c>
      <c r="O427" t="s">
        <v>892</v>
      </c>
      <c r="P427" s="10">
        <f t="shared" si="30"/>
        <v>0</v>
      </c>
      <c r="Q427">
        <f t="shared" si="31"/>
        <v>3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6" t="s">
        <v>903</v>
      </c>
      <c r="C428" s="6" t="s">
        <v>904</v>
      </c>
      <c r="D428" s="7">
        <v>10000</v>
      </c>
      <c r="E428" s="8">
        <v>133</v>
      </c>
      <c r="F428" t="s">
        <v>364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25</v>
      </c>
      <c r="O428" t="s">
        <v>892</v>
      </c>
      <c r="P428" s="10">
        <f t="shared" si="30"/>
        <v>1</v>
      </c>
      <c r="Q428">
        <f t="shared" si="31"/>
        <v>16.63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6" t="s">
        <v>905</v>
      </c>
      <c r="C429" s="6" t="s">
        <v>906</v>
      </c>
      <c r="D429" s="7">
        <v>6500</v>
      </c>
      <c r="E429" s="8">
        <v>0</v>
      </c>
      <c r="F429" t="s">
        <v>364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25</v>
      </c>
      <c r="O429" t="s">
        <v>892</v>
      </c>
      <c r="P429" s="10">
        <f t="shared" si="30"/>
        <v>0</v>
      </c>
      <c r="Q429">
        <f t="shared" si="31"/>
        <v>0</v>
      </c>
      <c r="S429" s="11">
        <f t="shared" si="32"/>
        <v>42285.90902777778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6" t="s">
        <v>907</v>
      </c>
      <c r="C430" s="6" t="s">
        <v>908</v>
      </c>
      <c r="D430" s="7">
        <v>12000</v>
      </c>
      <c r="E430" s="8">
        <v>676</v>
      </c>
      <c r="F430" t="s">
        <v>364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25</v>
      </c>
      <c r="O430" t="s">
        <v>892</v>
      </c>
      <c r="P430" s="10">
        <f t="shared" si="30"/>
        <v>6</v>
      </c>
      <c r="Q430">
        <f t="shared" si="31"/>
        <v>52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6" t="s">
        <v>909</v>
      </c>
      <c r="C431" s="6" t="s">
        <v>910</v>
      </c>
      <c r="D431" s="7">
        <v>5000</v>
      </c>
      <c r="E431" s="8">
        <v>0</v>
      </c>
      <c r="F431" t="s">
        <v>364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25</v>
      </c>
      <c r="O431" t="s">
        <v>892</v>
      </c>
      <c r="P431" s="10">
        <f t="shared" si="30"/>
        <v>0</v>
      </c>
      <c r="Q431">
        <f t="shared" si="31"/>
        <v>0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6" t="s">
        <v>911</v>
      </c>
      <c r="C432" s="6" t="s">
        <v>912</v>
      </c>
      <c r="D432" s="7">
        <v>1000</v>
      </c>
      <c r="E432" s="8">
        <v>24</v>
      </c>
      <c r="F432" t="s">
        <v>364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25</v>
      </c>
      <c r="O432" t="s">
        <v>892</v>
      </c>
      <c r="P432" s="10">
        <f t="shared" si="30"/>
        <v>2</v>
      </c>
      <c r="Q432">
        <f t="shared" si="31"/>
        <v>4.8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6" t="s">
        <v>913</v>
      </c>
      <c r="C433" s="6" t="s">
        <v>914</v>
      </c>
      <c r="D433" s="7">
        <v>3000</v>
      </c>
      <c r="E433" s="8">
        <v>415</v>
      </c>
      <c r="F433" t="s">
        <v>364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25</v>
      </c>
      <c r="O433" t="s">
        <v>892</v>
      </c>
      <c r="P433" s="10">
        <f t="shared" si="30"/>
        <v>14</v>
      </c>
      <c r="Q433">
        <f t="shared" si="31"/>
        <v>51.88</v>
      </c>
      <c r="S433" s="11">
        <f t="shared" si="32"/>
        <v>42526.871331018519</v>
      </c>
      <c r="T433" s="11">
        <f t="shared" si="33"/>
        <v>42556.871331018519</v>
      </c>
      <c r="U433">
        <f t="shared" si="34"/>
        <v>2016</v>
      </c>
    </row>
    <row r="434" spans="1:21" ht="60" x14ac:dyDescent="0.25">
      <c r="A434">
        <v>432</v>
      </c>
      <c r="B434" s="6" t="s">
        <v>915</v>
      </c>
      <c r="C434" s="6" t="s">
        <v>916</v>
      </c>
      <c r="D434" s="7">
        <v>6000</v>
      </c>
      <c r="E434" s="8">
        <v>570</v>
      </c>
      <c r="F434" t="s">
        <v>364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25</v>
      </c>
      <c r="O434" t="s">
        <v>892</v>
      </c>
      <c r="P434" s="10">
        <f t="shared" si="30"/>
        <v>10</v>
      </c>
      <c r="Q434">
        <f t="shared" si="31"/>
        <v>71.25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6" t="s">
        <v>917</v>
      </c>
      <c r="C435" s="6" t="s">
        <v>918</v>
      </c>
      <c r="D435" s="7">
        <v>3000</v>
      </c>
      <c r="E435" s="8">
        <v>0</v>
      </c>
      <c r="F435" t="s">
        <v>364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25</v>
      </c>
      <c r="O435" t="s">
        <v>892</v>
      </c>
      <c r="P435" s="10">
        <f t="shared" si="30"/>
        <v>0</v>
      </c>
      <c r="Q435">
        <f t="shared" si="31"/>
        <v>0</v>
      </c>
      <c r="S435" s="11">
        <f t="shared" si="32"/>
        <v>42228.629884259259</v>
      </c>
      <c r="T435" s="11">
        <f t="shared" si="33"/>
        <v>42288.629884259259</v>
      </c>
      <c r="U435">
        <f t="shared" si="34"/>
        <v>2015</v>
      </c>
    </row>
    <row r="436" spans="1:21" ht="60" x14ac:dyDescent="0.25">
      <c r="A436">
        <v>434</v>
      </c>
      <c r="B436" s="6" t="s">
        <v>919</v>
      </c>
      <c r="C436" s="6" t="s">
        <v>920</v>
      </c>
      <c r="D436" s="7">
        <v>2500</v>
      </c>
      <c r="E436" s="8">
        <v>125</v>
      </c>
      <c r="F436" t="s">
        <v>364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25</v>
      </c>
      <c r="O436" t="s">
        <v>892</v>
      </c>
      <c r="P436" s="10">
        <f t="shared" si="30"/>
        <v>5</v>
      </c>
      <c r="Q436">
        <f t="shared" si="31"/>
        <v>62.5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6" t="s">
        <v>921</v>
      </c>
      <c r="C437" s="6" t="s">
        <v>922</v>
      </c>
      <c r="D437" s="7">
        <v>110000</v>
      </c>
      <c r="E437" s="8">
        <v>3</v>
      </c>
      <c r="F437" t="s">
        <v>364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25</v>
      </c>
      <c r="O437" t="s">
        <v>892</v>
      </c>
      <c r="P437" s="10">
        <f t="shared" si="30"/>
        <v>0</v>
      </c>
      <c r="Q437">
        <f t="shared" si="31"/>
        <v>1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6" t="s">
        <v>923</v>
      </c>
      <c r="C438" s="6" t="s">
        <v>924</v>
      </c>
      <c r="D438" s="7">
        <v>1000</v>
      </c>
      <c r="E438" s="8">
        <v>0</v>
      </c>
      <c r="F438" t="s">
        <v>364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25</v>
      </c>
      <c r="O438" t="s">
        <v>892</v>
      </c>
      <c r="P438" s="10">
        <f t="shared" si="30"/>
        <v>0</v>
      </c>
      <c r="Q438">
        <f t="shared" si="31"/>
        <v>0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6" t="s">
        <v>925</v>
      </c>
      <c r="C439" s="6" t="s">
        <v>926</v>
      </c>
      <c r="D439" s="7">
        <v>7000</v>
      </c>
      <c r="E439" s="8">
        <v>0</v>
      </c>
      <c r="F439" t="s">
        <v>364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25</v>
      </c>
      <c r="O439" t="s">
        <v>892</v>
      </c>
      <c r="P439" s="10">
        <f t="shared" si="30"/>
        <v>0</v>
      </c>
      <c r="Q439">
        <f t="shared" si="31"/>
        <v>0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6" t="s">
        <v>927</v>
      </c>
      <c r="C440" s="6" t="s">
        <v>928</v>
      </c>
      <c r="D440" s="7">
        <v>20000</v>
      </c>
      <c r="E440" s="8">
        <v>1876</v>
      </c>
      <c r="F440" t="s">
        <v>364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25</v>
      </c>
      <c r="O440" t="s">
        <v>892</v>
      </c>
      <c r="P440" s="10">
        <f t="shared" si="30"/>
        <v>9</v>
      </c>
      <c r="Q440">
        <f t="shared" si="31"/>
        <v>170.55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6" t="s">
        <v>929</v>
      </c>
      <c r="C441" s="6" t="s">
        <v>930</v>
      </c>
      <c r="D441" s="7">
        <v>450</v>
      </c>
      <c r="E441" s="8">
        <v>0</v>
      </c>
      <c r="F441" t="s">
        <v>364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25</v>
      </c>
      <c r="O441" t="s">
        <v>892</v>
      </c>
      <c r="P441" s="10">
        <f t="shared" si="30"/>
        <v>0</v>
      </c>
      <c r="Q441">
        <f t="shared" si="31"/>
        <v>0</v>
      </c>
      <c r="S441" s="11">
        <f t="shared" si="32"/>
        <v>41919.761782407411</v>
      </c>
      <c r="T441" s="11">
        <f t="shared" si="33"/>
        <v>41929.761782407411</v>
      </c>
      <c r="U441">
        <f t="shared" si="34"/>
        <v>2014</v>
      </c>
    </row>
    <row r="442" spans="1:21" ht="45" x14ac:dyDescent="0.25">
      <c r="A442">
        <v>440</v>
      </c>
      <c r="B442" s="6" t="s">
        <v>931</v>
      </c>
      <c r="C442" s="6" t="s">
        <v>932</v>
      </c>
      <c r="D442" s="7">
        <v>5000</v>
      </c>
      <c r="E442" s="8">
        <v>5</v>
      </c>
      <c r="F442" t="s">
        <v>364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25</v>
      </c>
      <c r="O442" t="s">
        <v>892</v>
      </c>
      <c r="P442" s="10">
        <f t="shared" si="30"/>
        <v>0</v>
      </c>
      <c r="Q442">
        <f t="shared" si="31"/>
        <v>5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6" t="s">
        <v>933</v>
      </c>
      <c r="C443" s="6" t="s">
        <v>934</v>
      </c>
      <c r="D443" s="7">
        <v>400</v>
      </c>
      <c r="E443" s="8">
        <v>0</v>
      </c>
      <c r="F443" t="s">
        <v>364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25</v>
      </c>
      <c r="O443" t="s">
        <v>892</v>
      </c>
      <c r="P443" s="10">
        <f t="shared" si="30"/>
        <v>0</v>
      </c>
      <c r="Q443">
        <f t="shared" si="31"/>
        <v>0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6" t="s">
        <v>935</v>
      </c>
      <c r="C444" s="6" t="s">
        <v>936</v>
      </c>
      <c r="D444" s="7">
        <v>17000</v>
      </c>
      <c r="E444" s="8">
        <v>6691</v>
      </c>
      <c r="F444" t="s">
        <v>364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25</v>
      </c>
      <c r="O444" t="s">
        <v>892</v>
      </c>
      <c r="P444" s="10">
        <f t="shared" si="30"/>
        <v>39</v>
      </c>
      <c r="Q444">
        <f t="shared" si="31"/>
        <v>393.59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6" t="s">
        <v>937</v>
      </c>
      <c r="C445" s="6" t="s">
        <v>938</v>
      </c>
      <c r="D445" s="7">
        <v>10000</v>
      </c>
      <c r="E445" s="8">
        <v>10</v>
      </c>
      <c r="F445" t="s">
        <v>364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25</v>
      </c>
      <c r="O445" t="s">
        <v>892</v>
      </c>
      <c r="P445" s="10">
        <f t="shared" si="30"/>
        <v>0</v>
      </c>
      <c r="Q445">
        <f t="shared" si="31"/>
        <v>5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6" t="s">
        <v>939</v>
      </c>
      <c r="C446" s="6" t="s">
        <v>940</v>
      </c>
      <c r="D446" s="7">
        <v>1000</v>
      </c>
      <c r="E446" s="8">
        <v>50</v>
      </c>
      <c r="F446" t="s">
        <v>364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25</v>
      </c>
      <c r="O446" t="s">
        <v>892</v>
      </c>
      <c r="P446" s="10">
        <f t="shared" si="30"/>
        <v>5</v>
      </c>
      <c r="Q446">
        <f t="shared" si="31"/>
        <v>50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6" t="s">
        <v>941</v>
      </c>
      <c r="C447" s="6" t="s">
        <v>942</v>
      </c>
      <c r="D447" s="7">
        <v>60000</v>
      </c>
      <c r="E447" s="8">
        <v>2</v>
      </c>
      <c r="F447" t="s">
        <v>364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25</v>
      </c>
      <c r="O447" t="s">
        <v>892</v>
      </c>
      <c r="P447" s="10">
        <f t="shared" si="30"/>
        <v>0</v>
      </c>
      <c r="Q447">
        <f t="shared" si="31"/>
        <v>1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6" t="s">
        <v>943</v>
      </c>
      <c r="C448" s="6" t="s">
        <v>944</v>
      </c>
      <c r="D448" s="7">
        <v>10500</v>
      </c>
      <c r="E448" s="8">
        <v>766</v>
      </c>
      <c r="F448" t="s">
        <v>364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25</v>
      </c>
      <c r="O448" t="s">
        <v>892</v>
      </c>
      <c r="P448" s="10">
        <f t="shared" si="30"/>
        <v>7</v>
      </c>
      <c r="Q448">
        <f t="shared" si="31"/>
        <v>47.88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6" t="s">
        <v>945</v>
      </c>
      <c r="C449" s="6" t="s">
        <v>946</v>
      </c>
      <c r="D449" s="7">
        <v>30000</v>
      </c>
      <c r="E449" s="8">
        <v>5</v>
      </c>
      <c r="F449" t="s">
        <v>364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25</v>
      </c>
      <c r="O449" t="s">
        <v>892</v>
      </c>
      <c r="P449" s="10">
        <f t="shared" si="30"/>
        <v>0</v>
      </c>
      <c r="Q449">
        <f t="shared" si="31"/>
        <v>5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6" t="s">
        <v>947</v>
      </c>
      <c r="C450" s="6" t="s">
        <v>948</v>
      </c>
      <c r="D450" s="7">
        <v>2500</v>
      </c>
      <c r="E450" s="8">
        <v>82.01</v>
      </c>
      <c r="F450" t="s">
        <v>364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25</v>
      </c>
      <c r="O450" t="s">
        <v>892</v>
      </c>
      <c r="P450" s="10">
        <f t="shared" ref="P450:P513" si="35">IFERROR(ROUND(E450/D450*100,0),0)</f>
        <v>3</v>
      </c>
      <c r="Q450">
        <f t="shared" ref="Q450:Q513" si="36">IFERROR(ROUND(E450/L450,2),0)</f>
        <v>20.5</v>
      </c>
      <c r="S450" s="11">
        <f t="shared" ref="S450:S513" si="37">(J450/86400)+DATE(1970,1,1)</f>
        <v>41753.758043981477</v>
      </c>
      <c r="T450" s="11">
        <f t="shared" ref="T450:T513" si="38">(I450/86400)+DATE(1970,1,1)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6" t="s">
        <v>949</v>
      </c>
      <c r="C451" s="6" t="s">
        <v>950</v>
      </c>
      <c r="D451" s="7">
        <v>2000</v>
      </c>
      <c r="E451" s="8">
        <v>45</v>
      </c>
      <c r="F451" t="s">
        <v>364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25</v>
      </c>
      <c r="O451" t="s">
        <v>892</v>
      </c>
      <c r="P451" s="10">
        <f t="shared" si="35"/>
        <v>2</v>
      </c>
      <c r="Q451">
        <f t="shared" si="36"/>
        <v>9</v>
      </c>
      <c r="S451" s="11">
        <f t="shared" si="37"/>
        <v>41534.568113425928</v>
      </c>
      <c r="T451" s="11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6" t="s">
        <v>951</v>
      </c>
      <c r="C452" s="6" t="s">
        <v>952</v>
      </c>
      <c r="D452" s="7">
        <v>50000</v>
      </c>
      <c r="E452" s="8">
        <v>396</v>
      </c>
      <c r="F452" t="s">
        <v>364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25</v>
      </c>
      <c r="O452" t="s">
        <v>892</v>
      </c>
      <c r="P452" s="10">
        <f t="shared" si="35"/>
        <v>1</v>
      </c>
      <c r="Q452">
        <f t="shared" si="36"/>
        <v>56.57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6" t="s">
        <v>953</v>
      </c>
      <c r="C453" s="6" t="s">
        <v>954</v>
      </c>
      <c r="D453" s="7">
        <v>20000</v>
      </c>
      <c r="E453" s="8">
        <v>0</v>
      </c>
      <c r="F453" t="s">
        <v>364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25</v>
      </c>
      <c r="O453" t="s">
        <v>892</v>
      </c>
      <c r="P453" s="10">
        <f t="shared" si="35"/>
        <v>0</v>
      </c>
      <c r="Q453">
        <f t="shared" si="36"/>
        <v>0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6" t="s">
        <v>955</v>
      </c>
      <c r="C454" s="6" t="s">
        <v>956</v>
      </c>
      <c r="D454" s="7">
        <v>750</v>
      </c>
      <c r="E454" s="8">
        <v>480</v>
      </c>
      <c r="F454" t="s">
        <v>364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25</v>
      </c>
      <c r="O454" t="s">
        <v>892</v>
      </c>
      <c r="P454" s="10">
        <f t="shared" si="35"/>
        <v>64</v>
      </c>
      <c r="Q454">
        <f t="shared" si="36"/>
        <v>40</v>
      </c>
      <c r="S454" s="11">
        <f t="shared" si="37"/>
        <v>42107.703877314816</v>
      </c>
      <c r="T454" s="11">
        <f t="shared" si="38"/>
        <v>42137.703877314816</v>
      </c>
      <c r="U454">
        <f t="shared" si="39"/>
        <v>2015</v>
      </c>
    </row>
    <row r="455" spans="1:21" ht="60" x14ac:dyDescent="0.25">
      <c r="A455">
        <v>453</v>
      </c>
      <c r="B455" s="6" t="s">
        <v>957</v>
      </c>
      <c r="C455" s="6" t="s">
        <v>958</v>
      </c>
      <c r="D455" s="7">
        <v>94875</v>
      </c>
      <c r="E455" s="8">
        <v>26</v>
      </c>
      <c r="F455" t="s">
        <v>364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25</v>
      </c>
      <c r="O455" t="s">
        <v>892</v>
      </c>
      <c r="P455" s="10">
        <f t="shared" si="35"/>
        <v>0</v>
      </c>
      <c r="Q455">
        <f t="shared" si="36"/>
        <v>13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6" t="s">
        <v>959</v>
      </c>
      <c r="C456" s="6" t="s">
        <v>960</v>
      </c>
      <c r="D456" s="7">
        <v>10000</v>
      </c>
      <c r="E456" s="8">
        <v>82</v>
      </c>
      <c r="F456" t="s">
        <v>364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25</v>
      </c>
      <c r="O456" t="s">
        <v>892</v>
      </c>
      <c r="P456" s="10">
        <f t="shared" si="35"/>
        <v>1</v>
      </c>
      <c r="Q456">
        <f t="shared" si="36"/>
        <v>16.399999999999999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6" t="s">
        <v>961</v>
      </c>
      <c r="C457" s="6" t="s">
        <v>962</v>
      </c>
      <c r="D457" s="7">
        <v>65000</v>
      </c>
      <c r="E457" s="8">
        <v>45</v>
      </c>
      <c r="F457" t="s">
        <v>364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25</v>
      </c>
      <c r="O457" t="s">
        <v>892</v>
      </c>
      <c r="P457" s="10">
        <f t="shared" si="35"/>
        <v>0</v>
      </c>
      <c r="Q457">
        <f t="shared" si="36"/>
        <v>22.5</v>
      </c>
      <c r="S457" s="11">
        <f t="shared" si="37"/>
        <v>40971.002569444448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6" t="s">
        <v>963</v>
      </c>
      <c r="C458" s="6" t="s">
        <v>964</v>
      </c>
      <c r="D458" s="7">
        <v>8888</v>
      </c>
      <c r="E458" s="8">
        <v>61</v>
      </c>
      <c r="F458" t="s">
        <v>364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25</v>
      </c>
      <c r="O458" t="s">
        <v>892</v>
      </c>
      <c r="P458" s="10">
        <f t="shared" si="35"/>
        <v>1</v>
      </c>
      <c r="Q458">
        <f t="shared" si="36"/>
        <v>20.329999999999998</v>
      </c>
      <c r="S458" s="11">
        <f t="shared" si="37"/>
        <v>41547.694456018522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6" t="s">
        <v>965</v>
      </c>
      <c r="C459" s="6" t="s">
        <v>966</v>
      </c>
      <c r="D459" s="7">
        <v>20000</v>
      </c>
      <c r="E459" s="8">
        <v>0</v>
      </c>
      <c r="F459" t="s">
        <v>364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25</v>
      </c>
      <c r="O459" t="s">
        <v>892</v>
      </c>
      <c r="P459" s="10">
        <f t="shared" si="35"/>
        <v>0</v>
      </c>
      <c r="Q459">
        <f t="shared" si="36"/>
        <v>0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6" t="s">
        <v>967</v>
      </c>
      <c r="C460" s="6" t="s">
        <v>968</v>
      </c>
      <c r="D460" s="7">
        <v>10000</v>
      </c>
      <c r="E460" s="8">
        <v>821</v>
      </c>
      <c r="F460" t="s">
        <v>364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25</v>
      </c>
      <c r="O460" t="s">
        <v>892</v>
      </c>
      <c r="P460" s="10">
        <f t="shared" si="35"/>
        <v>8</v>
      </c>
      <c r="Q460">
        <f t="shared" si="36"/>
        <v>16.760000000000002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6" t="s">
        <v>969</v>
      </c>
      <c r="C461" s="6" t="s">
        <v>970</v>
      </c>
      <c r="D461" s="7">
        <v>39000</v>
      </c>
      <c r="E461" s="8">
        <v>25</v>
      </c>
      <c r="F461" t="s">
        <v>364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25</v>
      </c>
      <c r="O461" t="s">
        <v>892</v>
      </c>
      <c r="P461" s="10">
        <f t="shared" si="35"/>
        <v>0</v>
      </c>
      <c r="Q461">
        <f t="shared" si="36"/>
        <v>25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6" t="s">
        <v>971</v>
      </c>
      <c r="C462" s="6" t="s">
        <v>972</v>
      </c>
      <c r="D462" s="7">
        <v>8500</v>
      </c>
      <c r="E462" s="8">
        <v>25</v>
      </c>
      <c r="F462" t="s">
        <v>364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25</v>
      </c>
      <c r="O462" t="s">
        <v>892</v>
      </c>
      <c r="P462" s="10">
        <f t="shared" si="35"/>
        <v>0</v>
      </c>
      <c r="Q462">
        <f t="shared" si="36"/>
        <v>12.5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6" t="s">
        <v>973</v>
      </c>
      <c r="C463" s="6" t="s">
        <v>974</v>
      </c>
      <c r="D463" s="7">
        <v>550</v>
      </c>
      <c r="E463" s="8">
        <v>0</v>
      </c>
      <c r="F463" t="s">
        <v>364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25</v>
      </c>
      <c r="O463" t="s">
        <v>892</v>
      </c>
      <c r="P463" s="10">
        <f t="shared" si="35"/>
        <v>0</v>
      </c>
      <c r="Q463">
        <f t="shared" si="36"/>
        <v>0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6" t="s">
        <v>975</v>
      </c>
      <c r="C464" s="6" t="s">
        <v>976</v>
      </c>
      <c r="D464" s="7">
        <v>100000</v>
      </c>
      <c r="E464" s="8">
        <v>0</v>
      </c>
      <c r="F464" t="s">
        <v>364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25</v>
      </c>
      <c r="O464" t="s">
        <v>892</v>
      </c>
      <c r="P464" s="10">
        <f t="shared" si="35"/>
        <v>0</v>
      </c>
      <c r="Q464">
        <f t="shared" si="36"/>
        <v>0</v>
      </c>
      <c r="S464" s="11">
        <f t="shared" si="37"/>
        <v>40705.12663194444</v>
      </c>
      <c r="T464" s="11">
        <f t="shared" si="38"/>
        <v>40765.12663194444</v>
      </c>
      <c r="U464">
        <f t="shared" si="39"/>
        <v>2011</v>
      </c>
    </row>
    <row r="465" spans="1:21" ht="45" x14ac:dyDescent="0.25">
      <c r="A465">
        <v>463</v>
      </c>
      <c r="B465" s="6" t="s">
        <v>977</v>
      </c>
      <c r="C465" s="6" t="s">
        <v>978</v>
      </c>
      <c r="D465" s="7">
        <v>55000</v>
      </c>
      <c r="E465" s="8">
        <v>1250</v>
      </c>
      <c r="F465" t="s">
        <v>364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25</v>
      </c>
      <c r="O465" t="s">
        <v>892</v>
      </c>
      <c r="P465" s="10">
        <f t="shared" si="35"/>
        <v>2</v>
      </c>
      <c r="Q465">
        <f t="shared" si="36"/>
        <v>113.64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6" t="s">
        <v>979</v>
      </c>
      <c r="C466" s="6" t="s">
        <v>980</v>
      </c>
      <c r="D466" s="7">
        <v>1010</v>
      </c>
      <c r="E466" s="8">
        <v>1</v>
      </c>
      <c r="F466" t="s">
        <v>364</v>
      </c>
      <c r="G466" t="s">
        <v>509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25</v>
      </c>
      <c r="O466" t="s">
        <v>892</v>
      </c>
      <c r="P466" s="10">
        <f t="shared" si="35"/>
        <v>0</v>
      </c>
      <c r="Q466">
        <f t="shared" si="36"/>
        <v>1</v>
      </c>
      <c r="S466" s="11">
        <f t="shared" si="37"/>
        <v>42488.84878472222</v>
      </c>
      <c r="T466" s="11">
        <f t="shared" si="38"/>
        <v>42508.84878472222</v>
      </c>
      <c r="U466">
        <f t="shared" si="39"/>
        <v>2016</v>
      </c>
    </row>
    <row r="467" spans="1:21" ht="30" x14ac:dyDescent="0.25">
      <c r="A467">
        <v>465</v>
      </c>
      <c r="B467" s="6" t="s">
        <v>981</v>
      </c>
      <c r="C467" s="6" t="s">
        <v>982</v>
      </c>
      <c r="D467" s="7">
        <v>512</v>
      </c>
      <c r="E467" s="8">
        <v>138</v>
      </c>
      <c r="F467" t="s">
        <v>364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25</v>
      </c>
      <c r="O467" t="s">
        <v>892</v>
      </c>
      <c r="P467" s="10">
        <f t="shared" si="35"/>
        <v>27</v>
      </c>
      <c r="Q467">
        <f t="shared" si="36"/>
        <v>17.25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6" t="s">
        <v>983</v>
      </c>
      <c r="C468" s="6" t="s">
        <v>984</v>
      </c>
      <c r="D468" s="7">
        <v>10000</v>
      </c>
      <c r="E468" s="8">
        <v>76</v>
      </c>
      <c r="F468" t="s">
        <v>364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25</v>
      </c>
      <c r="O468" t="s">
        <v>892</v>
      </c>
      <c r="P468" s="10">
        <f t="shared" si="35"/>
        <v>1</v>
      </c>
      <c r="Q468">
        <f t="shared" si="36"/>
        <v>15.2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6" t="s">
        <v>985</v>
      </c>
      <c r="C469" s="6" t="s">
        <v>986</v>
      </c>
      <c r="D469" s="7">
        <v>20000</v>
      </c>
      <c r="E469" s="8">
        <v>4315</v>
      </c>
      <c r="F469" t="s">
        <v>364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25</v>
      </c>
      <c r="O469" t="s">
        <v>892</v>
      </c>
      <c r="P469" s="10">
        <f t="shared" si="35"/>
        <v>22</v>
      </c>
      <c r="Q469">
        <f t="shared" si="36"/>
        <v>110.64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6" t="s">
        <v>987</v>
      </c>
      <c r="C470" s="6" t="s">
        <v>988</v>
      </c>
      <c r="D470" s="7">
        <v>7500</v>
      </c>
      <c r="E470" s="8">
        <v>0</v>
      </c>
      <c r="F470" t="s">
        <v>364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25</v>
      </c>
      <c r="O470" t="s">
        <v>892</v>
      </c>
      <c r="P470" s="10">
        <f t="shared" si="35"/>
        <v>0</v>
      </c>
      <c r="Q470">
        <f t="shared" si="36"/>
        <v>0</v>
      </c>
      <c r="S470" s="11">
        <f t="shared" si="37"/>
        <v>41041.167627314819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6" t="s">
        <v>989</v>
      </c>
      <c r="C471" s="6" t="s">
        <v>990</v>
      </c>
      <c r="D471" s="7">
        <v>6000</v>
      </c>
      <c r="E471" s="8">
        <v>0</v>
      </c>
      <c r="F471" t="s">
        <v>364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25</v>
      </c>
      <c r="O471" t="s">
        <v>892</v>
      </c>
      <c r="P471" s="10">
        <f t="shared" si="35"/>
        <v>0</v>
      </c>
      <c r="Q471">
        <f t="shared" si="36"/>
        <v>0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6" t="s">
        <v>991</v>
      </c>
      <c r="C472" s="6" t="s">
        <v>992</v>
      </c>
      <c r="D472" s="7">
        <v>5000</v>
      </c>
      <c r="E472" s="8">
        <v>51</v>
      </c>
      <c r="F472" t="s">
        <v>364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25</v>
      </c>
      <c r="O472" t="s">
        <v>892</v>
      </c>
      <c r="P472" s="10">
        <f t="shared" si="35"/>
        <v>1</v>
      </c>
      <c r="Q472">
        <f t="shared" si="36"/>
        <v>25.5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6" t="s">
        <v>993</v>
      </c>
      <c r="C473" s="6" t="s">
        <v>994</v>
      </c>
      <c r="D473" s="7">
        <v>55000</v>
      </c>
      <c r="E473" s="8">
        <v>6541</v>
      </c>
      <c r="F473" t="s">
        <v>364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25</v>
      </c>
      <c r="O473" t="s">
        <v>892</v>
      </c>
      <c r="P473" s="10">
        <f t="shared" si="35"/>
        <v>12</v>
      </c>
      <c r="Q473">
        <f t="shared" si="36"/>
        <v>38.479999999999997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6" t="s">
        <v>995</v>
      </c>
      <c r="C474" s="6" t="s">
        <v>996</v>
      </c>
      <c r="D474" s="7">
        <v>800</v>
      </c>
      <c r="E474" s="8">
        <v>141</v>
      </c>
      <c r="F474" t="s">
        <v>364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25</v>
      </c>
      <c r="O474" t="s">
        <v>892</v>
      </c>
      <c r="P474" s="10">
        <f t="shared" si="35"/>
        <v>18</v>
      </c>
      <c r="Q474">
        <f t="shared" si="36"/>
        <v>28.2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6" t="s">
        <v>997</v>
      </c>
      <c r="C475" s="6" t="s">
        <v>998</v>
      </c>
      <c r="D475" s="7">
        <v>30000</v>
      </c>
      <c r="E475" s="8">
        <v>861</v>
      </c>
      <c r="F475" t="s">
        <v>364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25</v>
      </c>
      <c r="O475" t="s">
        <v>892</v>
      </c>
      <c r="P475" s="10">
        <f t="shared" si="35"/>
        <v>3</v>
      </c>
      <c r="Q475">
        <f t="shared" si="36"/>
        <v>61.5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6" t="s">
        <v>999</v>
      </c>
      <c r="C476" s="6" t="s">
        <v>1000</v>
      </c>
      <c r="D476" s="7">
        <v>3300</v>
      </c>
      <c r="E476" s="8">
        <v>1</v>
      </c>
      <c r="F476" t="s">
        <v>364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25</v>
      </c>
      <c r="O476" t="s">
        <v>892</v>
      </c>
      <c r="P476" s="10">
        <f t="shared" si="35"/>
        <v>0</v>
      </c>
      <c r="Q476">
        <f t="shared" si="36"/>
        <v>1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6" t="s">
        <v>1001</v>
      </c>
      <c r="C477" s="6" t="s">
        <v>1002</v>
      </c>
      <c r="D477" s="7">
        <v>2000</v>
      </c>
      <c r="E477" s="8">
        <v>0</v>
      </c>
      <c r="F477" t="s">
        <v>364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25</v>
      </c>
      <c r="O477" t="s">
        <v>892</v>
      </c>
      <c r="P477" s="10">
        <f t="shared" si="35"/>
        <v>0</v>
      </c>
      <c r="Q477">
        <f t="shared" si="36"/>
        <v>0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6" t="s">
        <v>1003</v>
      </c>
      <c r="C478" s="6" t="s">
        <v>1004</v>
      </c>
      <c r="D478" s="7">
        <v>220000</v>
      </c>
      <c r="E478" s="8">
        <v>4906.59</v>
      </c>
      <c r="F478" t="s">
        <v>364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25</v>
      </c>
      <c r="O478" t="s">
        <v>892</v>
      </c>
      <c r="P478" s="10">
        <f t="shared" si="35"/>
        <v>2</v>
      </c>
      <c r="Q478">
        <f t="shared" si="36"/>
        <v>39.57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6" t="s">
        <v>1005</v>
      </c>
      <c r="C479" s="6" t="s">
        <v>1006</v>
      </c>
      <c r="D479" s="7">
        <v>1500</v>
      </c>
      <c r="E479" s="8">
        <v>0</v>
      </c>
      <c r="F479" t="s">
        <v>364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25</v>
      </c>
      <c r="O479" t="s">
        <v>892</v>
      </c>
      <c r="P479" s="10">
        <f t="shared" si="35"/>
        <v>0</v>
      </c>
      <c r="Q479">
        <f t="shared" si="36"/>
        <v>0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6" t="s">
        <v>1007</v>
      </c>
      <c r="C480" s="6" t="s">
        <v>1008</v>
      </c>
      <c r="D480" s="7">
        <v>10000</v>
      </c>
      <c r="E480" s="8">
        <v>0</v>
      </c>
      <c r="F480" t="s">
        <v>364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25</v>
      </c>
      <c r="O480" t="s">
        <v>892</v>
      </c>
      <c r="P480" s="10">
        <f t="shared" si="35"/>
        <v>0</v>
      </c>
      <c r="Q480">
        <f t="shared" si="36"/>
        <v>0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6" t="s">
        <v>1009</v>
      </c>
      <c r="C481" s="6" t="s">
        <v>1010</v>
      </c>
      <c r="D481" s="7">
        <v>15000</v>
      </c>
      <c r="E481" s="8">
        <v>4884</v>
      </c>
      <c r="F481" t="s">
        <v>364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25</v>
      </c>
      <c r="O481" t="s">
        <v>892</v>
      </c>
      <c r="P481" s="10">
        <f t="shared" si="35"/>
        <v>33</v>
      </c>
      <c r="Q481">
        <f t="shared" si="36"/>
        <v>88.8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6" t="s">
        <v>1011</v>
      </c>
      <c r="C482" s="6" t="s">
        <v>1012</v>
      </c>
      <c r="D482" s="7">
        <v>40000</v>
      </c>
      <c r="E482" s="8">
        <v>7764</v>
      </c>
      <c r="F482" t="s">
        <v>364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25</v>
      </c>
      <c r="O482" t="s">
        <v>892</v>
      </c>
      <c r="P482" s="10">
        <f t="shared" si="35"/>
        <v>19</v>
      </c>
      <c r="Q482">
        <f t="shared" si="36"/>
        <v>55.46</v>
      </c>
      <c r="S482" s="11">
        <f t="shared" si="37"/>
        <v>41465.500173611115</v>
      </c>
      <c r="T482" s="11">
        <f t="shared" si="38"/>
        <v>41495.500173611115</v>
      </c>
      <c r="U482">
        <f t="shared" si="39"/>
        <v>2013</v>
      </c>
    </row>
    <row r="483" spans="1:21" ht="60" x14ac:dyDescent="0.25">
      <c r="A483">
        <v>481</v>
      </c>
      <c r="B483" s="6" t="s">
        <v>1013</v>
      </c>
      <c r="C483" s="6" t="s">
        <v>1014</v>
      </c>
      <c r="D483" s="7">
        <v>30000</v>
      </c>
      <c r="E483" s="8">
        <v>1830</v>
      </c>
      <c r="F483" t="s">
        <v>364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25</v>
      </c>
      <c r="O483" t="s">
        <v>892</v>
      </c>
      <c r="P483" s="10">
        <f t="shared" si="35"/>
        <v>6</v>
      </c>
      <c r="Q483">
        <f t="shared" si="36"/>
        <v>87.14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6" t="s">
        <v>1015</v>
      </c>
      <c r="C484" s="6" t="s">
        <v>1016</v>
      </c>
      <c r="D484" s="7">
        <v>10000</v>
      </c>
      <c r="E484" s="8">
        <v>10</v>
      </c>
      <c r="F484" t="s">
        <v>364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25</v>
      </c>
      <c r="O484" t="s">
        <v>892</v>
      </c>
      <c r="P484" s="10">
        <f t="shared" si="35"/>
        <v>0</v>
      </c>
      <c r="Q484">
        <f t="shared" si="36"/>
        <v>10</v>
      </c>
      <c r="S484" s="11">
        <f t="shared" si="37"/>
        <v>42447.896874999999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6" t="s">
        <v>1017</v>
      </c>
      <c r="C485" s="6" t="s">
        <v>1018</v>
      </c>
      <c r="D485" s="7">
        <v>15000</v>
      </c>
      <c r="E485" s="8">
        <v>7530</v>
      </c>
      <c r="F485" t="s">
        <v>364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25</v>
      </c>
      <c r="O485" t="s">
        <v>892</v>
      </c>
      <c r="P485" s="10">
        <f t="shared" si="35"/>
        <v>50</v>
      </c>
      <c r="Q485">
        <f t="shared" si="36"/>
        <v>51.22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6" t="s">
        <v>1019</v>
      </c>
      <c r="C486" s="6" t="s">
        <v>1020</v>
      </c>
      <c r="D486" s="7">
        <v>80000</v>
      </c>
      <c r="E486" s="8">
        <v>149</v>
      </c>
      <c r="F486" t="s">
        <v>364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25</v>
      </c>
      <c r="O486" t="s">
        <v>892</v>
      </c>
      <c r="P486" s="10">
        <f t="shared" si="35"/>
        <v>0</v>
      </c>
      <c r="Q486">
        <f t="shared" si="36"/>
        <v>13.55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6" t="s">
        <v>1021</v>
      </c>
      <c r="C487" s="6" t="s">
        <v>1022</v>
      </c>
      <c r="D487" s="7">
        <v>37956</v>
      </c>
      <c r="E487" s="8">
        <v>8315.01</v>
      </c>
      <c r="F487" t="s">
        <v>364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25</v>
      </c>
      <c r="O487" t="s">
        <v>892</v>
      </c>
      <c r="P487" s="10">
        <f t="shared" si="35"/>
        <v>22</v>
      </c>
      <c r="Q487">
        <f t="shared" si="36"/>
        <v>66.52</v>
      </c>
      <c r="S487" s="11">
        <f t="shared" si="37"/>
        <v>41381.505775462967</v>
      </c>
      <c r="T487" s="11">
        <f t="shared" si="38"/>
        <v>41411.505775462967</v>
      </c>
      <c r="U487">
        <f t="shared" si="39"/>
        <v>2013</v>
      </c>
    </row>
    <row r="488" spans="1:21" ht="60" x14ac:dyDescent="0.25">
      <c r="A488">
        <v>486</v>
      </c>
      <c r="B488" s="6" t="s">
        <v>1023</v>
      </c>
      <c r="C488" s="6" t="s">
        <v>1024</v>
      </c>
      <c r="D488" s="7">
        <v>550000</v>
      </c>
      <c r="E488" s="8">
        <v>50</v>
      </c>
      <c r="F488" t="s">
        <v>364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25</v>
      </c>
      <c r="O488" t="s">
        <v>892</v>
      </c>
      <c r="P488" s="10">
        <f t="shared" si="35"/>
        <v>0</v>
      </c>
      <c r="Q488">
        <f t="shared" si="36"/>
        <v>50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6" t="s">
        <v>1025</v>
      </c>
      <c r="C489" s="6" t="s">
        <v>1026</v>
      </c>
      <c r="D489" s="7">
        <v>50000</v>
      </c>
      <c r="E489" s="8">
        <v>0</v>
      </c>
      <c r="F489" t="s">
        <v>364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25</v>
      </c>
      <c r="O489" t="s">
        <v>892</v>
      </c>
      <c r="P489" s="10">
        <f t="shared" si="35"/>
        <v>0</v>
      </c>
      <c r="Q489">
        <f t="shared" si="36"/>
        <v>0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6" t="s">
        <v>1027</v>
      </c>
      <c r="C490" s="6" t="s">
        <v>1028</v>
      </c>
      <c r="D490" s="7">
        <v>12000</v>
      </c>
      <c r="E490" s="8">
        <v>0</v>
      </c>
      <c r="F490" t="s">
        <v>364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25</v>
      </c>
      <c r="O490" t="s">
        <v>892</v>
      </c>
      <c r="P490" s="10">
        <f t="shared" si="35"/>
        <v>0</v>
      </c>
      <c r="Q490">
        <f t="shared" si="36"/>
        <v>0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6" t="s">
        <v>1029</v>
      </c>
      <c r="C491" s="6" t="s">
        <v>1030</v>
      </c>
      <c r="D491" s="7">
        <v>74997</v>
      </c>
      <c r="E491" s="8">
        <v>215</v>
      </c>
      <c r="F491" t="s">
        <v>364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25</v>
      </c>
      <c r="O491" t="s">
        <v>892</v>
      </c>
      <c r="P491" s="10">
        <f t="shared" si="35"/>
        <v>0</v>
      </c>
      <c r="Q491">
        <f t="shared" si="36"/>
        <v>71.67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6" t="s">
        <v>1031</v>
      </c>
      <c r="C492" s="6" t="s">
        <v>1032</v>
      </c>
      <c r="D492" s="7">
        <v>1000</v>
      </c>
      <c r="E492" s="8">
        <v>0</v>
      </c>
      <c r="F492" t="s">
        <v>364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25</v>
      </c>
      <c r="O492" t="s">
        <v>892</v>
      </c>
      <c r="P492" s="10">
        <f t="shared" si="35"/>
        <v>0</v>
      </c>
      <c r="Q492">
        <f t="shared" si="36"/>
        <v>0</v>
      </c>
      <c r="S492" s="11">
        <f t="shared" si="37"/>
        <v>41113.968576388885</v>
      </c>
      <c r="T492" s="11">
        <f t="shared" si="38"/>
        <v>41143.968576388885</v>
      </c>
      <c r="U492">
        <f t="shared" si="39"/>
        <v>2012</v>
      </c>
    </row>
    <row r="493" spans="1:21" ht="45" x14ac:dyDescent="0.25">
      <c r="A493">
        <v>491</v>
      </c>
      <c r="B493" s="6" t="s">
        <v>1033</v>
      </c>
      <c r="C493" s="6" t="s">
        <v>1034</v>
      </c>
      <c r="D493" s="7">
        <v>10000</v>
      </c>
      <c r="E493" s="8">
        <v>0</v>
      </c>
      <c r="F493" t="s">
        <v>364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25</v>
      </c>
      <c r="O493" t="s">
        <v>892</v>
      </c>
      <c r="P493" s="10">
        <f t="shared" si="35"/>
        <v>0</v>
      </c>
      <c r="Q493">
        <f t="shared" si="36"/>
        <v>0</v>
      </c>
      <c r="S493" s="11">
        <f t="shared" si="37"/>
        <v>42366.982627314814</v>
      </c>
      <c r="T493" s="11">
        <f t="shared" si="38"/>
        <v>42396.982627314814</v>
      </c>
      <c r="U493">
        <f t="shared" si="39"/>
        <v>2015</v>
      </c>
    </row>
    <row r="494" spans="1:21" ht="60" x14ac:dyDescent="0.25">
      <c r="A494">
        <v>492</v>
      </c>
      <c r="B494" s="6" t="s">
        <v>1035</v>
      </c>
      <c r="C494" s="6" t="s">
        <v>1036</v>
      </c>
      <c r="D494" s="7">
        <v>10000000</v>
      </c>
      <c r="E494" s="8">
        <v>0</v>
      </c>
      <c r="F494" t="s">
        <v>364</v>
      </c>
      <c r="G494" t="s">
        <v>483</v>
      </c>
      <c r="H494" t="s">
        <v>484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25</v>
      </c>
      <c r="O494" t="s">
        <v>892</v>
      </c>
      <c r="P494" s="10">
        <f t="shared" si="35"/>
        <v>0</v>
      </c>
      <c r="Q494">
        <f t="shared" si="36"/>
        <v>0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6" t="s">
        <v>1037</v>
      </c>
      <c r="C495" s="6" t="s">
        <v>1038</v>
      </c>
      <c r="D495" s="7">
        <v>30000</v>
      </c>
      <c r="E495" s="8">
        <v>0</v>
      </c>
      <c r="F495" t="s">
        <v>364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25</v>
      </c>
      <c r="O495" t="s">
        <v>892</v>
      </c>
      <c r="P495" s="10">
        <f t="shared" si="35"/>
        <v>0</v>
      </c>
      <c r="Q495">
        <f t="shared" si="36"/>
        <v>0</v>
      </c>
      <c r="S495" s="11">
        <f t="shared" si="37"/>
        <v>42114.726134259261</v>
      </c>
      <c r="T495" s="11">
        <f t="shared" si="38"/>
        <v>42144.726134259261</v>
      </c>
      <c r="U495">
        <f t="shared" si="39"/>
        <v>2015</v>
      </c>
    </row>
    <row r="496" spans="1:21" ht="60" x14ac:dyDescent="0.25">
      <c r="A496">
        <v>494</v>
      </c>
      <c r="B496" s="6" t="s">
        <v>1039</v>
      </c>
      <c r="C496" s="6" t="s">
        <v>1040</v>
      </c>
      <c r="D496" s="7">
        <v>20000</v>
      </c>
      <c r="E496" s="8">
        <v>31</v>
      </c>
      <c r="F496" t="s">
        <v>364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25</v>
      </c>
      <c r="O496" t="s">
        <v>892</v>
      </c>
      <c r="P496" s="10">
        <f t="shared" si="35"/>
        <v>0</v>
      </c>
      <c r="Q496">
        <f t="shared" si="36"/>
        <v>10.33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6" t="s">
        <v>1041</v>
      </c>
      <c r="C497" s="6" t="s">
        <v>1042</v>
      </c>
      <c r="D497" s="7">
        <v>7000</v>
      </c>
      <c r="E497" s="8">
        <v>0</v>
      </c>
      <c r="F497" t="s">
        <v>364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25</v>
      </c>
      <c r="O497" t="s">
        <v>892</v>
      </c>
      <c r="P497" s="10">
        <f t="shared" si="35"/>
        <v>0</v>
      </c>
      <c r="Q497">
        <f t="shared" si="36"/>
        <v>0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6" t="s">
        <v>1043</v>
      </c>
      <c r="C498" s="6" t="s">
        <v>1044</v>
      </c>
      <c r="D498" s="7">
        <v>60000</v>
      </c>
      <c r="E498" s="8">
        <v>1</v>
      </c>
      <c r="F498" t="s">
        <v>364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25</v>
      </c>
      <c r="O498" t="s">
        <v>892</v>
      </c>
      <c r="P498" s="10">
        <f t="shared" si="35"/>
        <v>0</v>
      </c>
      <c r="Q498">
        <f t="shared" si="36"/>
        <v>1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6" t="s">
        <v>1045</v>
      </c>
      <c r="C499" s="6" t="s">
        <v>1046</v>
      </c>
      <c r="D499" s="7">
        <v>4480</v>
      </c>
      <c r="E499" s="8">
        <v>30</v>
      </c>
      <c r="F499" t="s">
        <v>364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25</v>
      </c>
      <c r="O499" t="s">
        <v>892</v>
      </c>
      <c r="P499" s="10">
        <f t="shared" si="35"/>
        <v>1</v>
      </c>
      <c r="Q499">
        <f t="shared" si="36"/>
        <v>10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6" t="s">
        <v>1047</v>
      </c>
      <c r="C500" s="6" t="s">
        <v>1048</v>
      </c>
      <c r="D500" s="7">
        <v>65108</v>
      </c>
      <c r="E500" s="8">
        <v>2994</v>
      </c>
      <c r="F500" t="s">
        <v>364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25</v>
      </c>
      <c r="O500" t="s">
        <v>892</v>
      </c>
      <c r="P500" s="10">
        <f t="shared" si="35"/>
        <v>5</v>
      </c>
      <c r="Q500">
        <f t="shared" si="36"/>
        <v>136.09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6" t="s">
        <v>1049</v>
      </c>
      <c r="C501" s="6" t="s">
        <v>1050</v>
      </c>
      <c r="D501" s="7">
        <v>20000</v>
      </c>
      <c r="E501" s="8">
        <v>1910</v>
      </c>
      <c r="F501" t="s">
        <v>364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25</v>
      </c>
      <c r="O501" t="s">
        <v>892</v>
      </c>
      <c r="P501" s="10">
        <f t="shared" si="35"/>
        <v>10</v>
      </c>
      <c r="Q501">
        <f t="shared" si="36"/>
        <v>73.459999999999994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6" t="s">
        <v>1051</v>
      </c>
      <c r="C502" s="6" t="s">
        <v>1052</v>
      </c>
      <c r="D502" s="7">
        <v>6500</v>
      </c>
      <c r="E502" s="8">
        <v>215</v>
      </c>
      <c r="F502" t="s">
        <v>364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25</v>
      </c>
      <c r="O502" t="s">
        <v>892</v>
      </c>
      <c r="P502" s="10">
        <f t="shared" si="35"/>
        <v>3</v>
      </c>
      <c r="Q502">
        <f t="shared" si="36"/>
        <v>53.75</v>
      </c>
      <c r="S502" s="11">
        <f t="shared" si="37"/>
        <v>40247.886006944442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6" t="s">
        <v>1053</v>
      </c>
      <c r="C503" s="6" t="s">
        <v>1054</v>
      </c>
      <c r="D503" s="7">
        <v>10000</v>
      </c>
      <c r="E503" s="8">
        <v>0</v>
      </c>
      <c r="F503" t="s">
        <v>364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25</v>
      </c>
      <c r="O503" t="s">
        <v>892</v>
      </c>
      <c r="P503" s="10">
        <f t="shared" si="35"/>
        <v>0</v>
      </c>
      <c r="Q503">
        <f t="shared" si="36"/>
        <v>0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6" t="s">
        <v>1055</v>
      </c>
      <c r="C504" s="6" t="s">
        <v>1056</v>
      </c>
      <c r="D504" s="7">
        <v>20000</v>
      </c>
      <c r="E504" s="8">
        <v>230</v>
      </c>
      <c r="F504" t="s">
        <v>364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25</v>
      </c>
      <c r="O504" t="s">
        <v>892</v>
      </c>
      <c r="P504" s="10">
        <f t="shared" si="35"/>
        <v>1</v>
      </c>
      <c r="Q504">
        <f t="shared" si="36"/>
        <v>57.5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6" t="s">
        <v>1057</v>
      </c>
      <c r="C505" s="6" t="s">
        <v>1058</v>
      </c>
      <c r="D505" s="7">
        <v>6500</v>
      </c>
      <c r="E505" s="8">
        <v>114</v>
      </c>
      <c r="F505" t="s">
        <v>364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25</v>
      </c>
      <c r="O505" t="s">
        <v>892</v>
      </c>
      <c r="P505" s="10">
        <f t="shared" si="35"/>
        <v>2</v>
      </c>
      <c r="Q505">
        <f t="shared" si="36"/>
        <v>12.67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6" t="s">
        <v>1059</v>
      </c>
      <c r="C506" s="6" t="s">
        <v>1060</v>
      </c>
      <c r="D506" s="7">
        <v>24500</v>
      </c>
      <c r="E506" s="8">
        <v>335</v>
      </c>
      <c r="F506" t="s">
        <v>364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25</v>
      </c>
      <c r="O506" t="s">
        <v>892</v>
      </c>
      <c r="P506" s="10">
        <f t="shared" si="35"/>
        <v>1</v>
      </c>
      <c r="Q506">
        <f t="shared" si="36"/>
        <v>67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6" t="s">
        <v>1061</v>
      </c>
      <c r="C507" s="6" t="s">
        <v>1062</v>
      </c>
      <c r="D507" s="7">
        <v>12000</v>
      </c>
      <c r="E507" s="8">
        <v>52</v>
      </c>
      <c r="F507" t="s">
        <v>364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25</v>
      </c>
      <c r="O507" t="s">
        <v>892</v>
      </c>
      <c r="P507" s="10">
        <f t="shared" si="35"/>
        <v>0</v>
      </c>
      <c r="Q507">
        <f t="shared" si="36"/>
        <v>3.71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6" t="s">
        <v>1063</v>
      </c>
      <c r="C508" s="6" t="s">
        <v>1064</v>
      </c>
      <c r="D508" s="7">
        <v>200000</v>
      </c>
      <c r="E508" s="8">
        <v>250</v>
      </c>
      <c r="F508" t="s">
        <v>364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25</v>
      </c>
      <c r="O508" t="s">
        <v>892</v>
      </c>
      <c r="P508" s="10">
        <f t="shared" si="35"/>
        <v>0</v>
      </c>
      <c r="Q508">
        <f t="shared" si="36"/>
        <v>250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6" t="s">
        <v>1065</v>
      </c>
      <c r="C509" s="6" t="s">
        <v>1066</v>
      </c>
      <c r="D509" s="7">
        <v>20000</v>
      </c>
      <c r="E509" s="8">
        <v>640</v>
      </c>
      <c r="F509" t="s">
        <v>364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25</v>
      </c>
      <c r="O509" t="s">
        <v>892</v>
      </c>
      <c r="P509" s="10">
        <f t="shared" si="35"/>
        <v>3</v>
      </c>
      <c r="Q509">
        <f t="shared" si="36"/>
        <v>64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6" t="s">
        <v>1067</v>
      </c>
      <c r="C510" s="6" t="s">
        <v>1068</v>
      </c>
      <c r="D510" s="7">
        <v>50000</v>
      </c>
      <c r="E510" s="8">
        <v>400</v>
      </c>
      <c r="F510" t="s">
        <v>364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25</v>
      </c>
      <c r="O510" t="s">
        <v>892</v>
      </c>
      <c r="P510" s="10">
        <f t="shared" si="35"/>
        <v>1</v>
      </c>
      <c r="Q510">
        <f t="shared" si="36"/>
        <v>133.33000000000001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6" t="s">
        <v>1069</v>
      </c>
      <c r="C511" s="6" t="s">
        <v>1070</v>
      </c>
      <c r="D511" s="7">
        <v>5000</v>
      </c>
      <c r="E511" s="8">
        <v>10</v>
      </c>
      <c r="F511" t="s">
        <v>364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25</v>
      </c>
      <c r="O511" t="s">
        <v>892</v>
      </c>
      <c r="P511" s="10">
        <f t="shared" si="35"/>
        <v>0</v>
      </c>
      <c r="Q511">
        <f t="shared" si="36"/>
        <v>10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6" t="s">
        <v>1071</v>
      </c>
      <c r="C512" s="6" t="s">
        <v>1072</v>
      </c>
      <c r="D512" s="7">
        <v>14000</v>
      </c>
      <c r="E512" s="8">
        <v>0</v>
      </c>
      <c r="F512" t="s">
        <v>364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25</v>
      </c>
      <c r="O512" t="s">
        <v>892</v>
      </c>
      <c r="P512" s="10">
        <f t="shared" si="35"/>
        <v>0</v>
      </c>
      <c r="Q512">
        <f t="shared" si="36"/>
        <v>0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6" t="s">
        <v>1073</v>
      </c>
      <c r="C513" s="6" t="s">
        <v>1074</v>
      </c>
      <c r="D513" s="7">
        <v>5000</v>
      </c>
      <c r="E513" s="8">
        <v>150</v>
      </c>
      <c r="F513" t="s">
        <v>364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25</v>
      </c>
      <c r="O513" t="s">
        <v>892</v>
      </c>
      <c r="P513" s="10">
        <f t="shared" si="35"/>
        <v>3</v>
      </c>
      <c r="Q513">
        <f t="shared" si="36"/>
        <v>30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6" t="s">
        <v>1075</v>
      </c>
      <c r="C514" s="6" t="s">
        <v>1076</v>
      </c>
      <c r="D514" s="7">
        <v>8000</v>
      </c>
      <c r="E514" s="8">
        <v>11</v>
      </c>
      <c r="F514" t="s">
        <v>364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25</v>
      </c>
      <c r="O514" t="s">
        <v>892</v>
      </c>
      <c r="P514" s="10">
        <f t="shared" ref="P514:P577" si="40">IFERROR(ROUND(E514/D514*100,0),0)</f>
        <v>0</v>
      </c>
      <c r="Q514">
        <f t="shared" ref="Q514:Q577" si="41">IFERROR(ROUND(E514/L514,2),0)</f>
        <v>5.5</v>
      </c>
      <c r="S514" s="11">
        <f t="shared" ref="S514:S577" si="42">(J514/86400)+DATE(1970,1,1)</f>
        <v>42649.742210648154</v>
      </c>
      <c r="T514" s="11">
        <f t="shared" ref="T514:T577" si="43">(I514/86400)+DATE(1970,1,1)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6" t="s">
        <v>1077</v>
      </c>
      <c r="C515" s="6" t="s">
        <v>1078</v>
      </c>
      <c r="D515" s="7">
        <v>50000</v>
      </c>
      <c r="E515" s="8">
        <v>6962</v>
      </c>
      <c r="F515" t="s">
        <v>364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25</v>
      </c>
      <c r="O515" t="s">
        <v>892</v>
      </c>
      <c r="P515" s="10">
        <f t="shared" si="40"/>
        <v>14</v>
      </c>
      <c r="Q515">
        <f t="shared" si="41"/>
        <v>102.38</v>
      </c>
      <c r="S515" s="11">
        <f t="shared" si="42"/>
        <v>42552.653993055559</v>
      </c>
      <c r="T515" s="11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6" t="s">
        <v>1079</v>
      </c>
      <c r="C516" s="6" t="s">
        <v>1080</v>
      </c>
      <c r="D516" s="7">
        <v>1500</v>
      </c>
      <c r="E516" s="8">
        <v>50</v>
      </c>
      <c r="F516" t="s">
        <v>364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25</v>
      </c>
      <c r="O516" t="s">
        <v>892</v>
      </c>
      <c r="P516" s="10">
        <f t="shared" si="40"/>
        <v>3</v>
      </c>
      <c r="Q516">
        <f t="shared" si="41"/>
        <v>16.670000000000002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6" t="s">
        <v>1081</v>
      </c>
      <c r="C517" s="6" t="s">
        <v>1082</v>
      </c>
      <c r="D517" s="7">
        <v>97000</v>
      </c>
      <c r="E517" s="8">
        <v>24651</v>
      </c>
      <c r="F517" t="s">
        <v>364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25</v>
      </c>
      <c r="O517" t="s">
        <v>892</v>
      </c>
      <c r="P517" s="10">
        <f t="shared" si="40"/>
        <v>25</v>
      </c>
      <c r="Q517">
        <f t="shared" si="41"/>
        <v>725.03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6" t="s">
        <v>1083</v>
      </c>
      <c r="C518" s="6" t="s">
        <v>1084</v>
      </c>
      <c r="D518" s="7">
        <v>5000</v>
      </c>
      <c r="E518" s="8">
        <v>0</v>
      </c>
      <c r="F518" t="s">
        <v>364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25</v>
      </c>
      <c r="O518" t="s">
        <v>892</v>
      </c>
      <c r="P518" s="10">
        <f t="shared" si="40"/>
        <v>0</v>
      </c>
      <c r="Q518">
        <f t="shared" si="41"/>
        <v>0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6" t="s">
        <v>1085</v>
      </c>
      <c r="C519" s="6" t="s">
        <v>1086</v>
      </c>
      <c r="D519" s="7">
        <v>15000</v>
      </c>
      <c r="E519" s="8">
        <v>205</v>
      </c>
      <c r="F519" t="s">
        <v>364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25</v>
      </c>
      <c r="O519" t="s">
        <v>892</v>
      </c>
      <c r="P519" s="10">
        <f t="shared" si="40"/>
        <v>1</v>
      </c>
      <c r="Q519">
        <f t="shared" si="41"/>
        <v>68.33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6" t="s">
        <v>1087</v>
      </c>
      <c r="C520" s="6" t="s">
        <v>1088</v>
      </c>
      <c r="D520" s="7">
        <v>7175</v>
      </c>
      <c r="E520" s="8">
        <v>0</v>
      </c>
      <c r="F520" t="s">
        <v>364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25</v>
      </c>
      <c r="O520" t="s">
        <v>892</v>
      </c>
      <c r="P520" s="10">
        <f t="shared" si="40"/>
        <v>0</v>
      </c>
      <c r="Q520">
        <f t="shared" si="41"/>
        <v>0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6" t="s">
        <v>1089</v>
      </c>
      <c r="C521" s="6" t="s">
        <v>1090</v>
      </c>
      <c r="D521" s="7">
        <v>12001</v>
      </c>
      <c r="E521" s="8">
        <v>2746</v>
      </c>
      <c r="F521" t="s">
        <v>364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25</v>
      </c>
      <c r="O521" t="s">
        <v>892</v>
      </c>
      <c r="P521" s="10">
        <f t="shared" si="40"/>
        <v>23</v>
      </c>
      <c r="Q521">
        <f t="shared" si="41"/>
        <v>39.229999999999997</v>
      </c>
      <c r="S521" s="11">
        <f t="shared" si="42"/>
        <v>41218.391446759255</v>
      </c>
      <c r="T521" s="11">
        <f t="shared" si="43"/>
        <v>41248.391446759255</v>
      </c>
      <c r="U521">
        <f t="shared" si="44"/>
        <v>2012</v>
      </c>
    </row>
    <row r="522" spans="1:21" ht="60" x14ac:dyDescent="0.25">
      <c r="A522">
        <v>520</v>
      </c>
      <c r="B522" s="6" t="s">
        <v>1091</v>
      </c>
      <c r="C522" s="6" t="s">
        <v>1092</v>
      </c>
      <c r="D522" s="7">
        <v>5000</v>
      </c>
      <c r="E522" s="8">
        <v>5105</v>
      </c>
      <c r="F522" t="s">
        <v>22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1093</v>
      </c>
      <c r="O522" t="s">
        <v>1094</v>
      </c>
      <c r="P522" s="10">
        <f t="shared" si="40"/>
        <v>102</v>
      </c>
      <c r="Q522">
        <f t="shared" si="41"/>
        <v>150.15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6" t="s">
        <v>1095</v>
      </c>
      <c r="C523" s="6" t="s">
        <v>1096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1093</v>
      </c>
      <c r="O523" t="s">
        <v>1094</v>
      </c>
      <c r="P523" s="10">
        <f t="shared" si="40"/>
        <v>105</v>
      </c>
      <c r="Q523">
        <f t="shared" si="41"/>
        <v>93.43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6" t="s">
        <v>1097</v>
      </c>
      <c r="C524" s="6" t="s">
        <v>1098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1093</v>
      </c>
      <c r="O524" t="s">
        <v>1094</v>
      </c>
      <c r="P524" s="10">
        <f t="shared" si="40"/>
        <v>115</v>
      </c>
      <c r="Q524">
        <f t="shared" si="41"/>
        <v>110.97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6" t="s">
        <v>1099</v>
      </c>
      <c r="C525" s="6" t="s">
        <v>1100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1093</v>
      </c>
      <c r="O525" t="s">
        <v>1094</v>
      </c>
      <c r="P525" s="10">
        <f t="shared" si="40"/>
        <v>121</v>
      </c>
      <c r="Q525">
        <f t="shared" si="41"/>
        <v>71.790000000000006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6" t="s">
        <v>1101</v>
      </c>
      <c r="C526" s="6" t="s">
        <v>1102</v>
      </c>
      <c r="D526" s="7">
        <v>3500</v>
      </c>
      <c r="E526" s="8">
        <v>3803.55</v>
      </c>
      <c r="F526" t="s">
        <v>22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1093</v>
      </c>
      <c r="O526" t="s">
        <v>1094</v>
      </c>
      <c r="P526" s="10">
        <f t="shared" si="40"/>
        <v>109</v>
      </c>
      <c r="Q526">
        <f t="shared" si="41"/>
        <v>29.26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6" t="s">
        <v>1103</v>
      </c>
      <c r="C527" s="6" t="s">
        <v>1104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1093</v>
      </c>
      <c r="O527" t="s">
        <v>1094</v>
      </c>
      <c r="P527" s="10">
        <f t="shared" si="40"/>
        <v>100</v>
      </c>
      <c r="Q527">
        <f t="shared" si="41"/>
        <v>1000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6" t="s">
        <v>1105</v>
      </c>
      <c r="C528" s="6" t="s">
        <v>1106</v>
      </c>
      <c r="D528" s="7">
        <v>1500</v>
      </c>
      <c r="E528" s="8">
        <v>1710</v>
      </c>
      <c r="F528" t="s">
        <v>22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1093</v>
      </c>
      <c r="O528" t="s">
        <v>1094</v>
      </c>
      <c r="P528" s="10">
        <f t="shared" si="40"/>
        <v>114</v>
      </c>
      <c r="Q528">
        <f t="shared" si="41"/>
        <v>74.349999999999994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6" t="s">
        <v>1107</v>
      </c>
      <c r="C529" s="6" t="s">
        <v>1108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1093</v>
      </c>
      <c r="O529" t="s">
        <v>1094</v>
      </c>
      <c r="P529" s="10">
        <f t="shared" si="40"/>
        <v>101</v>
      </c>
      <c r="Q529">
        <f t="shared" si="41"/>
        <v>63.83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6" t="s">
        <v>1109</v>
      </c>
      <c r="C530" s="6" t="s">
        <v>1110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1093</v>
      </c>
      <c r="O530" t="s">
        <v>1094</v>
      </c>
      <c r="P530" s="10">
        <f t="shared" si="40"/>
        <v>116</v>
      </c>
      <c r="Q530">
        <f t="shared" si="41"/>
        <v>44.33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6" t="s">
        <v>1111</v>
      </c>
      <c r="C531" s="6" t="s">
        <v>1112</v>
      </c>
      <c r="D531" s="7">
        <v>1200</v>
      </c>
      <c r="E531" s="8">
        <v>1565</v>
      </c>
      <c r="F531" t="s">
        <v>22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1093</v>
      </c>
      <c r="O531" t="s">
        <v>1094</v>
      </c>
      <c r="P531" s="10">
        <f t="shared" si="40"/>
        <v>130</v>
      </c>
      <c r="Q531">
        <f t="shared" si="41"/>
        <v>86.94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6" t="s">
        <v>1113</v>
      </c>
      <c r="C532" s="6" t="s">
        <v>1114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1093</v>
      </c>
      <c r="O532" t="s">
        <v>1094</v>
      </c>
      <c r="P532" s="10">
        <f t="shared" si="40"/>
        <v>108</v>
      </c>
      <c r="Q532">
        <f t="shared" si="41"/>
        <v>126.55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6" t="s">
        <v>1115</v>
      </c>
      <c r="C533" s="6" t="s">
        <v>1116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1093</v>
      </c>
      <c r="O533" t="s">
        <v>1094</v>
      </c>
      <c r="P533" s="10">
        <f t="shared" si="40"/>
        <v>100</v>
      </c>
      <c r="Q533">
        <f t="shared" si="41"/>
        <v>129.03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6" t="s">
        <v>1117</v>
      </c>
      <c r="C534" s="6" t="s">
        <v>1118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1093</v>
      </c>
      <c r="O534" t="s">
        <v>1094</v>
      </c>
      <c r="P534" s="10">
        <f t="shared" si="40"/>
        <v>123</v>
      </c>
      <c r="Q534">
        <f t="shared" si="41"/>
        <v>71.239999999999995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6" t="s">
        <v>1119</v>
      </c>
      <c r="C535" s="6" t="s">
        <v>1120</v>
      </c>
      <c r="D535" s="7">
        <v>2000</v>
      </c>
      <c r="E535" s="8">
        <v>2004</v>
      </c>
      <c r="F535" t="s">
        <v>22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1093</v>
      </c>
      <c r="O535" t="s">
        <v>1094</v>
      </c>
      <c r="P535" s="10">
        <f t="shared" si="40"/>
        <v>100</v>
      </c>
      <c r="Q535">
        <f t="shared" si="41"/>
        <v>117.88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6" t="s">
        <v>1121</v>
      </c>
      <c r="C536" s="6" t="s">
        <v>1122</v>
      </c>
      <c r="D536" s="7">
        <v>15000</v>
      </c>
      <c r="E536" s="8">
        <v>15700</v>
      </c>
      <c r="F536" t="s">
        <v>22</v>
      </c>
      <c r="G536" t="s">
        <v>417</v>
      </c>
      <c r="H536" t="s">
        <v>418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1093</v>
      </c>
      <c r="O536" t="s">
        <v>1094</v>
      </c>
      <c r="P536" s="10">
        <f t="shared" si="40"/>
        <v>105</v>
      </c>
      <c r="Q536">
        <f t="shared" si="41"/>
        <v>327.08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6" t="s">
        <v>1123</v>
      </c>
      <c r="C537" s="6" t="s">
        <v>1124</v>
      </c>
      <c r="D537" s="7">
        <v>2000</v>
      </c>
      <c r="E537" s="8">
        <v>2050</v>
      </c>
      <c r="F537" t="s">
        <v>22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1093</v>
      </c>
      <c r="O537" t="s">
        <v>1094</v>
      </c>
      <c r="P537" s="10">
        <f t="shared" si="40"/>
        <v>103</v>
      </c>
      <c r="Q537">
        <f t="shared" si="41"/>
        <v>34.75</v>
      </c>
      <c r="S537" s="11">
        <f t="shared" si="42"/>
        <v>42711.54519675926</v>
      </c>
      <c r="T537" s="11">
        <f t="shared" si="43"/>
        <v>42741.54519675926</v>
      </c>
      <c r="U537">
        <f t="shared" si="44"/>
        <v>2016</v>
      </c>
    </row>
    <row r="538" spans="1:21" ht="60" x14ac:dyDescent="0.25">
      <c r="A538">
        <v>536</v>
      </c>
      <c r="B538" s="6" t="s">
        <v>1125</v>
      </c>
      <c r="C538" s="6" t="s">
        <v>1126</v>
      </c>
      <c r="D538" s="7">
        <v>3300</v>
      </c>
      <c r="E538" s="8">
        <v>3902.5</v>
      </c>
      <c r="F538" t="s">
        <v>22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1093</v>
      </c>
      <c r="O538" t="s">
        <v>1094</v>
      </c>
      <c r="P538" s="10">
        <f t="shared" si="40"/>
        <v>118</v>
      </c>
      <c r="Q538">
        <f t="shared" si="41"/>
        <v>100.06</v>
      </c>
      <c r="S538" s="11">
        <f t="shared" si="42"/>
        <v>42179.344988425924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6" t="s">
        <v>1127</v>
      </c>
      <c r="C539" s="6" t="s">
        <v>1128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1093</v>
      </c>
      <c r="O539" t="s">
        <v>1094</v>
      </c>
      <c r="P539" s="10">
        <f t="shared" si="40"/>
        <v>121</v>
      </c>
      <c r="Q539">
        <f t="shared" si="41"/>
        <v>40.85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6" t="s">
        <v>1129</v>
      </c>
      <c r="C540" s="6" t="s">
        <v>1130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1093</v>
      </c>
      <c r="O540" t="s">
        <v>1094</v>
      </c>
      <c r="P540" s="10">
        <f t="shared" si="40"/>
        <v>302</v>
      </c>
      <c r="Q540">
        <f t="shared" si="41"/>
        <v>252.02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6" t="s">
        <v>1131</v>
      </c>
      <c r="C541" s="6" t="s">
        <v>1132</v>
      </c>
      <c r="D541" s="7">
        <v>500</v>
      </c>
      <c r="E541" s="8">
        <v>503.22</v>
      </c>
      <c r="F541" t="s">
        <v>22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1093</v>
      </c>
      <c r="O541" t="s">
        <v>1094</v>
      </c>
      <c r="P541" s="10">
        <f t="shared" si="40"/>
        <v>101</v>
      </c>
      <c r="Q541">
        <f t="shared" si="41"/>
        <v>25.16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6" t="s">
        <v>1133</v>
      </c>
      <c r="C542" s="6" t="s">
        <v>1134</v>
      </c>
      <c r="D542" s="7">
        <v>15000</v>
      </c>
      <c r="E542" s="8">
        <v>1</v>
      </c>
      <c r="F542" t="s">
        <v>364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1135</v>
      </c>
      <c r="O542" t="s">
        <v>1136</v>
      </c>
      <c r="P542" s="10">
        <f t="shared" si="40"/>
        <v>0</v>
      </c>
      <c r="Q542">
        <f t="shared" si="41"/>
        <v>1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6" t="s">
        <v>1137</v>
      </c>
      <c r="C543" s="6" t="s">
        <v>1138</v>
      </c>
      <c r="D543" s="7">
        <v>4500</v>
      </c>
      <c r="E543" s="8">
        <v>25</v>
      </c>
      <c r="F543" t="s">
        <v>364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1135</v>
      </c>
      <c r="O543" t="s">
        <v>1136</v>
      </c>
      <c r="P543" s="10">
        <f t="shared" si="40"/>
        <v>1</v>
      </c>
      <c r="Q543">
        <f t="shared" si="41"/>
        <v>25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6" t="s">
        <v>1139</v>
      </c>
      <c r="C544" s="6" t="s">
        <v>1140</v>
      </c>
      <c r="D544" s="7">
        <v>250000</v>
      </c>
      <c r="E544" s="8">
        <v>1</v>
      </c>
      <c r="F544" t="s">
        <v>364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1135</v>
      </c>
      <c r="O544" t="s">
        <v>1136</v>
      </c>
      <c r="P544" s="10">
        <f t="shared" si="40"/>
        <v>0</v>
      </c>
      <c r="Q544">
        <f t="shared" si="41"/>
        <v>1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6" t="s">
        <v>1141</v>
      </c>
      <c r="C545" s="6" t="s">
        <v>1142</v>
      </c>
      <c r="D545" s="7">
        <v>22000</v>
      </c>
      <c r="E545" s="8">
        <v>70</v>
      </c>
      <c r="F545" t="s">
        <v>364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1135</v>
      </c>
      <c r="O545" t="s">
        <v>1136</v>
      </c>
      <c r="P545" s="10">
        <f t="shared" si="40"/>
        <v>0</v>
      </c>
      <c r="Q545">
        <f t="shared" si="41"/>
        <v>35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6" t="s">
        <v>1143</v>
      </c>
      <c r="C546" s="6" t="s">
        <v>1144</v>
      </c>
      <c r="D546" s="7">
        <v>500</v>
      </c>
      <c r="E546" s="8">
        <v>6</v>
      </c>
      <c r="F546" t="s">
        <v>364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1135</v>
      </c>
      <c r="O546" t="s">
        <v>1136</v>
      </c>
      <c r="P546" s="10">
        <f t="shared" si="40"/>
        <v>1</v>
      </c>
      <c r="Q546">
        <f t="shared" si="41"/>
        <v>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6" t="s">
        <v>1145</v>
      </c>
      <c r="C547" s="6" t="s">
        <v>1146</v>
      </c>
      <c r="D547" s="7">
        <v>50000</v>
      </c>
      <c r="E547" s="8">
        <v>13692</v>
      </c>
      <c r="F547" t="s">
        <v>364</v>
      </c>
      <c r="G547" t="s">
        <v>186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1135</v>
      </c>
      <c r="O547" t="s">
        <v>1136</v>
      </c>
      <c r="P547" s="10">
        <f t="shared" si="40"/>
        <v>27</v>
      </c>
      <c r="Q547">
        <f t="shared" si="41"/>
        <v>402.71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6" t="s">
        <v>1147</v>
      </c>
      <c r="C548" s="6" t="s">
        <v>1148</v>
      </c>
      <c r="D548" s="7">
        <v>60000</v>
      </c>
      <c r="E548" s="8">
        <v>52</v>
      </c>
      <c r="F548" t="s">
        <v>364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1135</v>
      </c>
      <c r="O548" t="s">
        <v>1136</v>
      </c>
      <c r="P548" s="10">
        <f t="shared" si="40"/>
        <v>0</v>
      </c>
      <c r="Q548">
        <f t="shared" si="41"/>
        <v>26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6" t="s">
        <v>1149</v>
      </c>
      <c r="C549" s="6" t="s">
        <v>1150</v>
      </c>
      <c r="D549" s="7">
        <v>7500</v>
      </c>
      <c r="E549" s="8">
        <v>0</v>
      </c>
      <c r="F549" t="s">
        <v>364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1135</v>
      </c>
      <c r="O549" t="s">
        <v>1136</v>
      </c>
      <c r="P549" s="10">
        <f t="shared" si="40"/>
        <v>0</v>
      </c>
      <c r="Q549">
        <f t="shared" si="41"/>
        <v>0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6" t="s">
        <v>1151</v>
      </c>
      <c r="C550" s="6" t="s">
        <v>1152</v>
      </c>
      <c r="D550" s="7">
        <v>10000</v>
      </c>
      <c r="E550" s="8">
        <v>9</v>
      </c>
      <c r="F550" t="s">
        <v>364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1135</v>
      </c>
      <c r="O550" t="s">
        <v>1136</v>
      </c>
      <c r="P550" s="10">
        <f t="shared" si="40"/>
        <v>0</v>
      </c>
      <c r="Q550">
        <f t="shared" si="41"/>
        <v>9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6" t="s">
        <v>1153</v>
      </c>
      <c r="C551" s="6" t="s">
        <v>1154</v>
      </c>
      <c r="D551" s="7">
        <v>2500</v>
      </c>
      <c r="E551" s="8">
        <v>68</v>
      </c>
      <c r="F551" t="s">
        <v>364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1135</v>
      </c>
      <c r="O551" t="s">
        <v>1136</v>
      </c>
      <c r="P551" s="10">
        <f t="shared" si="40"/>
        <v>3</v>
      </c>
      <c r="Q551">
        <f t="shared" si="41"/>
        <v>8.5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6" t="s">
        <v>1155</v>
      </c>
      <c r="C552" s="6" t="s">
        <v>1156</v>
      </c>
      <c r="D552" s="7">
        <v>5000</v>
      </c>
      <c r="E552" s="8">
        <v>35</v>
      </c>
      <c r="F552" t="s">
        <v>364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1135</v>
      </c>
      <c r="O552" t="s">
        <v>1136</v>
      </c>
      <c r="P552" s="10">
        <f t="shared" si="40"/>
        <v>1</v>
      </c>
      <c r="Q552">
        <f t="shared" si="41"/>
        <v>8.75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6" t="s">
        <v>1157</v>
      </c>
      <c r="C553" s="6" t="s">
        <v>1158</v>
      </c>
      <c r="D553" s="7">
        <v>75000</v>
      </c>
      <c r="E553" s="8">
        <v>3781</v>
      </c>
      <c r="F553" t="s">
        <v>364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1135</v>
      </c>
      <c r="O553" t="s">
        <v>1136</v>
      </c>
      <c r="P553" s="10">
        <f t="shared" si="40"/>
        <v>5</v>
      </c>
      <c r="Q553">
        <f t="shared" si="41"/>
        <v>135.04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6" t="s">
        <v>1159</v>
      </c>
      <c r="C554" s="6" t="s">
        <v>1160</v>
      </c>
      <c r="D554" s="7">
        <v>45000</v>
      </c>
      <c r="E554" s="8">
        <v>0</v>
      </c>
      <c r="F554" t="s">
        <v>364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1135</v>
      </c>
      <c r="O554" t="s">
        <v>1136</v>
      </c>
      <c r="P554" s="10">
        <f t="shared" si="40"/>
        <v>0</v>
      </c>
      <c r="Q554">
        <f t="shared" si="41"/>
        <v>0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6" t="s">
        <v>1161</v>
      </c>
      <c r="C555" s="6" t="s">
        <v>1162</v>
      </c>
      <c r="D555" s="7">
        <v>25000</v>
      </c>
      <c r="E555" s="8">
        <v>123</v>
      </c>
      <c r="F555" t="s">
        <v>364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1135</v>
      </c>
      <c r="O555" t="s">
        <v>1136</v>
      </c>
      <c r="P555" s="10">
        <f t="shared" si="40"/>
        <v>0</v>
      </c>
      <c r="Q555">
        <f t="shared" si="41"/>
        <v>20.5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6" t="s">
        <v>1163</v>
      </c>
      <c r="C556" s="6" t="s">
        <v>1164</v>
      </c>
      <c r="D556" s="7">
        <v>3870</v>
      </c>
      <c r="E556" s="8">
        <v>1416</v>
      </c>
      <c r="F556" t="s">
        <v>364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1135</v>
      </c>
      <c r="O556" t="s">
        <v>1136</v>
      </c>
      <c r="P556" s="10">
        <f t="shared" si="40"/>
        <v>37</v>
      </c>
      <c r="Q556">
        <f t="shared" si="41"/>
        <v>64.36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6" t="s">
        <v>1165</v>
      </c>
      <c r="C557" s="6" t="s">
        <v>1166</v>
      </c>
      <c r="D557" s="7">
        <v>7500</v>
      </c>
      <c r="E557" s="8">
        <v>0</v>
      </c>
      <c r="F557" t="s">
        <v>364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1135</v>
      </c>
      <c r="O557" t="s">
        <v>1136</v>
      </c>
      <c r="P557" s="10">
        <f t="shared" si="40"/>
        <v>0</v>
      </c>
      <c r="Q557">
        <f t="shared" si="41"/>
        <v>0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6" t="s">
        <v>1167</v>
      </c>
      <c r="C558" s="6" t="s">
        <v>1168</v>
      </c>
      <c r="D558" s="7">
        <v>8000</v>
      </c>
      <c r="E558" s="8">
        <v>200</v>
      </c>
      <c r="F558" t="s">
        <v>364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1135</v>
      </c>
      <c r="O558" t="s">
        <v>1136</v>
      </c>
      <c r="P558" s="10">
        <f t="shared" si="40"/>
        <v>3</v>
      </c>
      <c r="Q558">
        <f t="shared" si="41"/>
        <v>200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6" t="s">
        <v>1169</v>
      </c>
      <c r="C559" s="6" t="s">
        <v>1170</v>
      </c>
      <c r="D559" s="7">
        <v>150000</v>
      </c>
      <c r="E559" s="8">
        <v>1366</v>
      </c>
      <c r="F559" t="s">
        <v>364</v>
      </c>
      <c r="G559" t="s">
        <v>509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1135</v>
      </c>
      <c r="O559" t="s">
        <v>1136</v>
      </c>
      <c r="P559" s="10">
        <f t="shared" si="40"/>
        <v>1</v>
      </c>
      <c r="Q559">
        <f t="shared" si="41"/>
        <v>68.3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6" t="s">
        <v>1171</v>
      </c>
      <c r="C560" s="6" t="s">
        <v>1172</v>
      </c>
      <c r="D560" s="7">
        <v>750</v>
      </c>
      <c r="E560" s="8">
        <v>0</v>
      </c>
      <c r="F560" t="s">
        <v>364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1135</v>
      </c>
      <c r="O560" t="s">
        <v>1136</v>
      </c>
      <c r="P560" s="10">
        <f t="shared" si="40"/>
        <v>0</v>
      </c>
      <c r="Q560">
        <f t="shared" si="41"/>
        <v>0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6" t="s">
        <v>1173</v>
      </c>
      <c r="C561" s="6" t="s">
        <v>1174</v>
      </c>
      <c r="D561" s="7">
        <v>240000</v>
      </c>
      <c r="E561" s="8">
        <v>50</v>
      </c>
      <c r="F561" t="s">
        <v>364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1135</v>
      </c>
      <c r="O561" t="s">
        <v>1136</v>
      </c>
      <c r="P561" s="10">
        <f t="shared" si="40"/>
        <v>0</v>
      </c>
      <c r="Q561">
        <f t="shared" si="41"/>
        <v>50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6" t="s">
        <v>1175</v>
      </c>
      <c r="C562" s="6" t="s">
        <v>1176</v>
      </c>
      <c r="D562" s="7">
        <v>100000</v>
      </c>
      <c r="E562" s="8">
        <v>12</v>
      </c>
      <c r="F562" t="s">
        <v>364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1135</v>
      </c>
      <c r="O562" t="s">
        <v>1136</v>
      </c>
      <c r="P562" s="10">
        <f t="shared" si="40"/>
        <v>0</v>
      </c>
      <c r="Q562">
        <f t="shared" si="41"/>
        <v>4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6" t="s">
        <v>1177</v>
      </c>
      <c r="C563" s="6" t="s">
        <v>1178</v>
      </c>
      <c r="D563" s="7">
        <v>15000</v>
      </c>
      <c r="E563" s="8">
        <v>55</v>
      </c>
      <c r="F563" t="s">
        <v>364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1135</v>
      </c>
      <c r="O563" t="s">
        <v>1136</v>
      </c>
      <c r="P563" s="10">
        <f t="shared" si="40"/>
        <v>0</v>
      </c>
      <c r="Q563">
        <f t="shared" si="41"/>
        <v>27.5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6" t="s">
        <v>1179</v>
      </c>
      <c r="C564" s="6" t="s">
        <v>1180</v>
      </c>
      <c r="D564" s="7">
        <v>50000</v>
      </c>
      <c r="E564" s="8">
        <v>0</v>
      </c>
      <c r="F564" t="s">
        <v>364</v>
      </c>
      <c r="G564" t="s">
        <v>394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1135</v>
      </c>
      <c r="O564" t="s">
        <v>1136</v>
      </c>
      <c r="P564" s="10">
        <f t="shared" si="40"/>
        <v>0</v>
      </c>
      <c r="Q564">
        <f t="shared" si="41"/>
        <v>0</v>
      </c>
      <c r="S564" s="11">
        <f t="shared" si="42"/>
        <v>42692.389062499999</v>
      </c>
      <c r="T564" s="11">
        <f t="shared" si="43"/>
        <v>42722.389062499999</v>
      </c>
      <c r="U564">
        <f t="shared" si="44"/>
        <v>2016</v>
      </c>
    </row>
    <row r="565" spans="1:21" ht="60" x14ac:dyDescent="0.25">
      <c r="A565">
        <v>563</v>
      </c>
      <c r="B565" s="6" t="s">
        <v>1181</v>
      </c>
      <c r="C565" s="6" t="s">
        <v>1182</v>
      </c>
      <c r="D565" s="7">
        <v>75000</v>
      </c>
      <c r="E565" s="8">
        <v>68</v>
      </c>
      <c r="F565" t="s">
        <v>364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1135</v>
      </c>
      <c r="O565" t="s">
        <v>1136</v>
      </c>
      <c r="P565" s="10">
        <f t="shared" si="40"/>
        <v>0</v>
      </c>
      <c r="Q565">
        <f t="shared" si="41"/>
        <v>34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6" t="s">
        <v>1183</v>
      </c>
      <c r="C566" s="6" t="s">
        <v>1184</v>
      </c>
      <c r="D566" s="7">
        <v>18000</v>
      </c>
      <c r="E566" s="8">
        <v>1</v>
      </c>
      <c r="F566" t="s">
        <v>364</v>
      </c>
      <c r="G566" t="s">
        <v>186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1135</v>
      </c>
      <c r="O566" t="s">
        <v>1136</v>
      </c>
      <c r="P566" s="10">
        <f t="shared" si="40"/>
        <v>0</v>
      </c>
      <c r="Q566">
        <f t="shared" si="41"/>
        <v>1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6" t="s">
        <v>1185</v>
      </c>
      <c r="C567" s="6" t="s">
        <v>1186</v>
      </c>
      <c r="D567" s="7">
        <v>25000</v>
      </c>
      <c r="E567" s="8">
        <v>0</v>
      </c>
      <c r="F567" t="s">
        <v>364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1135</v>
      </c>
      <c r="O567" t="s">
        <v>1136</v>
      </c>
      <c r="P567" s="10">
        <f t="shared" si="40"/>
        <v>0</v>
      </c>
      <c r="Q567">
        <f t="shared" si="41"/>
        <v>0</v>
      </c>
      <c r="S567" s="11">
        <f t="shared" si="42"/>
        <v>42165.78528935185</v>
      </c>
      <c r="T567" s="11">
        <f t="shared" si="43"/>
        <v>42195.78528935185</v>
      </c>
      <c r="U567">
        <f t="shared" si="44"/>
        <v>2015</v>
      </c>
    </row>
    <row r="568" spans="1:21" ht="60" x14ac:dyDescent="0.25">
      <c r="A568">
        <v>566</v>
      </c>
      <c r="B568" s="6" t="s">
        <v>1187</v>
      </c>
      <c r="C568" s="6" t="s">
        <v>1188</v>
      </c>
      <c r="D568" s="7">
        <v>5000</v>
      </c>
      <c r="E568" s="8">
        <v>1</v>
      </c>
      <c r="F568" t="s">
        <v>364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1135</v>
      </c>
      <c r="O568" t="s">
        <v>1136</v>
      </c>
      <c r="P568" s="10">
        <f t="shared" si="40"/>
        <v>0</v>
      </c>
      <c r="Q568">
        <f t="shared" si="41"/>
        <v>1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6" t="s">
        <v>1189</v>
      </c>
      <c r="C569" s="6" t="s">
        <v>1190</v>
      </c>
      <c r="D569" s="7">
        <v>10000</v>
      </c>
      <c r="E569" s="8">
        <v>0</v>
      </c>
      <c r="F569" t="s">
        <v>364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1135</v>
      </c>
      <c r="O569" t="s">
        <v>1136</v>
      </c>
      <c r="P569" s="10">
        <f t="shared" si="40"/>
        <v>0</v>
      </c>
      <c r="Q569">
        <f t="shared" si="41"/>
        <v>0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6" t="s">
        <v>1191</v>
      </c>
      <c r="C570" s="6" t="s">
        <v>1192</v>
      </c>
      <c r="D570" s="7">
        <v>24500</v>
      </c>
      <c r="E570" s="8">
        <v>245</v>
      </c>
      <c r="F570" t="s">
        <v>364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1135</v>
      </c>
      <c r="O570" t="s">
        <v>1136</v>
      </c>
      <c r="P570" s="10">
        <f t="shared" si="40"/>
        <v>1</v>
      </c>
      <c r="Q570">
        <f t="shared" si="41"/>
        <v>49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6" t="s">
        <v>1193</v>
      </c>
      <c r="C571" s="6" t="s">
        <v>1194</v>
      </c>
      <c r="D571" s="7">
        <v>2500</v>
      </c>
      <c r="E571" s="8">
        <v>20</v>
      </c>
      <c r="F571" t="s">
        <v>364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1135</v>
      </c>
      <c r="O571" t="s">
        <v>1136</v>
      </c>
      <c r="P571" s="10">
        <f t="shared" si="40"/>
        <v>1</v>
      </c>
      <c r="Q571">
        <f t="shared" si="41"/>
        <v>20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6" t="s">
        <v>1195</v>
      </c>
      <c r="C572" s="6" t="s">
        <v>1196</v>
      </c>
      <c r="D572" s="7">
        <v>85000</v>
      </c>
      <c r="E572" s="8">
        <v>142</v>
      </c>
      <c r="F572" t="s">
        <v>364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1135</v>
      </c>
      <c r="O572" t="s">
        <v>1136</v>
      </c>
      <c r="P572" s="10">
        <f t="shared" si="40"/>
        <v>0</v>
      </c>
      <c r="Q572">
        <f t="shared" si="41"/>
        <v>142</v>
      </c>
      <c r="S572" s="11">
        <f t="shared" si="42"/>
        <v>42388.798252314809</v>
      </c>
      <c r="T572" s="11">
        <f t="shared" si="43"/>
        <v>42418.798252314809</v>
      </c>
      <c r="U572">
        <f t="shared" si="44"/>
        <v>2016</v>
      </c>
    </row>
    <row r="573" spans="1:21" ht="60" x14ac:dyDescent="0.25">
      <c r="A573">
        <v>571</v>
      </c>
      <c r="B573" s="6" t="s">
        <v>1197</v>
      </c>
      <c r="C573" s="6" t="s">
        <v>1198</v>
      </c>
      <c r="D573" s="7">
        <v>25000</v>
      </c>
      <c r="E573" s="8">
        <v>106</v>
      </c>
      <c r="F573" t="s">
        <v>364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1135</v>
      </c>
      <c r="O573" t="s">
        <v>1136</v>
      </c>
      <c r="P573" s="10">
        <f t="shared" si="40"/>
        <v>0</v>
      </c>
      <c r="Q573">
        <f t="shared" si="41"/>
        <v>53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6" t="s">
        <v>1199</v>
      </c>
      <c r="C574" s="6" t="s">
        <v>1200</v>
      </c>
      <c r="D574" s="7">
        <v>2500</v>
      </c>
      <c r="E574" s="8">
        <v>0</v>
      </c>
      <c r="F574" t="s">
        <v>364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1135</v>
      </c>
      <c r="O574" t="s">
        <v>1136</v>
      </c>
      <c r="P574" s="10">
        <f t="shared" si="40"/>
        <v>0</v>
      </c>
      <c r="Q574">
        <f t="shared" si="41"/>
        <v>0</v>
      </c>
      <c r="S574" s="11">
        <f t="shared" si="42"/>
        <v>42282.716296296298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6" t="s">
        <v>1201</v>
      </c>
      <c r="C575" s="6" t="s">
        <v>1202</v>
      </c>
      <c r="D575" s="7">
        <v>88888</v>
      </c>
      <c r="E575" s="8">
        <v>346</v>
      </c>
      <c r="F575" t="s">
        <v>364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1135</v>
      </c>
      <c r="O575" t="s">
        <v>1136</v>
      </c>
      <c r="P575" s="10">
        <f t="shared" si="40"/>
        <v>0</v>
      </c>
      <c r="Q575">
        <f t="shared" si="41"/>
        <v>38.44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6" t="s">
        <v>1203</v>
      </c>
      <c r="C576" s="6" t="s">
        <v>1204</v>
      </c>
      <c r="D576" s="7">
        <v>11180</v>
      </c>
      <c r="E576" s="8">
        <v>80</v>
      </c>
      <c r="F576" t="s">
        <v>364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1135</v>
      </c>
      <c r="O576" t="s">
        <v>1136</v>
      </c>
      <c r="P576" s="10">
        <f t="shared" si="40"/>
        <v>1</v>
      </c>
      <c r="Q576">
        <f t="shared" si="41"/>
        <v>20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6" t="s">
        <v>1205</v>
      </c>
      <c r="C577" s="6" t="s">
        <v>1206</v>
      </c>
      <c r="D577" s="7">
        <v>60000</v>
      </c>
      <c r="E577" s="8">
        <v>259</v>
      </c>
      <c r="F577" t="s">
        <v>364</v>
      </c>
      <c r="G577" t="s">
        <v>509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1135</v>
      </c>
      <c r="O577" t="s">
        <v>1136</v>
      </c>
      <c r="P577" s="10">
        <f t="shared" si="40"/>
        <v>0</v>
      </c>
      <c r="Q577">
        <f t="shared" si="41"/>
        <v>64.75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6" t="s">
        <v>1207</v>
      </c>
      <c r="C578" s="6" t="s">
        <v>1208</v>
      </c>
      <c r="D578" s="7">
        <v>80000</v>
      </c>
      <c r="E578" s="8">
        <v>1</v>
      </c>
      <c r="F578" t="s">
        <v>364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1135</v>
      </c>
      <c r="O578" t="s">
        <v>1136</v>
      </c>
      <c r="P578" s="10">
        <f t="shared" ref="P578:P641" si="45">IFERROR(ROUND(E578/D578*100,0),0)</f>
        <v>0</v>
      </c>
      <c r="Q578">
        <f t="shared" ref="Q578:Q641" si="46">IFERROR(ROUND(E578/L578,2),0)</f>
        <v>1</v>
      </c>
      <c r="S578" s="11">
        <f t="shared" ref="S578:S641" si="47">(J578/86400)+DATE(1970,1,1)</f>
        <v>42031.471666666665</v>
      </c>
      <c r="T578" s="11">
        <f t="shared" ref="T578:T641" si="48">(I578/86400)+DATE(1970,1,1)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6" t="s">
        <v>1209</v>
      </c>
      <c r="C579" s="6" t="s">
        <v>1210</v>
      </c>
      <c r="D579" s="7">
        <v>5000</v>
      </c>
      <c r="E579" s="8">
        <v>10</v>
      </c>
      <c r="F579" t="s">
        <v>364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1135</v>
      </c>
      <c r="O579" t="s">
        <v>1136</v>
      </c>
      <c r="P579" s="10">
        <f t="shared" si="45"/>
        <v>0</v>
      </c>
      <c r="Q579">
        <f t="shared" si="46"/>
        <v>10</v>
      </c>
      <c r="S579" s="11">
        <f t="shared" si="47"/>
        <v>42450.589143518519</v>
      </c>
      <c r="T579" s="11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6" t="s">
        <v>1211</v>
      </c>
      <c r="C580" s="6" t="s">
        <v>1212</v>
      </c>
      <c r="D580" s="7">
        <v>125000</v>
      </c>
      <c r="E580" s="8">
        <v>14</v>
      </c>
      <c r="F580" t="s">
        <v>364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1135</v>
      </c>
      <c r="O580" t="s">
        <v>1136</v>
      </c>
      <c r="P580" s="10">
        <f t="shared" si="45"/>
        <v>0</v>
      </c>
      <c r="Q580">
        <f t="shared" si="46"/>
        <v>2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6" t="s">
        <v>1213</v>
      </c>
      <c r="C581" s="6" t="s">
        <v>1214</v>
      </c>
      <c r="D581" s="7">
        <v>12000</v>
      </c>
      <c r="E581" s="8">
        <v>175</v>
      </c>
      <c r="F581" t="s">
        <v>364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1135</v>
      </c>
      <c r="O581" t="s">
        <v>1136</v>
      </c>
      <c r="P581" s="10">
        <f t="shared" si="45"/>
        <v>1</v>
      </c>
      <c r="Q581">
        <f t="shared" si="46"/>
        <v>35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6" t="s">
        <v>1215</v>
      </c>
      <c r="C582" s="6" t="s">
        <v>1216</v>
      </c>
      <c r="D582" s="7">
        <v>3000</v>
      </c>
      <c r="E582" s="8">
        <v>1</v>
      </c>
      <c r="F582" t="s">
        <v>364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1135</v>
      </c>
      <c r="O582" t="s">
        <v>1136</v>
      </c>
      <c r="P582" s="10">
        <f t="shared" si="45"/>
        <v>0</v>
      </c>
      <c r="Q582">
        <f t="shared" si="46"/>
        <v>1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6" t="s">
        <v>1217</v>
      </c>
      <c r="C583" s="6" t="s">
        <v>1218</v>
      </c>
      <c r="D583" s="7">
        <v>400</v>
      </c>
      <c r="E583" s="8">
        <v>0</v>
      </c>
      <c r="F583" t="s">
        <v>364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1135</v>
      </c>
      <c r="O583" t="s">
        <v>1136</v>
      </c>
      <c r="P583" s="10">
        <f t="shared" si="45"/>
        <v>0</v>
      </c>
      <c r="Q583">
        <f t="shared" si="46"/>
        <v>0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6" t="s">
        <v>1219</v>
      </c>
      <c r="C584" s="6" t="s">
        <v>1220</v>
      </c>
      <c r="D584" s="7">
        <v>100000</v>
      </c>
      <c r="E584" s="8">
        <v>0</v>
      </c>
      <c r="F584" t="s">
        <v>364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1135</v>
      </c>
      <c r="O584" t="s">
        <v>1136</v>
      </c>
      <c r="P584" s="10">
        <f t="shared" si="45"/>
        <v>0</v>
      </c>
      <c r="Q584">
        <f t="shared" si="46"/>
        <v>0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6" t="s">
        <v>1221</v>
      </c>
      <c r="C585" s="6" t="s">
        <v>1222</v>
      </c>
      <c r="D585" s="7">
        <v>9000</v>
      </c>
      <c r="E585" s="8">
        <v>1</v>
      </c>
      <c r="F585" t="s">
        <v>364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1135</v>
      </c>
      <c r="O585" t="s">
        <v>1136</v>
      </c>
      <c r="P585" s="10">
        <f t="shared" si="45"/>
        <v>0</v>
      </c>
      <c r="Q585">
        <f t="shared" si="46"/>
        <v>1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6" t="s">
        <v>1223</v>
      </c>
      <c r="C586" s="6" t="s">
        <v>1224</v>
      </c>
      <c r="D586" s="7">
        <v>1000</v>
      </c>
      <c r="E586" s="8">
        <v>10</v>
      </c>
      <c r="F586" t="s">
        <v>364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1135</v>
      </c>
      <c r="O586" t="s">
        <v>1136</v>
      </c>
      <c r="P586" s="10">
        <f t="shared" si="45"/>
        <v>1</v>
      </c>
      <c r="Q586">
        <f t="shared" si="46"/>
        <v>5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6" t="s">
        <v>1225</v>
      </c>
      <c r="C587" s="6" t="s">
        <v>1226</v>
      </c>
      <c r="D587" s="7">
        <v>9000</v>
      </c>
      <c r="E587" s="8">
        <v>0</v>
      </c>
      <c r="F587" t="s">
        <v>364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1135</v>
      </c>
      <c r="O587" t="s">
        <v>1136</v>
      </c>
      <c r="P587" s="10">
        <f t="shared" si="45"/>
        <v>0</v>
      </c>
      <c r="Q587">
        <f t="shared" si="46"/>
        <v>0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6" t="s">
        <v>1227</v>
      </c>
      <c r="C588" s="6" t="s">
        <v>1228</v>
      </c>
      <c r="D588" s="7">
        <v>10000</v>
      </c>
      <c r="E588" s="8">
        <v>56</v>
      </c>
      <c r="F588" t="s">
        <v>364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1135</v>
      </c>
      <c r="O588" t="s">
        <v>1136</v>
      </c>
      <c r="P588" s="10">
        <f t="shared" si="45"/>
        <v>1</v>
      </c>
      <c r="Q588">
        <f t="shared" si="46"/>
        <v>14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6" t="s">
        <v>1229</v>
      </c>
      <c r="C589" s="6" t="s">
        <v>1230</v>
      </c>
      <c r="D589" s="7">
        <v>30000</v>
      </c>
      <c r="E589" s="8">
        <v>2725</v>
      </c>
      <c r="F589" t="s">
        <v>364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1135</v>
      </c>
      <c r="O589" t="s">
        <v>1136</v>
      </c>
      <c r="P589" s="10">
        <f t="shared" si="45"/>
        <v>9</v>
      </c>
      <c r="Q589">
        <f t="shared" si="46"/>
        <v>389.29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6" t="s">
        <v>1231</v>
      </c>
      <c r="C590" s="6" t="s">
        <v>1232</v>
      </c>
      <c r="D590" s="7">
        <v>9000</v>
      </c>
      <c r="E590" s="8">
        <v>301</v>
      </c>
      <c r="F590" t="s">
        <v>364</v>
      </c>
      <c r="G590" t="s">
        <v>1233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1135</v>
      </c>
      <c r="O590" t="s">
        <v>1136</v>
      </c>
      <c r="P590" s="10">
        <f t="shared" si="45"/>
        <v>3</v>
      </c>
      <c r="Q590">
        <f t="shared" si="46"/>
        <v>150.5</v>
      </c>
      <c r="S590" s="11">
        <f t="shared" si="47"/>
        <v>42631.769513888888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6" t="s">
        <v>1234</v>
      </c>
      <c r="C591" s="6" t="s">
        <v>1235</v>
      </c>
      <c r="D591" s="7">
        <v>7500</v>
      </c>
      <c r="E591" s="8">
        <v>1</v>
      </c>
      <c r="F591" t="s">
        <v>364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1135</v>
      </c>
      <c r="O591" t="s">
        <v>1136</v>
      </c>
      <c r="P591" s="10">
        <f t="shared" si="45"/>
        <v>0</v>
      </c>
      <c r="Q591">
        <f t="shared" si="46"/>
        <v>1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6" t="s">
        <v>1236</v>
      </c>
      <c r="C592" s="6" t="s">
        <v>1237</v>
      </c>
      <c r="D592" s="7">
        <v>5000</v>
      </c>
      <c r="E592" s="8">
        <v>223</v>
      </c>
      <c r="F592" t="s">
        <v>364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1135</v>
      </c>
      <c r="O592" t="s">
        <v>1136</v>
      </c>
      <c r="P592" s="10">
        <f t="shared" si="45"/>
        <v>4</v>
      </c>
      <c r="Q592">
        <f t="shared" si="46"/>
        <v>24.78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6" t="s">
        <v>1238</v>
      </c>
      <c r="C593" s="6" t="s">
        <v>1239</v>
      </c>
      <c r="D593" s="7">
        <v>100000</v>
      </c>
      <c r="E593" s="8">
        <v>61</v>
      </c>
      <c r="F593" t="s">
        <v>364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1135</v>
      </c>
      <c r="O593" t="s">
        <v>1136</v>
      </c>
      <c r="P593" s="10">
        <f t="shared" si="45"/>
        <v>0</v>
      </c>
      <c r="Q593">
        <f t="shared" si="46"/>
        <v>30.5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6" t="s">
        <v>1240</v>
      </c>
      <c r="C594" s="6" t="s">
        <v>1241</v>
      </c>
      <c r="D594" s="7">
        <v>7500</v>
      </c>
      <c r="E594" s="8">
        <v>250</v>
      </c>
      <c r="F594" t="s">
        <v>364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1135</v>
      </c>
      <c r="O594" t="s">
        <v>1136</v>
      </c>
      <c r="P594" s="10">
        <f t="shared" si="45"/>
        <v>3</v>
      </c>
      <c r="Q594">
        <f t="shared" si="46"/>
        <v>250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6" t="s">
        <v>1242</v>
      </c>
      <c r="C595" s="6" t="s">
        <v>1243</v>
      </c>
      <c r="D595" s="7">
        <v>500</v>
      </c>
      <c r="E595" s="8">
        <v>115</v>
      </c>
      <c r="F595" t="s">
        <v>364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1135</v>
      </c>
      <c r="O595" t="s">
        <v>1136</v>
      </c>
      <c r="P595" s="10">
        <f t="shared" si="45"/>
        <v>23</v>
      </c>
      <c r="Q595">
        <f t="shared" si="46"/>
        <v>16.43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6" t="s">
        <v>1244</v>
      </c>
      <c r="C596" s="6" t="s">
        <v>1245</v>
      </c>
      <c r="D596" s="7">
        <v>25000</v>
      </c>
      <c r="E596" s="8">
        <v>26</v>
      </c>
      <c r="F596" t="s">
        <v>364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1135</v>
      </c>
      <c r="O596" t="s">
        <v>1136</v>
      </c>
      <c r="P596" s="10">
        <f t="shared" si="45"/>
        <v>0</v>
      </c>
      <c r="Q596">
        <f t="shared" si="46"/>
        <v>13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6" t="s">
        <v>1246</v>
      </c>
      <c r="C597" s="6" t="s">
        <v>1247</v>
      </c>
      <c r="D597" s="7">
        <v>100000</v>
      </c>
      <c r="E597" s="8">
        <v>426</v>
      </c>
      <c r="F597" t="s">
        <v>364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1135</v>
      </c>
      <c r="O597" t="s">
        <v>1136</v>
      </c>
      <c r="P597" s="10">
        <f t="shared" si="45"/>
        <v>0</v>
      </c>
      <c r="Q597">
        <f t="shared" si="46"/>
        <v>53.25</v>
      </c>
      <c r="S597" s="11">
        <f t="shared" si="47"/>
        <v>42083.069884259261</v>
      </c>
      <c r="T597" s="11">
        <f t="shared" si="48"/>
        <v>42128.069884259261</v>
      </c>
      <c r="U597">
        <f t="shared" si="49"/>
        <v>2015</v>
      </c>
    </row>
    <row r="598" spans="1:21" ht="45" x14ac:dyDescent="0.25">
      <c r="A598">
        <v>596</v>
      </c>
      <c r="B598" s="6" t="s">
        <v>1248</v>
      </c>
      <c r="C598" s="6" t="s">
        <v>1249</v>
      </c>
      <c r="D598" s="7">
        <v>20000</v>
      </c>
      <c r="E598" s="8">
        <v>6</v>
      </c>
      <c r="F598" t="s">
        <v>364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1135</v>
      </c>
      <c r="O598" t="s">
        <v>1136</v>
      </c>
      <c r="P598" s="10">
        <f t="shared" si="45"/>
        <v>0</v>
      </c>
      <c r="Q598">
        <f t="shared" si="46"/>
        <v>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6" t="s">
        <v>1250</v>
      </c>
      <c r="C599" s="6" t="s">
        <v>1251</v>
      </c>
      <c r="D599" s="7">
        <v>7500</v>
      </c>
      <c r="E599" s="8">
        <v>20</v>
      </c>
      <c r="F599" t="s">
        <v>364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1135</v>
      </c>
      <c r="O599" t="s">
        <v>1136</v>
      </c>
      <c r="P599" s="10">
        <f t="shared" si="45"/>
        <v>0</v>
      </c>
      <c r="Q599">
        <f t="shared" si="46"/>
        <v>10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6" t="s">
        <v>1252</v>
      </c>
      <c r="C600" s="6" t="s">
        <v>1253</v>
      </c>
      <c r="D600" s="7">
        <v>2500</v>
      </c>
      <c r="E600" s="8">
        <v>850</v>
      </c>
      <c r="F600" t="s">
        <v>364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1135</v>
      </c>
      <c r="O600" t="s">
        <v>1136</v>
      </c>
      <c r="P600" s="10">
        <f t="shared" si="45"/>
        <v>34</v>
      </c>
      <c r="Q600">
        <f t="shared" si="46"/>
        <v>121.43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6" t="s">
        <v>1254</v>
      </c>
      <c r="C601" s="6" t="s">
        <v>1255</v>
      </c>
      <c r="D601" s="7">
        <v>50000</v>
      </c>
      <c r="E601" s="8">
        <v>31</v>
      </c>
      <c r="F601" t="s">
        <v>364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1135</v>
      </c>
      <c r="O601" t="s">
        <v>1136</v>
      </c>
      <c r="P601" s="10">
        <f t="shared" si="45"/>
        <v>0</v>
      </c>
      <c r="Q601">
        <f t="shared" si="46"/>
        <v>15.5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6" t="s">
        <v>1256</v>
      </c>
      <c r="C602" s="6" t="s">
        <v>1257</v>
      </c>
      <c r="D602" s="7">
        <v>5000</v>
      </c>
      <c r="E602" s="8">
        <v>100</v>
      </c>
      <c r="F602" t="s">
        <v>279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1135</v>
      </c>
      <c r="O602" t="s">
        <v>1136</v>
      </c>
      <c r="P602" s="10">
        <f t="shared" si="45"/>
        <v>2</v>
      </c>
      <c r="Q602">
        <f t="shared" si="46"/>
        <v>100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6" t="s">
        <v>1258</v>
      </c>
      <c r="C603" s="6" t="s">
        <v>1259</v>
      </c>
      <c r="D603" s="7">
        <v>10000</v>
      </c>
      <c r="E603" s="8">
        <v>140</v>
      </c>
      <c r="F603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1135</v>
      </c>
      <c r="O603" t="s">
        <v>1136</v>
      </c>
      <c r="P603" s="10">
        <f t="shared" si="45"/>
        <v>1</v>
      </c>
      <c r="Q603">
        <f t="shared" si="46"/>
        <v>23.33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6" t="s">
        <v>1260</v>
      </c>
      <c r="C604" s="6" t="s">
        <v>1261</v>
      </c>
      <c r="D604" s="7">
        <v>70000</v>
      </c>
      <c r="E604" s="8">
        <v>0</v>
      </c>
      <c r="F604" t="s">
        <v>279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1135</v>
      </c>
      <c r="O604" t="s">
        <v>1136</v>
      </c>
      <c r="P604" s="10">
        <f t="shared" si="45"/>
        <v>0</v>
      </c>
      <c r="Q604">
        <f t="shared" si="46"/>
        <v>0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6" t="s">
        <v>1262</v>
      </c>
      <c r="C605" s="6" t="s">
        <v>1263</v>
      </c>
      <c r="D605" s="7">
        <v>15000</v>
      </c>
      <c r="E605" s="8">
        <v>590.02</v>
      </c>
      <c r="F605" t="s">
        <v>279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1135</v>
      </c>
      <c r="O605" t="s">
        <v>1136</v>
      </c>
      <c r="P605" s="10">
        <f t="shared" si="45"/>
        <v>4</v>
      </c>
      <c r="Q605">
        <f t="shared" si="46"/>
        <v>45.39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6" t="s">
        <v>1264</v>
      </c>
      <c r="C606" s="6" t="s">
        <v>1265</v>
      </c>
      <c r="D606" s="7">
        <v>1500</v>
      </c>
      <c r="E606" s="8">
        <v>0</v>
      </c>
      <c r="F606" t="s">
        <v>279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1135</v>
      </c>
      <c r="O606" t="s">
        <v>1136</v>
      </c>
      <c r="P606" s="10">
        <f t="shared" si="45"/>
        <v>0</v>
      </c>
      <c r="Q606">
        <f t="shared" si="46"/>
        <v>0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6" t="s">
        <v>1266</v>
      </c>
      <c r="C607" s="6" t="s">
        <v>1267</v>
      </c>
      <c r="D607" s="7">
        <v>5000</v>
      </c>
      <c r="E607" s="8">
        <v>131</v>
      </c>
      <c r="F607" t="s">
        <v>279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1135</v>
      </c>
      <c r="O607" t="s">
        <v>1136</v>
      </c>
      <c r="P607" s="10">
        <f t="shared" si="45"/>
        <v>3</v>
      </c>
      <c r="Q607">
        <f t="shared" si="46"/>
        <v>16.38</v>
      </c>
      <c r="S607" s="11">
        <f t="shared" si="47"/>
        <v>42194.357731481483</v>
      </c>
      <c r="T607" s="11">
        <f t="shared" si="48"/>
        <v>42239.357731481483</v>
      </c>
      <c r="U607">
        <f t="shared" si="49"/>
        <v>2015</v>
      </c>
    </row>
    <row r="608" spans="1:21" ht="60" x14ac:dyDescent="0.25">
      <c r="A608">
        <v>606</v>
      </c>
      <c r="B608" s="6" t="s">
        <v>1268</v>
      </c>
      <c r="C608" s="6" t="s">
        <v>1269</v>
      </c>
      <c r="D608" s="7">
        <v>5000</v>
      </c>
      <c r="E608" s="8">
        <v>10</v>
      </c>
      <c r="F608" t="s">
        <v>279</v>
      </c>
      <c r="G608" t="s">
        <v>394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1135</v>
      </c>
      <c r="O608" t="s">
        <v>1136</v>
      </c>
      <c r="P608" s="10">
        <f t="shared" si="45"/>
        <v>0</v>
      </c>
      <c r="Q608">
        <f t="shared" si="46"/>
        <v>10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6" t="s">
        <v>1270</v>
      </c>
      <c r="C609" s="6" t="s">
        <v>1271</v>
      </c>
      <c r="D609" s="7">
        <v>250</v>
      </c>
      <c r="E609" s="8">
        <v>0</v>
      </c>
      <c r="F609" t="s">
        <v>279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1135</v>
      </c>
      <c r="O609" t="s">
        <v>1136</v>
      </c>
      <c r="P609" s="10">
        <f t="shared" si="45"/>
        <v>0</v>
      </c>
      <c r="Q609">
        <f t="shared" si="46"/>
        <v>0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6" t="s">
        <v>1272</v>
      </c>
      <c r="C610" s="6" t="s">
        <v>1273</v>
      </c>
      <c r="D610" s="7">
        <v>150000</v>
      </c>
      <c r="E610" s="8">
        <v>1461</v>
      </c>
      <c r="F610" t="s">
        <v>279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1135</v>
      </c>
      <c r="O610" t="s">
        <v>1136</v>
      </c>
      <c r="P610" s="10">
        <f t="shared" si="45"/>
        <v>1</v>
      </c>
      <c r="Q610">
        <f t="shared" si="46"/>
        <v>292.2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6" t="s">
        <v>1274</v>
      </c>
      <c r="C611" s="6" t="s">
        <v>1275</v>
      </c>
      <c r="D611" s="7">
        <v>780</v>
      </c>
      <c r="E611" s="8">
        <v>5</v>
      </c>
      <c r="F611" t="s">
        <v>279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1135</v>
      </c>
      <c r="O611" t="s">
        <v>1136</v>
      </c>
      <c r="P611" s="10">
        <f t="shared" si="45"/>
        <v>1</v>
      </c>
      <c r="Q611">
        <f t="shared" si="46"/>
        <v>5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6" t="s">
        <v>1276</v>
      </c>
      <c r="C612" s="6" t="s">
        <v>1277</v>
      </c>
      <c r="D612" s="7">
        <v>13803</v>
      </c>
      <c r="E612" s="8">
        <v>0</v>
      </c>
      <c r="F612" t="s">
        <v>279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1135</v>
      </c>
      <c r="O612" t="s">
        <v>1136</v>
      </c>
      <c r="P612" s="10">
        <f t="shared" si="45"/>
        <v>0</v>
      </c>
      <c r="Q612">
        <f t="shared" si="46"/>
        <v>0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6" t="s">
        <v>1278</v>
      </c>
      <c r="C613" s="6" t="s">
        <v>1279</v>
      </c>
      <c r="D613" s="7">
        <v>80000</v>
      </c>
      <c r="E613" s="8">
        <v>0</v>
      </c>
      <c r="F613" t="s">
        <v>279</v>
      </c>
      <c r="G613" t="s">
        <v>186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1135</v>
      </c>
      <c r="O613" t="s">
        <v>1136</v>
      </c>
      <c r="P613" s="10">
        <f t="shared" si="45"/>
        <v>0</v>
      </c>
      <c r="Q613">
        <f t="shared" si="46"/>
        <v>0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6" t="s">
        <v>1280</v>
      </c>
      <c r="C614" s="6" t="s">
        <v>1281</v>
      </c>
      <c r="D614" s="7">
        <v>10000</v>
      </c>
      <c r="E614" s="8">
        <v>0</v>
      </c>
      <c r="F614" t="s">
        <v>279</v>
      </c>
      <c r="G614" t="s">
        <v>1233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1135</v>
      </c>
      <c r="O614" t="s">
        <v>1136</v>
      </c>
      <c r="P614" s="10">
        <f t="shared" si="45"/>
        <v>0</v>
      </c>
      <c r="Q614">
        <f t="shared" si="46"/>
        <v>0</v>
      </c>
      <c r="S614" s="11">
        <f t="shared" si="47"/>
        <v>42585.031782407408</v>
      </c>
      <c r="T614" s="11">
        <f t="shared" si="48"/>
        <v>42615.031782407408</v>
      </c>
      <c r="U614">
        <f t="shared" si="49"/>
        <v>2016</v>
      </c>
    </row>
    <row r="615" spans="1:21" ht="60" x14ac:dyDescent="0.25">
      <c r="A615">
        <v>613</v>
      </c>
      <c r="B615" s="6" t="s">
        <v>1282</v>
      </c>
      <c r="C615" s="6" t="s">
        <v>1283</v>
      </c>
      <c r="D615" s="7">
        <v>60000</v>
      </c>
      <c r="E615" s="8">
        <v>12818</v>
      </c>
      <c r="F615" t="s">
        <v>279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1135</v>
      </c>
      <c r="O615" t="s">
        <v>1136</v>
      </c>
      <c r="P615" s="10">
        <f t="shared" si="45"/>
        <v>21</v>
      </c>
      <c r="Q615">
        <f t="shared" si="46"/>
        <v>105.93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6" t="s">
        <v>1284</v>
      </c>
      <c r="C616" s="6" t="s">
        <v>1285</v>
      </c>
      <c r="D616" s="7">
        <v>10000</v>
      </c>
      <c r="E616" s="8">
        <v>0</v>
      </c>
      <c r="F616" t="s">
        <v>279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1135</v>
      </c>
      <c r="O616" t="s">
        <v>1136</v>
      </c>
      <c r="P616" s="10">
        <f t="shared" si="45"/>
        <v>0</v>
      </c>
      <c r="Q616">
        <f t="shared" si="46"/>
        <v>0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6" t="s">
        <v>1286</v>
      </c>
      <c r="C617" s="6" t="s">
        <v>1287</v>
      </c>
      <c r="D617" s="7">
        <v>515</v>
      </c>
      <c r="E617" s="8">
        <v>0</v>
      </c>
      <c r="F617" t="s">
        <v>279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1135</v>
      </c>
      <c r="O617" t="s">
        <v>1136</v>
      </c>
      <c r="P617" s="10">
        <f t="shared" si="45"/>
        <v>0</v>
      </c>
      <c r="Q617">
        <f t="shared" si="46"/>
        <v>0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6" t="s">
        <v>1288</v>
      </c>
      <c r="C618" s="6" t="s">
        <v>1289</v>
      </c>
      <c r="D618" s="7">
        <v>5000</v>
      </c>
      <c r="E618" s="8">
        <v>0</v>
      </c>
      <c r="F618" t="s">
        <v>279</v>
      </c>
      <c r="G618" t="s">
        <v>186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1135</v>
      </c>
      <c r="O618" t="s">
        <v>1136</v>
      </c>
      <c r="P618" s="10">
        <f t="shared" si="45"/>
        <v>0</v>
      </c>
      <c r="Q618">
        <f t="shared" si="46"/>
        <v>0</v>
      </c>
      <c r="S618" s="11">
        <f t="shared" si="47"/>
        <v>42761.376238425924</v>
      </c>
      <c r="T618" s="11">
        <f t="shared" si="48"/>
        <v>42791.376238425924</v>
      </c>
      <c r="U618">
        <f t="shared" si="49"/>
        <v>2017</v>
      </c>
    </row>
    <row r="619" spans="1:21" ht="60" x14ac:dyDescent="0.25">
      <c r="A619">
        <v>617</v>
      </c>
      <c r="B619" s="6" t="s">
        <v>1290</v>
      </c>
      <c r="C619" s="6" t="s">
        <v>1291</v>
      </c>
      <c r="D619" s="7">
        <v>2000</v>
      </c>
      <c r="E619" s="8">
        <v>60</v>
      </c>
      <c r="F619" t="s">
        <v>279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1135</v>
      </c>
      <c r="O619" t="s">
        <v>1136</v>
      </c>
      <c r="P619" s="10">
        <f t="shared" si="45"/>
        <v>3</v>
      </c>
      <c r="Q619">
        <f t="shared" si="46"/>
        <v>20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6" t="s">
        <v>1292</v>
      </c>
      <c r="C620" s="6" t="s">
        <v>1293</v>
      </c>
      <c r="D620" s="7">
        <v>400</v>
      </c>
      <c r="E620" s="8">
        <v>0</v>
      </c>
      <c r="F620" t="s">
        <v>279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1135</v>
      </c>
      <c r="O620" t="s">
        <v>1136</v>
      </c>
      <c r="P620" s="10">
        <f t="shared" si="45"/>
        <v>0</v>
      </c>
      <c r="Q620">
        <f t="shared" si="46"/>
        <v>0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6" t="s">
        <v>1294</v>
      </c>
      <c r="C621" s="6" t="s">
        <v>1295</v>
      </c>
      <c r="D621" s="7">
        <v>2500000</v>
      </c>
      <c r="E621" s="8">
        <v>1</v>
      </c>
      <c r="F621" t="s">
        <v>279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1135</v>
      </c>
      <c r="O621" t="s">
        <v>1136</v>
      </c>
      <c r="P621" s="10">
        <f t="shared" si="45"/>
        <v>0</v>
      </c>
      <c r="Q621">
        <f t="shared" si="46"/>
        <v>1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6" t="s">
        <v>1296</v>
      </c>
      <c r="C622" s="6" t="s">
        <v>1297</v>
      </c>
      <c r="D622" s="7">
        <v>30000</v>
      </c>
      <c r="E622" s="8">
        <v>300</v>
      </c>
      <c r="F622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1135</v>
      </c>
      <c r="O622" t="s">
        <v>1136</v>
      </c>
      <c r="P622" s="10">
        <f t="shared" si="45"/>
        <v>1</v>
      </c>
      <c r="Q622">
        <f t="shared" si="46"/>
        <v>300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6" t="s">
        <v>1298</v>
      </c>
      <c r="C623" s="6" t="s">
        <v>1299</v>
      </c>
      <c r="D623" s="7">
        <v>25000</v>
      </c>
      <c r="E623" s="8">
        <v>261</v>
      </c>
      <c r="F623" t="s">
        <v>279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1135</v>
      </c>
      <c r="O623" t="s">
        <v>1136</v>
      </c>
      <c r="P623" s="10">
        <f t="shared" si="45"/>
        <v>1</v>
      </c>
      <c r="Q623">
        <f t="shared" si="46"/>
        <v>87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6" t="s">
        <v>1300</v>
      </c>
      <c r="C624" s="6" t="s">
        <v>1301</v>
      </c>
      <c r="D624" s="7">
        <v>6000</v>
      </c>
      <c r="E624" s="8">
        <v>341</v>
      </c>
      <c r="F624" t="s">
        <v>279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1135</v>
      </c>
      <c r="O624" t="s">
        <v>1136</v>
      </c>
      <c r="P624" s="10">
        <f t="shared" si="45"/>
        <v>6</v>
      </c>
      <c r="Q624">
        <f t="shared" si="46"/>
        <v>37.89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6" t="s">
        <v>1302</v>
      </c>
      <c r="C625" s="6" t="s">
        <v>1303</v>
      </c>
      <c r="D625" s="7">
        <v>75000</v>
      </c>
      <c r="E625" s="8">
        <v>0</v>
      </c>
      <c r="F625" t="s">
        <v>279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1135</v>
      </c>
      <c r="O625" t="s">
        <v>1136</v>
      </c>
      <c r="P625" s="10">
        <f t="shared" si="45"/>
        <v>0</v>
      </c>
      <c r="Q625">
        <f t="shared" si="46"/>
        <v>0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6" t="s">
        <v>1304</v>
      </c>
      <c r="C626" s="6" t="s">
        <v>1305</v>
      </c>
      <c r="D626" s="7">
        <v>5000</v>
      </c>
      <c r="E626" s="8">
        <v>0</v>
      </c>
      <c r="F626" t="s">
        <v>279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1135</v>
      </c>
      <c r="O626" t="s">
        <v>1136</v>
      </c>
      <c r="P626" s="10">
        <f t="shared" si="45"/>
        <v>0</v>
      </c>
      <c r="Q626">
        <f t="shared" si="46"/>
        <v>0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6" t="s">
        <v>1306</v>
      </c>
      <c r="C627" s="6" t="s">
        <v>1307</v>
      </c>
      <c r="D627" s="7">
        <v>25000</v>
      </c>
      <c r="E627" s="8">
        <v>0</v>
      </c>
      <c r="F627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1135</v>
      </c>
      <c r="O627" t="s">
        <v>1136</v>
      </c>
      <c r="P627" s="10">
        <f t="shared" si="45"/>
        <v>0</v>
      </c>
      <c r="Q627">
        <f t="shared" si="46"/>
        <v>0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6" t="s">
        <v>1308</v>
      </c>
      <c r="C628" s="6" t="s">
        <v>1309</v>
      </c>
      <c r="D628" s="7">
        <v>25000</v>
      </c>
      <c r="E628" s="8">
        <v>4345</v>
      </c>
      <c r="F628" t="s">
        <v>279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1135</v>
      </c>
      <c r="O628" t="s">
        <v>1136</v>
      </c>
      <c r="P628" s="10">
        <f t="shared" si="45"/>
        <v>17</v>
      </c>
      <c r="Q628">
        <f t="shared" si="46"/>
        <v>111.41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6" t="s">
        <v>1310</v>
      </c>
      <c r="C629" s="6" t="s">
        <v>1311</v>
      </c>
      <c r="D629" s="7">
        <v>450000</v>
      </c>
      <c r="E629" s="8">
        <v>90</v>
      </c>
      <c r="F629" t="s">
        <v>279</v>
      </c>
      <c r="G629" t="s">
        <v>483</v>
      </c>
      <c r="H629" t="s">
        <v>484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1135</v>
      </c>
      <c r="O629" t="s">
        <v>1136</v>
      </c>
      <c r="P629" s="10">
        <f t="shared" si="45"/>
        <v>0</v>
      </c>
      <c r="Q629">
        <f t="shared" si="46"/>
        <v>90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6" t="s">
        <v>1312</v>
      </c>
      <c r="C630" s="6" t="s">
        <v>1313</v>
      </c>
      <c r="D630" s="7">
        <v>5000</v>
      </c>
      <c r="E630" s="8">
        <v>0</v>
      </c>
      <c r="F630" t="s">
        <v>279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1135</v>
      </c>
      <c r="O630" t="s">
        <v>1136</v>
      </c>
      <c r="P630" s="10">
        <f t="shared" si="45"/>
        <v>0</v>
      </c>
      <c r="Q630">
        <f t="shared" si="46"/>
        <v>0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6" t="s">
        <v>1314</v>
      </c>
      <c r="C631" s="6" t="s">
        <v>1315</v>
      </c>
      <c r="D631" s="7">
        <v>200000</v>
      </c>
      <c r="E631" s="8">
        <v>350</v>
      </c>
      <c r="F631" t="s">
        <v>279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1135</v>
      </c>
      <c r="O631" t="s">
        <v>1136</v>
      </c>
      <c r="P631" s="10">
        <f t="shared" si="45"/>
        <v>0</v>
      </c>
      <c r="Q631">
        <f t="shared" si="46"/>
        <v>116.67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6" t="s">
        <v>1316</v>
      </c>
      <c r="C632" s="6" t="s">
        <v>1317</v>
      </c>
      <c r="D632" s="7">
        <v>11999</v>
      </c>
      <c r="E632" s="8">
        <v>10</v>
      </c>
      <c r="F632" t="s">
        <v>279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1135</v>
      </c>
      <c r="O632" t="s">
        <v>1136</v>
      </c>
      <c r="P632" s="10">
        <f t="shared" si="45"/>
        <v>0</v>
      </c>
      <c r="Q632">
        <f t="shared" si="46"/>
        <v>10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6" t="s">
        <v>1318</v>
      </c>
      <c r="C633" s="6" t="s">
        <v>1319</v>
      </c>
      <c r="D633" s="7">
        <v>50000</v>
      </c>
      <c r="E633" s="8">
        <v>690</v>
      </c>
      <c r="F633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1135</v>
      </c>
      <c r="O633" t="s">
        <v>1136</v>
      </c>
      <c r="P633" s="10">
        <f t="shared" si="45"/>
        <v>1</v>
      </c>
      <c r="Q633">
        <f t="shared" si="46"/>
        <v>76.67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6" t="s">
        <v>1320</v>
      </c>
      <c r="C634" s="6" t="s">
        <v>1321</v>
      </c>
      <c r="D634" s="7">
        <v>20000</v>
      </c>
      <c r="E634" s="8">
        <v>0</v>
      </c>
      <c r="F634" t="s">
        <v>279</v>
      </c>
      <c r="G634" t="s">
        <v>394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1135</v>
      </c>
      <c r="O634" t="s">
        <v>1136</v>
      </c>
      <c r="P634" s="10">
        <f t="shared" si="45"/>
        <v>0</v>
      </c>
      <c r="Q634">
        <f t="shared" si="46"/>
        <v>0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6" t="s">
        <v>1322</v>
      </c>
      <c r="C635" s="6" t="s">
        <v>1323</v>
      </c>
      <c r="D635" s="7">
        <v>10000</v>
      </c>
      <c r="E635" s="8">
        <v>1245</v>
      </c>
      <c r="F635" t="s">
        <v>279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1135</v>
      </c>
      <c r="O635" t="s">
        <v>1136</v>
      </c>
      <c r="P635" s="10">
        <f t="shared" si="45"/>
        <v>12</v>
      </c>
      <c r="Q635">
        <f t="shared" si="46"/>
        <v>49.8</v>
      </c>
      <c r="S635" s="11">
        <f t="shared" si="47"/>
        <v>42507.299328703702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6" t="s">
        <v>1324</v>
      </c>
      <c r="C636" s="6" t="s">
        <v>1325</v>
      </c>
      <c r="D636" s="7">
        <v>5000</v>
      </c>
      <c r="E636" s="8">
        <v>1</v>
      </c>
      <c r="F636" t="s">
        <v>279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1135</v>
      </c>
      <c r="O636" t="s">
        <v>1136</v>
      </c>
      <c r="P636" s="10">
        <f t="shared" si="45"/>
        <v>0</v>
      </c>
      <c r="Q636">
        <f t="shared" si="46"/>
        <v>1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6" t="s">
        <v>1326</v>
      </c>
      <c r="C637" s="6" t="s">
        <v>1327</v>
      </c>
      <c r="D637" s="7">
        <v>25000</v>
      </c>
      <c r="E637" s="8">
        <v>2</v>
      </c>
      <c r="F637" t="s">
        <v>279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1135</v>
      </c>
      <c r="O637" t="s">
        <v>1136</v>
      </c>
      <c r="P637" s="10">
        <f t="shared" si="45"/>
        <v>0</v>
      </c>
      <c r="Q637">
        <f t="shared" si="46"/>
        <v>2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6" t="s">
        <v>1328</v>
      </c>
      <c r="C638" s="6" t="s">
        <v>1329</v>
      </c>
      <c r="D638" s="7">
        <v>2000</v>
      </c>
      <c r="E638" s="8">
        <v>4</v>
      </c>
      <c r="F638" t="s">
        <v>279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1135</v>
      </c>
      <c r="O638" t="s">
        <v>1136</v>
      </c>
      <c r="P638" s="10">
        <f t="shared" si="45"/>
        <v>0</v>
      </c>
      <c r="Q638">
        <f t="shared" si="46"/>
        <v>4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6" t="s">
        <v>1330</v>
      </c>
      <c r="C639" s="6" t="s">
        <v>1331</v>
      </c>
      <c r="D639" s="7">
        <v>100000</v>
      </c>
      <c r="E639" s="8">
        <v>0</v>
      </c>
      <c r="F639" t="s">
        <v>279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1135</v>
      </c>
      <c r="O639" t="s">
        <v>1136</v>
      </c>
      <c r="P639" s="10">
        <f t="shared" si="45"/>
        <v>0</v>
      </c>
      <c r="Q639">
        <f t="shared" si="46"/>
        <v>0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6" t="s">
        <v>1332</v>
      </c>
      <c r="C640" s="6" t="s">
        <v>1333</v>
      </c>
      <c r="D640" s="7">
        <v>200000</v>
      </c>
      <c r="E640" s="8">
        <v>18</v>
      </c>
      <c r="F640" t="s">
        <v>279</v>
      </c>
      <c r="G640" t="s">
        <v>509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1135</v>
      </c>
      <c r="O640" t="s">
        <v>1136</v>
      </c>
      <c r="P640" s="10">
        <f t="shared" si="45"/>
        <v>0</v>
      </c>
      <c r="Q640">
        <f t="shared" si="46"/>
        <v>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6" t="s">
        <v>1334</v>
      </c>
      <c r="C641" s="6" t="s">
        <v>1335</v>
      </c>
      <c r="D641" s="7">
        <v>1000000</v>
      </c>
      <c r="E641" s="8">
        <v>1</v>
      </c>
      <c r="F641" t="s">
        <v>279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1135</v>
      </c>
      <c r="O641" t="s">
        <v>1136</v>
      </c>
      <c r="P641" s="10">
        <f t="shared" si="45"/>
        <v>0</v>
      </c>
      <c r="Q641">
        <f t="shared" si="46"/>
        <v>1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6" t="s">
        <v>1336</v>
      </c>
      <c r="C642" s="6" t="s">
        <v>1337</v>
      </c>
      <c r="D642" s="7">
        <v>70</v>
      </c>
      <c r="E642" s="8">
        <v>101</v>
      </c>
      <c r="F642" t="s">
        <v>22</v>
      </c>
      <c r="G642" t="s">
        <v>186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1135</v>
      </c>
      <c r="O642" t="s">
        <v>1338</v>
      </c>
      <c r="P642" s="10">
        <f t="shared" ref="P642:P705" si="50">IFERROR(ROUND(E642/D642*100,0),0)</f>
        <v>144</v>
      </c>
      <c r="Q642">
        <f t="shared" ref="Q642:Q705" si="51">IFERROR(ROUND(E642/L642,2),0)</f>
        <v>50.5</v>
      </c>
      <c r="S642" s="11">
        <f t="shared" ref="S642:S705" si="52">(J642/86400)+DATE(1970,1,1)</f>
        <v>42683.420312499999</v>
      </c>
      <c r="T642" s="11">
        <f t="shared" ref="T642:T705" si="53">(I642/86400)+DATE(1970,1,1)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6" t="s">
        <v>1339</v>
      </c>
      <c r="C643" s="6" t="s">
        <v>1340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1135</v>
      </c>
      <c r="O643" t="s">
        <v>1338</v>
      </c>
      <c r="P643" s="10">
        <f t="shared" si="50"/>
        <v>119</v>
      </c>
      <c r="Q643">
        <f t="shared" si="51"/>
        <v>151.32</v>
      </c>
      <c r="S643" s="11">
        <f t="shared" si="52"/>
        <v>42199.57</v>
      </c>
      <c r="T643" s="11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6" t="s">
        <v>1341</v>
      </c>
      <c r="C644" s="6" t="s">
        <v>1342</v>
      </c>
      <c r="D644" s="7">
        <v>20000</v>
      </c>
      <c r="E644" s="8">
        <v>292097</v>
      </c>
      <c r="F644" t="s">
        <v>22</v>
      </c>
      <c r="G644" t="s">
        <v>509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1135</v>
      </c>
      <c r="O644" t="s">
        <v>1338</v>
      </c>
      <c r="P644" s="10">
        <f t="shared" si="50"/>
        <v>1460</v>
      </c>
      <c r="Q644">
        <f t="shared" si="51"/>
        <v>134.36000000000001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6" t="s">
        <v>1343</v>
      </c>
      <c r="C645" s="6" t="s">
        <v>1344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1135</v>
      </c>
      <c r="O645" t="s">
        <v>1338</v>
      </c>
      <c r="P645" s="10">
        <f t="shared" si="50"/>
        <v>106</v>
      </c>
      <c r="Q645">
        <f t="shared" si="51"/>
        <v>174.03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6" t="s">
        <v>1345</v>
      </c>
      <c r="C646" s="6" t="s">
        <v>1346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1135</v>
      </c>
      <c r="O646" t="s">
        <v>1338</v>
      </c>
      <c r="P646" s="10">
        <f t="shared" si="50"/>
        <v>300</v>
      </c>
      <c r="Q646">
        <f t="shared" si="51"/>
        <v>73.489999999999995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6" t="s">
        <v>1347</v>
      </c>
      <c r="C647" s="6" t="s">
        <v>1348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1135</v>
      </c>
      <c r="O647" t="s">
        <v>1338</v>
      </c>
      <c r="P647" s="10">
        <f t="shared" si="50"/>
        <v>279</v>
      </c>
      <c r="Q647">
        <f t="shared" si="51"/>
        <v>23.52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6" t="s">
        <v>1349</v>
      </c>
      <c r="C648" s="6" t="s">
        <v>1350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1135</v>
      </c>
      <c r="O648" t="s">
        <v>1338</v>
      </c>
      <c r="P648" s="10">
        <f t="shared" si="50"/>
        <v>132</v>
      </c>
      <c r="Q648">
        <f t="shared" si="51"/>
        <v>39.07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6" t="s">
        <v>1351</v>
      </c>
      <c r="C649" s="6" t="s">
        <v>1352</v>
      </c>
      <c r="D649" s="7">
        <v>2000</v>
      </c>
      <c r="E649" s="8">
        <v>2141</v>
      </c>
      <c r="F649" t="s">
        <v>22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1135</v>
      </c>
      <c r="O649" t="s">
        <v>1338</v>
      </c>
      <c r="P649" s="10">
        <f t="shared" si="50"/>
        <v>107</v>
      </c>
      <c r="Q649">
        <f t="shared" si="51"/>
        <v>125.94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6" t="s">
        <v>1353</v>
      </c>
      <c r="C650" s="6" t="s">
        <v>1354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1135</v>
      </c>
      <c r="O650" t="s">
        <v>1338</v>
      </c>
      <c r="P650" s="10">
        <f t="shared" si="50"/>
        <v>127</v>
      </c>
      <c r="Q650">
        <f t="shared" si="51"/>
        <v>1644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6" t="s">
        <v>1355</v>
      </c>
      <c r="C651" s="6" t="s">
        <v>1356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1135</v>
      </c>
      <c r="O651" t="s">
        <v>1338</v>
      </c>
      <c r="P651" s="10">
        <f t="shared" si="50"/>
        <v>140</v>
      </c>
      <c r="Q651">
        <f t="shared" si="51"/>
        <v>42.67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6" t="s">
        <v>1357</v>
      </c>
      <c r="C652" s="6" t="s">
        <v>1358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1135</v>
      </c>
      <c r="O652" t="s">
        <v>1338</v>
      </c>
      <c r="P652" s="10">
        <f t="shared" si="50"/>
        <v>112</v>
      </c>
      <c r="Q652">
        <f t="shared" si="51"/>
        <v>35.130000000000003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6" t="s">
        <v>1359</v>
      </c>
      <c r="C653" s="6" t="s">
        <v>1360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1135</v>
      </c>
      <c r="O653" t="s">
        <v>1338</v>
      </c>
      <c r="P653" s="10">
        <f t="shared" si="50"/>
        <v>101</v>
      </c>
      <c r="Q653">
        <f t="shared" si="51"/>
        <v>239.35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6" t="s">
        <v>1361</v>
      </c>
      <c r="C654" s="6" t="s">
        <v>1362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1135</v>
      </c>
      <c r="O654" t="s">
        <v>1338</v>
      </c>
      <c r="P654" s="10">
        <f t="shared" si="50"/>
        <v>100</v>
      </c>
      <c r="Q654">
        <f t="shared" si="51"/>
        <v>107.64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6" t="s">
        <v>1363</v>
      </c>
      <c r="C655" s="6" t="s">
        <v>1364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1135</v>
      </c>
      <c r="O655" t="s">
        <v>1338</v>
      </c>
      <c r="P655" s="10">
        <f t="shared" si="50"/>
        <v>141</v>
      </c>
      <c r="Q655">
        <f t="shared" si="51"/>
        <v>95.83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6" t="s">
        <v>1365</v>
      </c>
      <c r="C656" s="6" t="s">
        <v>1366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1135</v>
      </c>
      <c r="O656" t="s">
        <v>1338</v>
      </c>
      <c r="P656" s="10">
        <f t="shared" si="50"/>
        <v>267</v>
      </c>
      <c r="Q656">
        <f t="shared" si="51"/>
        <v>31.66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6" t="s">
        <v>1367</v>
      </c>
      <c r="C657" s="6" t="s">
        <v>1368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1135</v>
      </c>
      <c r="O657" t="s">
        <v>1338</v>
      </c>
      <c r="P657" s="10">
        <f t="shared" si="50"/>
        <v>147</v>
      </c>
      <c r="Q657">
        <f t="shared" si="51"/>
        <v>42.89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6" t="s">
        <v>1369</v>
      </c>
      <c r="C658" s="6" t="s">
        <v>1370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1135</v>
      </c>
      <c r="O658" t="s">
        <v>1338</v>
      </c>
      <c r="P658" s="10">
        <f t="shared" si="50"/>
        <v>214</v>
      </c>
      <c r="Q658">
        <f t="shared" si="51"/>
        <v>122.74</v>
      </c>
      <c r="S658" s="11">
        <f t="shared" si="52"/>
        <v>42417.804618055554</v>
      </c>
      <c r="T658" s="11">
        <f t="shared" si="53"/>
        <v>42477.76295138889</v>
      </c>
      <c r="U658">
        <f t="shared" si="54"/>
        <v>2016</v>
      </c>
    </row>
    <row r="659" spans="1:21" ht="60" x14ac:dyDescent="0.25">
      <c r="A659">
        <v>657</v>
      </c>
      <c r="B659" s="6" t="s">
        <v>1371</v>
      </c>
      <c r="C659" s="6" t="s">
        <v>1372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1135</v>
      </c>
      <c r="O659" t="s">
        <v>1338</v>
      </c>
      <c r="P659" s="10">
        <f t="shared" si="50"/>
        <v>126</v>
      </c>
      <c r="Q659">
        <f t="shared" si="51"/>
        <v>190.45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6" t="s">
        <v>1373</v>
      </c>
      <c r="C660" s="6" t="s">
        <v>1374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1135</v>
      </c>
      <c r="O660" t="s">
        <v>1338</v>
      </c>
      <c r="P660" s="10">
        <f t="shared" si="50"/>
        <v>104</v>
      </c>
      <c r="Q660">
        <f t="shared" si="51"/>
        <v>109.34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6" t="s">
        <v>1375</v>
      </c>
      <c r="C661" s="6" t="s">
        <v>1376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1135</v>
      </c>
      <c r="O661" t="s">
        <v>1338</v>
      </c>
      <c r="P661" s="10">
        <f t="shared" si="50"/>
        <v>101</v>
      </c>
      <c r="Q661">
        <f t="shared" si="51"/>
        <v>143.66999999999999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6" t="s">
        <v>1377</v>
      </c>
      <c r="C662" s="6" t="s">
        <v>1378</v>
      </c>
      <c r="D662" s="7">
        <v>50000</v>
      </c>
      <c r="E662" s="8">
        <v>1529</v>
      </c>
      <c r="F662" t="s">
        <v>364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1135</v>
      </c>
      <c r="O662" t="s">
        <v>1338</v>
      </c>
      <c r="P662" s="10">
        <f t="shared" si="50"/>
        <v>3</v>
      </c>
      <c r="Q662">
        <f t="shared" si="51"/>
        <v>84.94</v>
      </c>
      <c r="S662" s="11">
        <f t="shared" si="52"/>
        <v>41922.741655092592</v>
      </c>
      <c r="T662" s="11">
        <f t="shared" si="53"/>
        <v>41952.783321759256</v>
      </c>
      <c r="U662">
        <f t="shared" si="54"/>
        <v>2014</v>
      </c>
    </row>
    <row r="663" spans="1:21" ht="45" x14ac:dyDescent="0.25">
      <c r="A663">
        <v>661</v>
      </c>
      <c r="B663" s="6" t="s">
        <v>1379</v>
      </c>
      <c r="C663" s="6" t="s">
        <v>1380</v>
      </c>
      <c r="D663" s="7">
        <v>10000</v>
      </c>
      <c r="E663" s="8">
        <v>95</v>
      </c>
      <c r="F663" t="s">
        <v>364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1135</v>
      </c>
      <c r="O663" t="s">
        <v>1338</v>
      </c>
      <c r="P663" s="10">
        <f t="shared" si="50"/>
        <v>1</v>
      </c>
      <c r="Q663">
        <f t="shared" si="51"/>
        <v>10.56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6" t="s">
        <v>1381</v>
      </c>
      <c r="C664" s="6" t="s">
        <v>1382</v>
      </c>
      <c r="D664" s="7">
        <v>39000</v>
      </c>
      <c r="E664" s="8">
        <v>156</v>
      </c>
      <c r="F664" t="s">
        <v>364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1135</v>
      </c>
      <c r="O664" t="s">
        <v>1338</v>
      </c>
      <c r="P664" s="10">
        <f t="shared" si="50"/>
        <v>0</v>
      </c>
      <c r="Q664">
        <f t="shared" si="51"/>
        <v>39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6" t="s">
        <v>1383</v>
      </c>
      <c r="C665" s="6" t="s">
        <v>1384</v>
      </c>
      <c r="D665" s="7">
        <v>200000</v>
      </c>
      <c r="E665" s="8">
        <v>700</v>
      </c>
      <c r="F665" t="s">
        <v>364</v>
      </c>
      <c r="G665" t="s">
        <v>316</v>
      </c>
      <c r="H665" t="s">
        <v>317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1135</v>
      </c>
      <c r="O665" t="s">
        <v>1338</v>
      </c>
      <c r="P665" s="10">
        <f t="shared" si="50"/>
        <v>0</v>
      </c>
      <c r="Q665">
        <f t="shared" si="51"/>
        <v>100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6" t="s">
        <v>1385</v>
      </c>
      <c r="C666" s="6" t="s">
        <v>1386</v>
      </c>
      <c r="D666" s="7">
        <v>12000</v>
      </c>
      <c r="E666" s="8">
        <v>904</v>
      </c>
      <c r="F666" t="s">
        <v>364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1135</v>
      </c>
      <c r="O666" t="s">
        <v>1338</v>
      </c>
      <c r="P666" s="10">
        <f t="shared" si="50"/>
        <v>8</v>
      </c>
      <c r="Q666">
        <f t="shared" si="51"/>
        <v>31.17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6" t="s">
        <v>1387</v>
      </c>
      <c r="C667" s="6" t="s">
        <v>1388</v>
      </c>
      <c r="D667" s="7">
        <v>10000</v>
      </c>
      <c r="E667" s="8">
        <v>1864</v>
      </c>
      <c r="F667" t="s">
        <v>364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1135</v>
      </c>
      <c r="O667" t="s">
        <v>1338</v>
      </c>
      <c r="P667" s="10">
        <f t="shared" si="50"/>
        <v>19</v>
      </c>
      <c r="Q667">
        <f t="shared" si="51"/>
        <v>155.33000000000001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6" t="s">
        <v>1389</v>
      </c>
      <c r="C668" s="6" t="s">
        <v>1390</v>
      </c>
      <c r="D668" s="7">
        <v>200000</v>
      </c>
      <c r="E668" s="8">
        <v>8</v>
      </c>
      <c r="F668" t="s">
        <v>364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1135</v>
      </c>
      <c r="O668" t="s">
        <v>1338</v>
      </c>
      <c r="P668" s="10">
        <f t="shared" si="50"/>
        <v>0</v>
      </c>
      <c r="Q668">
        <f t="shared" si="51"/>
        <v>2</v>
      </c>
      <c r="S668" s="11">
        <f t="shared" si="52"/>
        <v>41838.832152777773</v>
      </c>
      <c r="T668" s="11">
        <f t="shared" si="53"/>
        <v>41868.832152777773</v>
      </c>
      <c r="U668">
        <f t="shared" si="54"/>
        <v>2014</v>
      </c>
    </row>
    <row r="669" spans="1:21" ht="60" x14ac:dyDescent="0.25">
      <c r="A669">
        <v>667</v>
      </c>
      <c r="B669" s="6" t="s">
        <v>1391</v>
      </c>
      <c r="C669" s="6" t="s">
        <v>1392</v>
      </c>
      <c r="D669" s="7">
        <v>50000</v>
      </c>
      <c r="E669" s="8">
        <v>5010</v>
      </c>
      <c r="F669" t="s">
        <v>364</v>
      </c>
      <c r="G669" t="s">
        <v>1233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1135</v>
      </c>
      <c r="O669" t="s">
        <v>1338</v>
      </c>
      <c r="P669" s="10">
        <f t="shared" si="50"/>
        <v>10</v>
      </c>
      <c r="Q669">
        <f t="shared" si="51"/>
        <v>178.93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6" t="s">
        <v>1393</v>
      </c>
      <c r="C670" s="6" t="s">
        <v>1394</v>
      </c>
      <c r="D670" s="7">
        <v>15000</v>
      </c>
      <c r="E670" s="8">
        <v>684</v>
      </c>
      <c r="F670" t="s">
        <v>364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1135</v>
      </c>
      <c r="O670" t="s">
        <v>1338</v>
      </c>
      <c r="P670" s="10">
        <f t="shared" si="50"/>
        <v>5</v>
      </c>
      <c r="Q670">
        <f t="shared" si="51"/>
        <v>27.36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6" t="s">
        <v>1395</v>
      </c>
      <c r="C671" s="6" t="s">
        <v>1396</v>
      </c>
      <c r="D671" s="7">
        <v>200000</v>
      </c>
      <c r="E671" s="8">
        <v>43015</v>
      </c>
      <c r="F671" t="s">
        <v>364</v>
      </c>
      <c r="G671" t="s">
        <v>483</v>
      </c>
      <c r="H671" t="s">
        <v>484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1135</v>
      </c>
      <c r="O671" t="s">
        <v>1338</v>
      </c>
      <c r="P671" s="10">
        <f t="shared" si="50"/>
        <v>22</v>
      </c>
      <c r="Q671">
        <f t="shared" si="51"/>
        <v>1536.25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6" t="s">
        <v>1397</v>
      </c>
      <c r="C672" s="6" t="s">
        <v>1398</v>
      </c>
      <c r="D672" s="7">
        <v>90000</v>
      </c>
      <c r="E672" s="8">
        <v>26349</v>
      </c>
      <c r="F672" t="s">
        <v>364</v>
      </c>
      <c r="G672" t="s">
        <v>1233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1135</v>
      </c>
      <c r="O672" t="s">
        <v>1338</v>
      </c>
      <c r="P672" s="10">
        <f t="shared" si="50"/>
        <v>29</v>
      </c>
      <c r="Q672">
        <f t="shared" si="51"/>
        <v>85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6" t="s">
        <v>1399</v>
      </c>
      <c r="C673" s="6" t="s">
        <v>1400</v>
      </c>
      <c r="D673" s="7">
        <v>30000</v>
      </c>
      <c r="E673" s="8">
        <v>11828</v>
      </c>
      <c r="F673" t="s">
        <v>364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1135</v>
      </c>
      <c r="O673" t="s">
        <v>1338</v>
      </c>
      <c r="P673" s="10">
        <f t="shared" si="50"/>
        <v>39</v>
      </c>
      <c r="Q673">
        <f t="shared" si="51"/>
        <v>788.53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6" t="s">
        <v>1401</v>
      </c>
      <c r="C674" s="6" t="s">
        <v>1402</v>
      </c>
      <c r="D674" s="7">
        <v>50000</v>
      </c>
      <c r="E674" s="8">
        <v>10814</v>
      </c>
      <c r="F674" t="s">
        <v>364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1135</v>
      </c>
      <c r="O674" t="s">
        <v>1338</v>
      </c>
      <c r="P674" s="10">
        <f t="shared" si="50"/>
        <v>22</v>
      </c>
      <c r="Q674">
        <f t="shared" si="51"/>
        <v>50.3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6" t="s">
        <v>1403</v>
      </c>
      <c r="C675" s="6" t="s">
        <v>1404</v>
      </c>
      <c r="D675" s="7">
        <v>100000</v>
      </c>
      <c r="E675" s="8">
        <v>205</v>
      </c>
      <c r="F675" t="s">
        <v>364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1135</v>
      </c>
      <c r="O675" t="s">
        <v>1338</v>
      </c>
      <c r="P675" s="10">
        <f t="shared" si="50"/>
        <v>0</v>
      </c>
      <c r="Q675">
        <f t="shared" si="51"/>
        <v>68.33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6" t="s">
        <v>1405</v>
      </c>
      <c r="C676" s="6" t="s">
        <v>1406</v>
      </c>
      <c r="D676" s="7">
        <v>50000</v>
      </c>
      <c r="E676" s="8">
        <v>15</v>
      </c>
      <c r="F676" t="s">
        <v>364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1135</v>
      </c>
      <c r="O676" t="s">
        <v>1338</v>
      </c>
      <c r="P676" s="10">
        <f t="shared" si="50"/>
        <v>0</v>
      </c>
      <c r="Q676">
        <f t="shared" si="51"/>
        <v>7.5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6" t="s">
        <v>1407</v>
      </c>
      <c r="C677" s="6" t="s">
        <v>1408</v>
      </c>
      <c r="D677" s="7">
        <v>6000</v>
      </c>
      <c r="E677" s="8">
        <v>891</v>
      </c>
      <c r="F677" t="s">
        <v>364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1135</v>
      </c>
      <c r="O677" t="s">
        <v>1338</v>
      </c>
      <c r="P677" s="10">
        <f t="shared" si="50"/>
        <v>15</v>
      </c>
      <c r="Q677">
        <f t="shared" si="51"/>
        <v>34.270000000000003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6" t="s">
        <v>1409</v>
      </c>
      <c r="C678" s="6" t="s">
        <v>1410</v>
      </c>
      <c r="D678" s="7">
        <v>100000</v>
      </c>
      <c r="E678" s="8">
        <v>1471</v>
      </c>
      <c r="F678" t="s">
        <v>364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1135</v>
      </c>
      <c r="O678" t="s">
        <v>1338</v>
      </c>
      <c r="P678" s="10">
        <f t="shared" si="50"/>
        <v>1</v>
      </c>
      <c r="Q678">
        <f t="shared" si="51"/>
        <v>61.29</v>
      </c>
      <c r="S678" s="11">
        <f t="shared" si="52"/>
        <v>42012.76829861111</v>
      </c>
      <c r="T678" s="11">
        <f t="shared" si="53"/>
        <v>42042.76829861111</v>
      </c>
      <c r="U678">
        <f t="shared" si="54"/>
        <v>2015</v>
      </c>
    </row>
    <row r="679" spans="1:21" ht="75" x14ac:dyDescent="0.25">
      <c r="A679">
        <v>677</v>
      </c>
      <c r="B679" s="6" t="s">
        <v>1411</v>
      </c>
      <c r="C679" s="6" t="s">
        <v>1412</v>
      </c>
      <c r="D679" s="7">
        <v>50000</v>
      </c>
      <c r="E679" s="8">
        <v>12792</v>
      </c>
      <c r="F679" t="s">
        <v>364</v>
      </c>
      <c r="G679" t="s">
        <v>1233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1135</v>
      </c>
      <c r="O679" t="s">
        <v>1338</v>
      </c>
      <c r="P679" s="10">
        <f t="shared" si="50"/>
        <v>26</v>
      </c>
      <c r="Q679">
        <f t="shared" si="51"/>
        <v>133.25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6" t="s">
        <v>1413</v>
      </c>
      <c r="C680" s="6" t="s">
        <v>1414</v>
      </c>
      <c r="D680" s="7">
        <v>29000</v>
      </c>
      <c r="E680" s="8">
        <v>1108</v>
      </c>
      <c r="F680" t="s">
        <v>364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1135</v>
      </c>
      <c r="O680" t="s">
        <v>1338</v>
      </c>
      <c r="P680" s="10">
        <f t="shared" si="50"/>
        <v>4</v>
      </c>
      <c r="Q680">
        <f t="shared" si="51"/>
        <v>65.180000000000007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6" t="s">
        <v>1415</v>
      </c>
      <c r="C681" s="6" t="s">
        <v>1416</v>
      </c>
      <c r="D681" s="7">
        <v>57000</v>
      </c>
      <c r="E681" s="8">
        <v>8827</v>
      </c>
      <c r="F681" t="s">
        <v>364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1135</v>
      </c>
      <c r="O681" t="s">
        <v>1338</v>
      </c>
      <c r="P681" s="10">
        <f t="shared" si="50"/>
        <v>15</v>
      </c>
      <c r="Q681">
        <f t="shared" si="51"/>
        <v>93.9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6" t="s">
        <v>1417</v>
      </c>
      <c r="C682" s="6" t="s">
        <v>1418</v>
      </c>
      <c r="D682" s="7">
        <v>75000</v>
      </c>
      <c r="E682" s="8">
        <v>19434</v>
      </c>
      <c r="F682" t="s">
        <v>364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1135</v>
      </c>
      <c r="O682" t="s">
        <v>1338</v>
      </c>
      <c r="P682" s="10">
        <f t="shared" si="50"/>
        <v>26</v>
      </c>
      <c r="Q682">
        <f t="shared" si="51"/>
        <v>150.65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6" t="s">
        <v>1419</v>
      </c>
      <c r="C683" s="6" t="s">
        <v>1420</v>
      </c>
      <c r="D683" s="7">
        <v>2500</v>
      </c>
      <c r="E683" s="8">
        <v>1</v>
      </c>
      <c r="F683" t="s">
        <v>364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1135</v>
      </c>
      <c r="O683" t="s">
        <v>1338</v>
      </c>
      <c r="P683" s="10">
        <f t="shared" si="50"/>
        <v>0</v>
      </c>
      <c r="Q683">
        <f t="shared" si="51"/>
        <v>1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6" t="s">
        <v>1421</v>
      </c>
      <c r="C684" s="6" t="s">
        <v>1422</v>
      </c>
      <c r="D684" s="7">
        <v>50000</v>
      </c>
      <c r="E684" s="8">
        <v>53</v>
      </c>
      <c r="F684" t="s">
        <v>364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1135</v>
      </c>
      <c r="O684" t="s">
        <v>1338</v>
      </c>
      <c r="P684" s="10">
        <f t="shared" si="50"/>
        <v>0</v>
      </c>
      <c r="Q684">
        <f t="shared" si="51"/>
        <v>13.25</v>
      </c>
      <c r="S684" s="11">
        <f t="shared" si="52"/>
        <v>42778.765300925923</v>
      </c>
      <c r="T684" s="11">
        <f t="shared" si="53"/>
        <v>42808.723634259259</v>
      </c>
      <c r="U684">
        <f t="shared" si="54"/>
        <v>2017</v>
      </c>
    </row>
    <row r="685" spans="1:21" ht="60" x14ac:dyDescent="0.25">
      <c r="A685">
        <v>683</v>
      </c>
      <c r="B685" s="6" t="s">
        <v>1423</v>
      </c>
      <c r="C685" s="6" t="s">
        <v>1424</v>
      </c>
      <c r="D685" s="7">
        <v>35000</v>
      </c>
      <c r="E685" s="8">
        <v>298</v>
      </c>
      <c r="F685" t="s">
        <v>364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1135</v>
      </c>
      <c r="O685" t="s">
        <v>1338</v>
      </c>
      <c r="P685" s="10">
        <f t="shared" si="50"/>
        <v>1</v>
      </c>
      <c r="Q685">
        <f t="shared" si="51"/>
        <v>99.33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6" t="s">
        <v>1425</v>
      </c>
      <c r="C686" s="6" t="s">
        <v>1426</v>
      </c>
      <c r="D686" s="7">
        <v>320000</v>
      </c>
      <c r="E686" s="8">
        <v>23948</v>
      </c>
      <c r="F686" t="s">
        <v>364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1135</v>
      </c>
      <c r="O686" t="s">
        <v>1338</v>
      </c>
      <c r="P686" s="10">
        <f t="shared" si="50"/>
        <v>7</v>
      </c>
      <c r="Q686">
        <f t="shared" si="51"/>
        <v>177.39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6" t="s">
        <v>1427</v>
      </c>
      <c r="C687" s="6" t="s">
        <v>1428</v>
      </c>
      <c r="D687" s="7">
        <v>2000</v>
      </c>
      <c r="E687" s="8">
        <v>553</v>
      </c>
      <c r="F687" t="s">
        <v>364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1135</v>
      </c>
      <c r="O687" t="s">
        <v>1338</v>
      </c>
      <c r="P687" s="10">
        <f t="shared" si="50"/>
        <v>28</v>
      </c>
      <c r="Q687">
        <f t="shared" si="51"/>
        <v>55.3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6" t="s">
        <v>1429</v>
      </c>
      <c r="C688" s="6" t="s">
        <v>1430</v>
      </c>
      <c r="D688" s="7">
        <v>500000</v>
      </c>
      <c r="E688" s="8">
        <v>0</v>
      </c>
      <c r="F688" t="s">
        <v>364</v>
      </c>
      <c r="G688" t="s">
        <v>1233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1135</v>
      </c>
      <c r="O688" t="s">
        <v>1338</v>
      </c>
      <c r="P688" s="10">
        <f t="shared" si="50"/>
        <v>0</v>
      </c>
      <c r="Q688">
        <f t="shared" si="51"/>
        <v>0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6" t="s">
        <v>1431</v>
      </c>
      <c r="C689" s="6" t="s">
        <v>1432</v>
      </c>
      <c r="D689" s="7">
        <v>100000</v>
      </c>
      <c r="E689" s="8">
        <v>3550</v>
      </c>
      <c r="F689" t="s">
        <v>364</v>
      </c>
      <c r="G689" t="s">
        <v>1433</v>
      </c>
      <c r="H689" t="s">
        <v>1434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1135</v>
      </c>
      <c r="O689" t="s">
        <v>1338</v>
      </c>
      <c r="P689" s="10">
        <f t="shared" si="50"/>
        <v>4</v>
      </c>
      <c r="Q689">
        <f t="shared" si="51"/>
        <v>591.66999999999996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6" t="s">
        <v>1435</v>
      </c>
      <c r="C690" s="6" t="s">
        <v>1436</v>
      </c>
      <c r="D690" s="7">
        <v>20000</v>
      </c>
      <c r="E690" s="8">
        <v>14598</v>
      </c>
      <c r="F690" t="s">
        <v>364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1135</v>
      </c>
      <c r="O690" t="s">
        <v>1338</v>
      </c>
      <c r="P690" s="10">
        <f t="shared" si="50"/>
        <v>73</v>
      </c>
      <c r="Q690">
        <f t="shared" si="51"/>
        <v>405.5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6" t="s">
        <v>1437</v>
      </c>
      <c r="C691" s="6" t="s">
        <v>1438</v>
      </c>
      <c r="D691" s="7">
        <v>200000</v>
      </c>
      <c r="E691" s="8">
        <v>115297.5</v>
      </c>
      <c r="F691" t="s">
        <v>364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1135</v>
      </c>
      <c r="O691" t="s">
        <v>1338</v>
      </c>
      <c r="P691" s="10">
        <f t="shared" si="50"/>
        <v>58</v>
      </c>
      <c r="Q691">
        <f t="shared" si="51"/>
        <v>343.15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6" t="s">
        <v>1439</v>
      </c>
      <c r="C692" s="6" t="s">
        <v>1440</v>
      </c>
      <c r="D692" s="7">
        <v>20000</v>
      </c>
      <c r="E692" s="8">
        <v>2468</v>
      </c>
      <c r="F692" t="s">
        <v>364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1135</v>
      </c>
      <c r="O692" t="s">
        <v>1338</v>
      </c>
      <c r="P692" s="10">
        <f t="shared" si="50"/>
        <v>12</v>
      </c>
      <c r="Q692">
        <f t="shared" si="51"/>
        <v>72.59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6" t="s">
        <v>1441</v>
      </c>
      <c r="C693" s="6" t="s">
        <v>1442</v>
      </c>
      <c r="D693" s="7">
        <v>50000</v>
      </c>
      <c r="E693" s="8">
        <v>260</v>
      </c>
      <c r="F693" t="s">
        <v>364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1135</v>
      </c>
      <c r="O693" t="s">
        <v>1338</v>
      </c>
      <c r="P693" s="10">
        <f t="shared" si="50"/>
        <v>1</v>
      </c>
      <c r="Q693">
        <f t="shared" si="51"/>
        <v>26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6" t="s">
        <v>1443</v>
      </c>
      <c r="C694" s="6" t="s">
        <v>1444</v>
      </c>
      <c r="D694" s="7">
        <v>20000</v>
      </c>
      <c r="E694" s="8">
        <v>1306</v>
      </c>
      <c r="F694" t="s">
        <v>364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1135</v>
      </c>
      <c r="O694" t="s">
        <v>1338</v>
      </c>
      <c r="P694" s="10">
        <f t="shared" si="50"/>
        <v>7</v>
      </c>
      <c r="Q694">
        <f t="shared" si="51"/>
        <v>6.5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6" t="s">
        <v>1445</v>
      </c>
      <c r="C695" s="6" t="s">
        <v>1446</v>
      </c>
      <c r="D695" s="7">
        <v>100000</v>
      </c>
      <c r="E695" s="8">
        <v>35338</v>
      </c>
      <c r="F695" t="s">
        <v>364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1135</v>
      </c>
      <c r="O695" t="s">
        <v>1338</v>
      </c>
      <c r="P695" s="10">
        <f t="shared" si="50"/>
        <v>35</v>
      </c>
      <c r="Q695">
        <f t="shared" si="51"/>
        <v>119.39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6" t="s">
        <v>1447</v>
      </c>
      <c r="C696" s="6" t="s">
        <v>1448</v>
      </c>
      <c r="D696" s="7">
        <v>150000</v>
      </c>
      <c r="E696" s="8">
        <v>590</v>
      </c>
      <c r="F696" t="s">
        <v>364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1135</v>
      </c>
      <c r="O696" t="s">
        <v>1338</v>
      </c>
      <c r="P696" s="10">
        <f t="shared" si="50"/>
        <v>0</v>
      </c>
      <c r="Q696">
        <f t="shared" si="51"/>
        <v>84.29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6" t="s">
        <v>1449</v>
      </c>
      <c r="C697" s="6" t="s">
        <v>1450</v>
      </c>
      <c r="D697" s="7">
        <v>60000</v>
      </c>
      <c r="E697" s="8">
        <v>636</v>
      </c>
      <c r="F697" t="s">
        <v>364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1135</v>
      </c>
      <c r="O697" t="s">
        <v>1338</v>
      </c>
      <c r="P697" s="10">
        <f t="shared" si="50"/>
        <v>1</v>
      </c>
      <c r="Q697">
        <f t="shared" si="51"/>
        <v>90.86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6" t="s">
        <v>1451</v>
      </c>
      <c r="C698" s="6" t="s">
        <v>1452</v>
      </c>
      <c r="D698" s="7">
        <v>175000</v>
      </c>
      <c r="E698" s="8">
        <v>1</v>
      </c>
      <c r="F698" t="s">
        <v>364</v>
      </c>
      <c r="G698" t="s">
        <v>394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1135</v>
      </c>
      <c r="O698" t="s">
        <v>1338</v>
      </c>
      <c r="P698" s="10">
        <f t="shared" si="50"/>
        <v>0</v>
      </c>
      <c r="Q698">
        <f t="shared" si="51"/>
        <v>1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6" t="s">
        <v>1453</v>
      </c>
      <c r="C699" s="6" t="s">
        <v>1454</v>
      </c>
      <c r="D699" s="7">
        <v>5000</v>
      </c>
      <c r="E699" s="8">
        <v>2319</v>
      </c>
      <c r="F699" t="s">
        <v>364</v>
      </c>
      <c r="G699" t="s">
        <v>509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1135</v>
      </c>
      <c r="O699" t="s">
        <v>1338</v>
      </c>
      <c r="P699" s="10">
        <f t="shared" si="50"/>
        <v>46</v>
      </c>
      <c r="Q699">
        <f t="shared" si="51"/>
        <v>20.34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6" t="s">
        <v>1455</v>
      </c>
      <c r="C700" s="6" t="s">
        <v>1456</v>
      </c>
      <c r="D700" s="7">
        <v>100000</v>
      </c>
      <c r="E700" s="8">
        <v>15390</v>
      </c>
      <c r="F700" t="s">
        <v>364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1135</v>
      </c>
      <c r="O700" t="s">
        <v>1338</v>
      </c>
      <c r="P700" s="10">
        <f t="shared" si="50"/>
        <v>15</v>
      </c>
      <c r="Q700">
        <f t="shared" si="51"/>
        <v>530.69000000000005</v>
      </c>
      <c r="S700" s="11">
        <f t="shared" si="52"/>
        <v>41866.931076388893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6" t="s">
        <v>1457</v>
      </c>
      <c r="C701" s="6" t="s">
        <v>1458</v>
      </c>
      <c r="D701" s="7">
        <v>130000</v>
      </c>
      <c r="E701" s="8">
        <v>107148.74</v>
      </c>
      <c r="F701" t="s">
        <v>364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1135</v>
      </c>
      <c r="O701" t="s">
        <v>1338</v>
      </c>
      <c r="P701" s="10">
        <f t="shared" si="50"/>
        <v>82</v>
      </c>
      <c r="Q701">
        <f t="shared" si="51"/>
        <v>120.39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6" t="s">
        <v>1459</v>
      </c>
      <c r="C702" s="6" t="s">
        <v>1460</v>
      </c>
      <c r="D702" s="7">
        <v>15000</v>
      </c>
      <c r="E702" s="8">
        <v>403</v>
      </c>
      <c r="F702" t="s">
        <v>364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1135</v>
      </c>
      <c r="O702" t="s">
        <v>1338</v>
      </c>
      <c r="P702" s="10">
        <f t="shared" si="50"/>
        <v>3</v>
      </c>
      <c r="Q702">
        <f t="shared" si="51"/>
        <v>13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6" t="s">
        <v>1461</v>
      </c>
      <c r="C703" s="6" t="s">
        <v>1462</v>
      </c>
      <c r="D703" s="7">
        <v>23000</v>
      </c>
      <c r="E703" s="8">
        <v>6118</v>
      </c>
      <c r="F703" t="s">
        <v>364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1135</v>
      </c>
      <c r="O703" t="s">
        <v>1338</v>
      </c>
      <c r="P703" s="10">
        <f t="shared" si="50"/>
        <v>27</v>
      </c>
      <c r="Q703">
        <f t="shared" si="51"/>
        <v>291.33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6" t="s">
        <v>1463</v>
      </c>
      <c r="C704" s="6" t="s">
        <v>1464</v>
      </c>
      <c r="D704" s="7">
        <v>15000</v>
      </c>
      <c r="E704" s="8">
        <v>4622.01</v>
      </c>
      <c r="F704" t="s">
        <v>364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1135</v>
      </c>
      <c r="O704" t="s">
        <v>1338</v>
      </c>
      <c r="P704" s="10">
        <f t="shared" si="50"/>
        <v>31</v>
      </c>
      <c r="Q704">
        <f t="shared" si="51"/>
        <v>124.92</v>
      </c>
      <c r="S704" s="11">
        <f t="shared" si="52"/>
        <v>42668.726701388892</v>
      </c>
      <c r="T704" s="11">
        <f t="shared" si="53"/>
        <v>42698.768368055556</v>
      </c>
      <c r="U704">
        <f t="shared" si="54"/>
        <v>2016</v>
      </c>
    </row>
    <row r="705" spans="1:21" ht="45" x14ac:dyDescent="0.25">
      <c r="A705">
        <v>703</v>
      </c>
      <c r="B705" s="6" t="s">
        <v>1465</v>
      </c>
      <c r="C705" s="6" t="s">
        <v>1466</v>
      </c>
      <c r="D705" s="7">
        <v>15000</v>
      </c>
      <c r="E705" s="8">
        <v>837</v>
      </c>
      <c r="F705" t="s">
        <v>364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1135</v>
      </c>
      <c r="O705" t="s">
        <v>1338</v>
      </c>
      <c r="P705" s="10">
        <f t="shared" si="50"/>
        <v>6</v>
      </c>
      <c r="Q705">
        <f t="shared" si="51"/>
        <v>119.57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6" t="s">
        <v>1467</v>
      </c>
      <c r="C706" s="6" t="s">
        <v>1468</v>
      </c>
      <c r="D706" s="7">
        <v>55000</v>
      </c>
      <c r="E706" s="8">
        <v>481</v>
      </c>
      <c r="F706" t="s">
        <v>364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1135</v>
      </c>
      <c r="O706" t="s">
        <v>1338</v>
      </c>
      <c r="P706" s="10">
        <f t="shared" ref="P706:P769" si="55">IFERROR(ROUND(E706/D706*100,0),0)</f>
        <v>1</v>
      </c>
      <c r="Q706">
        <f t="shared" ref="Q706:Q769" si="56">IFERROR(ROUND(E706/L706,2),0)</f>
        <v>120.25</v>
      </c>
      <c r="S706" s="11">
        <f t="shared" ref="S706:S769" si="57">(J706/86400)+DATE(1970,1,1)</f>
        <v>42726.192916666667</v>
      </c>
      <c r="T706" s="11">
        <f t="shared" ref="T706:T769" si="58">(I706/86400)+DATE(1970,1,1)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6" t="s">
        <v>1469</v>
      </c>
      <c r="C707" s="6" t="s">
        <v>1470</v>
      </c>
      <c r="D707" s="7">
        <v>100000</v>
      </c>
      <c r="E707" s="8">
        <v>977</v>
      </c>
      <c r="F707" t="s">
        <v>364</v>
      </c>
      <c r="G707" t="s">
        <v>394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1135</v>
      </c>
      <c r="O707" t="s">
        <v>1338</v>
      </c>
      <c r="P707" s="10">
        <f t="shared" si="55"/>
        <v>1</v>
      </c>
      <c r="Q707">
        <f t="shared" si="56"/>
        <v>195.4</v>
      </c>
      <c r="S707" s="11">
        <f t="shared" si="57"/>
        <v>42726.491643518515</v>
      </c>
      <c r="T707" s="11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6" t="s">
        <v>1471</v>
      </c>
      <c r="C708" s="6" t="s">
        <v>1472</v>
      </c>
      <c r="D708" s="7">
        <v>100000</v>
      </c>
      <c r="E708" s="8">
        <v>0</v>
      </c>
      <c r="F708" t="s">
        <v>364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1135</v>
      </c>
      <c r="O708" t="s">
        <v>1338</v>
      </c>
      <c r="P708" s="10">
        <f t="shared" si="55"/>
        <v>0</v>
      </c>
      <c r="Q708">
        <f t="shared" si="56"/>
        <v>0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6" t="s">
        <v>1473</v>
      </c>
      <c r="C709" s="6" t="s">
        <v>1474</v>
      </c>
      <c r="D709" s="7">
        <v>68000</v>
      </c>
      <c r="E709" s="8">
        <v>53670.6</v>
      </c>
      <c r="F709" t="s">
        <v>364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1135</v>
      </c>
      <c r="O709" t="s">
        <v>1338</v>
      </c>
      <c r="P709" s="10">
        <f t="shared" si="55"/>
        <v>79</v>
      </c>
      <c r="Q709">
        <f t="shared" si="56"/>
        <v>117.7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6" t="s">
        <v>1475</v>
      </c>
      <c r="C710" s="6" t="s">
        <v>1476</v>
      </c>
      <c r="D710" s="7">
        <v>40000</v>
      </c>
      <c r="E710" s="8">
        <v>8837</v>
      </c>
      <c r="F710" t="s">
        <v>364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1135</v>
      </c>
      <c r="O710" t="s">
        <v>1338</v>
      </c>
      <c r="P710" s="10">
        <f t="shared" si="55"/>
        <v>22</v>
      </c>
      <c r="Q710">
        <f t="shared" si="56"/>
        <v>23.95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6" t="s">
        <v>1477</v>
      </c>
      <c r="C711" s="6" t="s">
        <v>1478</v>
      </c>
      <c r="D711" s="7">
        <v>15000</v>
      </c>
      <c r="E711" s="8">
        <v>61</v>
      </c>
      <c r="F711" t="s">
        <v>364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1135</v>
      </c>
      <c r="O711" t="s">
        <v>1338</v>
      </c>
      <c r="P711" s="10">
        <f t="shared" si="55"/>
        <v>0</v>
      </c>
      <c r="Q711">
        <f t="shared" si="56"/>
        <v>30.5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6" t="s">
        <v>1479</v>
      </c>
      <c r="C712" s="6" t="s">
        <v>1480</v>
      </c>
      <c r="D712" s="7">
        <v>1200</v>
      </c>
      <c r="E712" s="8">
        <v>0</v>
      </c>
      <c r="F712" t="s">
        <v>364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1135</v>
      </c>
      <c r="O712" t="s">
        <v>1338</v>
      </c>
      <c r="P712" s="10">
        <f t="shared" si="55"/>
        <v>0</v>
      </c>
      <c r="Q712">
        <f t="shared" si="56"/>
        <v>0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6" t="s">
        <v>1481</v>
      </c>
      <c r="C713" s="6" t="s">
        <v>1482</v>
      </c>
      <c r="D713" s="7">
        <v>100000</v>
      </c>
      <c r="E713" s="8">
        <v>33791</v>
      </c>
      <c r="F713" t="s">
        <v>364</v>
      </c>
      <c r="G713" t="s">
        <v>394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1135</v>
      </c>
      <c r="O713" t="s">
        <v>1338</v>
      </c>
      <c r="P713" s="10">
        <f t="shared" si="55"/>
        <v>34</v>
      </c>
      <c r="Q713">
        <f t="shared" si="56"/>
        <v>99.97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6" t="s">
        <v>1483</v>
      </c>
      <c r="C714" s="6" t="s">
        <v>1484</v>
      </c>
      <c r="D714" s="7">
        <v>48500</v>
      </c>
      <c r="E714" s="8">
        <v>105</v>
      </c>
      <c r="F714" t="s">
        <v>364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1135</v>
      </c>
      <c r="O714" t="s">
        <v>1338</v>
      </c>
      <c r="P714" s="10">
        <f t="shared" si="55"/>
        <v>0</v>
      </c>
      <c r="Q714">
        <f t="shared" si="56"/>
        <v>26.25</v>
      </c>
      <c r="S714" s="11">
        <f t="shared" si="57"/>
        <v>42384.680925925924</v>
      </c>
      <c r="T714" s="11">
        <f t="shared" si="58"/>
        <v>42414.680925925924</v>
      </c>
      <c r="U714">
        <f t="shared" si="59"/>
        <v>2016</v>
      </c>
    </row>
    <row r="715" spans="1:21" ht="60" x14ac:dyDescent="0.25">
      <c r="A715">
        <v>713</v>
      </c>
      <c r="B715" s="6" t="s">
        <v>1485</v>
      </c>
      <c r="C715" s="6" t="s">
        <v>1486</v>
      </c>
      <c r="D715" s="7">
        <v>25000</v>
      </c>
      <c r="E715" s="8">
        <v>199</v>
      </c>
      <c r="F715" t="s">
        <v>364</v>
      </c>
      <c r="G715" t="s">
        <v>1233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1135</v>
      </c>
      <c r="O715" t="s">
        <v>1338</v>
      </c>
      <c r="P715" s="10">
        <f t="shared" si="55"/>
        <v>1</v>
      </c>
      <c r="Q715">
        <f t="shared" si="56"/>
        <v>199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6" t="s">
        <v>1487</v>
      </c>
      <c r="C716" s="6" t="s">
        <v>1488</v>
      </c>
      <c r="D716" s="7">
        <v>15000</v>
      </c>
      <c r="E716" s="8">
        <v>2249</v>
      </c>
      <c r="F716" t="s">
        <v>364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1135</v>
      </c>
      <c r="O716" t="s">
        <v>1338</v>
      </c>
      <c r="P716" s="10">
        <f t="shared" si="55"/>
        <v>15</v>
      </c>
      <c r="Q716">
        <f t="shared" si="56"/>
        <v>80.319999999999993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6" t="s">
        <v>1489</v>
      </c>
      <c r="C717" s="6" t="s">
        <v>1490</v>
      </c>
      <c r="D717" s="7">
        <v>27500</v>
      </c>
      <c r="E717" s="8">
        <v>1389</v>
      </c>
      <c r="F717" t="s">
        <v>364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1135</v>
      </c>
      <c r="O717" t="s">
        <v>1338</v>
      </c>
      <c r="P717" s="10">
        <f t="shared" si="55"/>
        <v>5</v>
      </c>
      <c r="Q717">
        <f t="shared" si="56"/>
        <v>115.75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6" t="s">
        <v>1491</v>
      </c>
      <c r="C718" s="6" t="s">
        <v>1492</v>
      </c>
      <c r="D718" s="7">
        <v>7000</v>
      </c>
      <c r="E718" s="8">
        <v>715</v>
      </c>
      <c r="F718" t="s">
        <v>364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1135</v>
      </c>
      <c r="O718" t="s">
        <v>1338</v>
      </c>
      <c r="P718" s="10">
        <f t="shared" si="55"/>
        <v>10</v>
      </c>
      <c r="Q718">
        <f t="shared" si="56"/>
        <v>44.69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6" t="s">
        <v>1493</v>
      </c>
      <c r="C719" s="6" t="s">
        <v>1494</v>
      </c>
      <c r="D719" s="7">
        <v>100000</v>
      </c>
      <c r="E719" s="8">
        <v>305</v>
      </c>
      <c r="F719" t="s">
        <v>364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1135</v>
      </c>
      <c r="O719" t="s">
        <v>1338</v>
      </c>
      <c r="P719" s="10">
        <f t="shared" si="55"/>
        <v>0</v>
      </c>
      <c r="Q719">
        <f t="shared" si="56"/>
        <v>76.25</v>
      </c>
      <c r="S719" s="11">
        <f t="shared" si="57"/>
        <v>41857.854189814811</v>
      </c>
      <c r="T719" s="11">
        <f t="shared" si="58"/>
        <v>41887.854189814811</v>
      </c>
      <c r="U719">
        <f t="shared" si="59"/>
        <v>2014</v>
      </c>
    </row>
    <row r="720" spans="1:21" ht="60" x14ac:dyDescent="0.25">
      <c r="A720">
        <v>718</v>
      </c>
      <c r="B720" s="6" t="s">
        <v>1495</v>
      </c>
      <c r="C720" s="6" t="s">
        <v>1496</v>
      </c>
      <c r="D720" s="7">
        <v>12000</v>
      </c>
      <c r="E720" s="8">
        <v>90</v>
      </c>
      <c r="F720" t="s">
        <v>364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1135</v>
      </c>
      <c r="O720" t="s">
        <v>1338</v>
      </c>
      <c r="P720" s="10">
        <f t="shared" si="55"/>
        <v>1</v>
      </c>
      <c r="Q720">
        <f t="shared" si="56"/>
        <v>22.5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6" t="s">
        <v>1497</v>
      </c>
      <c r="C721" s="6" t="s">
        <v>1498</v>
      </c>
      <c r="D721" s="7">
        <v>15000</v>
      </c>
      <c r="E721" s="8">
        <v>194</v>
      </c>
      <c r="F721" t="s">
        <v>364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1135</v>
      </c>
      <c r="O721" t="s">
        <v>1338</v>
      </c>
      <c r="P721" s="10">
        <f t="shared" si="55"/>
        <v>1</v>
      </c>
      <c r="Q721">
        <f t="shared" si="56"/>
        <v>19.399999999999999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6" t="s">
        <v>1499</v>
      </c>
      <c r="C722" s="6" t="s">
        <v>1500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1501</v>
      </c>
      <c r="O722" t="s">
        <v>1502</v>
      </c>
      <c r="P722" s="10">
        <f t="shared" si="55"/>
        <v>144</v>
      </c>
      <c r="Q722">
        <f t="shared" si="56"/>
        <v>66.709999999999994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6" t="s">
        <v>1503</v>
      </c>
      <c r="C723" s="6" t="s">
        <v>1504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1501</v>
      </c>
      <c r="O723" t="s">
        <v>1502</v>
      </c>
      <c r="P723" s="10">
        <f t="shared" si="55"/>
        <v>122</v>
      </c>
      <c r="Q723">
        <f t="shared" si="56"/>
        <v>84.14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6" t="s">
        <v>1505</v>
      </c>
      <c r="C724" s="6" t="s">
        <v>1506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1501</v>
      </c>
      <c r="O724" t="s">
        <v>1502</v>
      </c>
      <c r="P724" s="10">
        <f t="shared" si="55"/>
        <v>132</v>
      </c>
      <c r="Q724">
        <f t="shared" si="56"/>
        <v>215.73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6" t="s">
        <v>1507</v>
      </c>
      <c r="C725" s="6" t="s">
        <v>1508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1501</v>
      </c>
      <c r="O725" t="s">
        <v>1502</v>
      </c>
      <c r="P725" s="10">
        <f t="shared" si="55"/>
        <v>109</v>
      </c>
      <c r="Q725">
        <f t="shared" si="56"/>
        <v>54.69</v>
      </c>
      <c r="S725" s="11">
        <f t="shared" si="57"/>
        <v>42184.81653935185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6" t="s">
        <v>1509</v>
      </c>
      <c r="C726" s="6" t="s">
        <v>1510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1501</v>
      </c>
      <c r="O726" t="s">
        <v>1502</v>
      </c>
      <c r="P726" s="10">
        <f t="shared" si="55"/>
        <v>105</v>
      </c>
      <c r="Q726">
        <f t="shared" si="56"/>
        <v>51.63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6" t="s">
        <v>1511</v>
      </c>
      <c r="C727" s="6" t="s">
        <v>1512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1501</v>
      </c>
      <c r="O727" t="s">
        <v>1502</v>
      </c>
      <c r="P727" s="10">
        <f t="shared" si="55"/>
        <v>100</v>
      </c>
      <c r="Q727">
        <f t="shared" si="56"/>
        <v>143.36000000000001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6" t="s">
        <v>1513</v>
      </c>
      <c r="C728" s="6" t="s">
        <v>1514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1501</v>
      </c>
      <c r="O728" t="s">
        <v>1502</v>
      </c>
      <c r="P728" s="10">
        <f t="shared" si="55"/>
        <v>101</v>
      </c>
      <c r="Q728">
        <f t="shared" si="56"/>
        <v>72.430000000000007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6" t="s">
        <v>1515</v>
      </c>
      <c r="C729" s="6" t="s">
        <v>1516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1501</v>
      </c>
      <c r="O729" t="s">
        <v>1502</v>
      </c>
      <c r="P729" s="10">
        <f t="shared" si="55"/>
        <v>156</v>
      </c>
      <c r="Q729">
        <f t="shared" si="56"/>
        <v>36.53</v>
      </c>
      <c r="S729" s="11">
        <f t="shared" si="57"/>
        <v>41247.020243055558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6" t="s">
        <v>1517</v>
      </c>
      <c r="C730" s="6" t="s">
        <v>1518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1501</v>
      </c>
      <c r="O730" t="s">
        <v>1502</v>
      </c>
      <c r="P730" s="10">
        <f t="shared" si="55"/>
        <v>106</v>
      </c>
      <c r="Q730">
        <f t="shared" si="56"/>
        <v>60.9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6" t="s">
        <v>1519</v>
      </c>
      <c r="C731" s="6" t="s">
        <v>1520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1501</v>
      </c>
      <c r="O731" t="s">
        <v>1502</v>
      </c>
      <c r="P731" s="10">
        <f t="shared" si="55"/>
        <v>131</v>
      </c>
      <c r="Q731">
        <f t="shared" si="56"/>
        <v>43.55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6" t="s">
        <v>1521</v>
      </c>
      <c r="C732" s="6" t="s">
        <v>1522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1501</v>
      </c>
      <c r="O732" t="s">
        <v>1502</v>
      </c>
      <c r="P732" s="10">
        <f t="shared" si="55"/>
        <v>132</v>
      </c>
      <c r="Q732">
        <f t="shared" si="56"/>
        <v>99.77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6" t="s">
        <v>1523</v>
      </c>
      <c r="C733" s="6" t="s">
        <v>1524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1501</v>
      </c>
      <c r="O733" t="s">
        <v>1502</v>
      </c>
      <c r="P733" s="10">
        <f t="shared" si="55"/>
        <v>126</v>
      </c>
      <c r="Q733">
        <f t="shared" si="56"/>
        <v>88.73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6" t="s">
        <v>1525</v>
      </c>
      <c r="C734" s="6" t="s">
        <v>1526</v>
      </c>
      <c r="D734" s="7">
        <v>40</v>
      </c>
      <c r="E734" s="8">
        <v>64</v>
      </c>
      <c r="F734" t="s">
        <v>22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1501</v>
      </c>
      <c r="O734" t="s">
        <v>1502</v>
      </c>
      <c r="P734" s="10">
        <f t="shared" si="55"/>
        <v>160</v>
      </c>
      <c r="Q734">
        <f t="shared" si="56"/>
        <v>4.92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6" t="s">
        <v>1527</v>
      </c>
      <c r="C735" s="6" t="s">
        <v>1528</v>
      </c>
      <c r="D735" s="7">
        <v>2500</v>
      </c>
      <c r="E735" s="8">
        <v>3012</v>
      </c>
      <c r="F735" t="s">
        <v>22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1501</v>
      </c>
      <c r="O735" t="s">
        <v>1502</v>
      </c>
      <c r="P735" s="10">
        <f t="shared" si="55"/>
        <v>120</v>
      </c>
      <c r="Q735">
        <f t="shared" si="56"/>
        <v>17.82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6" t="s">
        <v>1529</v>
      </c>
      <c r="C736" s="6" t="s">
        <v>1530</v>
      </c>
      <c r="D736" s="7">
        <v>8500</v>
      </c>
      <c r="E736" s="8">
        <v>10670</v>
      </c>
      <c r="F736" t="s">
        <v>22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1501</v>
      </c>
      <c r="O736" t="s">
        <v>1502</v>
      </c>
      <c r="P736" s="10">
        <f t="shared" si="55"/>
        <v>126</v>
      </c>
      <c r="Q736">
        <f t="shared" si="56"/>
        <v>187.19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6" t="s">
        <v>1531</v>
      </c>
      <c r="C737" s="6" t="s">
        <v>1532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1501</v>
      </c>
      <c r="O737" t="s">
        <v>1502</v>
      </c>
      <c r="P737" s="10">
        <f t="shared" si="55"/>
        <v>114</v>
      </c>
      <c r="Q737">
        <f t="shared" si="56"/>
        <v>234.81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6" t="s">
        <v>1533</v>
      </c>
      <c r="C738" s="6" t="s">
        <v>1534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1501</v>
      </c>
      <c r="O738" t="s">
        <v>1502</v>
      </c>
      <c r="P738" s="10">
        <f t="shared" si="55"/>
        <v>315</v>
      </c>
      <c r="Q738">
        <f t="shared" si="56"/>
        <v>105.05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6" t="s">
        <v>1535</v>
      </c>
      <c r="C739" s="6" t="s">
        <v>1536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1501</v>
      </c>
      <c r="O739" t="s">
        <v>1502</v>
      </c>
      <c r="P739" s="10">
        <f t="shared" si="55"/>
        <v>122</v>
      </c>
      <c r="Q739">
        <f t="shared" si="56"/>
        <v>56.67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6" t="s">
        <v>1537</v>
      </c>
      <c r="C740" s="6" t="s">
        <v>1538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1501</v>
      </c>
      <c r="O740" t="s">
        <v>1502</v>
      </c>
      <c r="P740" s="10">
        <f t="shared" si="55"/>
        <v>107</v>
      </c>
      <c r="Q740">
        <f t="shared" si="56"/>
        <v>39.049999999999997</v>
      </c>
      <c r="S740" s="11">
        <f t="shared" si="57"/>
        <v>41943.604097222225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6" t="s">
        <v>1539</v>
      </c>
      <c r="C741" s="6" t="s">
        <v>1540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1501</v>
      </c>
      <c r="O741" t="s">
        <v>1502</v>
      </c>
      <c r="P741" s="10">
        <f t="shared" si="55"/>
        <v>158</v>
      </c>
      <c r="Q741">
        <f t="shared" si="56"/>
        <v>68.349999999999994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6" t="s">
        <v>1541</v>
      </c>
      <c r="C742" s="6" t="s">
        <v>1542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1501</v>
      </c>
      <c r="O742" t="s">
        <v>1502</v>
      </c>
      <c r="P742" s="10">
        <f t="shared" si="55"/>
        <v>107</v>
      </c>
      <c r="Q742">
        <f t="shared" si="56"/>
        <v>169.58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6" t="s">
        <v>1543</v>
      </c>
      <c r="C743" s="6" t="s">
        <v>1544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1501</v>
      </c>
      <c r="O743" t="s">
        <v>1502</v>
      </c>
      <c r="P743" s="10">
        <f t="shared" si="55"/>
        <v>102</v>
      </c>
      <c r="Q743">
        <f t="shared" si="56"/>
        <v>141.41999999999999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6" t="s">
        <v>1545</v>
      </c>
      <c r="C744" s="6" t="s">
        <v>1546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1501</v>
      </c>
      <c r="O744" t="s">
        <v>1502</v>
      </c>
      <c r="P744" s="10">
        <f t="shared" si="55"/>
        <v>111</v>
      </c>
      <c r="Q744">
        <f t="shared" si="56"/>
        <v>67.39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6" t="s">
        <v>1547</v>
      </c>
      <c r="C745" s="6" t="s">
        <v>1548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1501</v>
      </c>
      <c r="O745" t="s">
        <v>1502</v>
      </c>
      <c r="P745" s="10">
        <f t="shared" si="55"/>
        <v>148</v>
      </c>
      <c r="Q745">
        <f t="shared" si="56"/>
        <v>54.27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6" t="s">
        <v>1549</v>
      </c>
      <c r="C746" s="6" t="s">
        <v>1550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1501</v>
      </c>
      <c r="O746" t="s">
        <v>1502</v>
      </c>
      <c r="P746" s="10">
        <f t="shared" si="55"/>
        <v>102</v>
      </c>
      <c r="Q746">
        <f t="shared" si="56"/>
        <v>82.52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6" t="s">
        <v>1551</v>
      </c>
      <c r="C747" s="6" t="s">
        <v>1552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1501</v>
      </c>
      <c r="O747" t="s">
        <v>1502</v>
      </c>
      <c r="P747" s="10">
        <f t="shared" si="55"/>
        <v>179</v>
      </c>
      <c r="Q747">
        <f t="shared" si="56"/>
        <v>53.73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6" t="s">
        <v>1553</v>
      </c>
      <c r="C748" s="6" t="s">
        <v>1554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1501</v>
      </c>
      <c r="O748" t="s">
        <v>1502</v>
      </c>
      <c r="P748" s="10">
        <f t="shared" si="55"/>
        <v>111</v>
      </c>
      <c r="Q748">
        <f t="shared" si="56"/>
        <v>34.21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6" t="s">
        <v>1555</v>
      </c>
      <c r="C749" s="6" t="s">
        <v>1556</v>
      </c>
      <c r="D749" s="7">
        <v>7000</v>
      </c>
      <c r="E749" s="8">
        <v>7003</v>
      </c>
      <c r="F749" t="s">
        <v>22</v>
      </c>
      <c r="G749" t="s">
        <v>394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1501</v>
      </c>
      <c r="O749" t="s">
        <v>1502</v>
      </c>
      <c r="P749" s="10">
        <f t="shared" si="55"/>
        <v>100</v>
      </c>
      <c r="Q749">
        <f t="shared" si="56"/>
        <v>127.33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6" t="s">
        <v>1557</v>
      </c>
      <c r="C750" s="6" t="s">
        <v>1558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1501</v>
      </c>
      <c r="O750" t="s">
        <v>1502</v>
      </c>
      <c r="P750" s="10">
        <f t="shared" si="55"/>
        <v>100</v>
      </c>
      <c r="Q750">
        <f t="shared" si="56"/>
        <v>45.57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6" t="s">
        <v>1559</v>
      </c>
      <c r="C751" s="6" t="s">
        <v>1560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1501</v>
      </c>
      <c r="O751" t="s">
        <v>1502</v>
      </c>
      <c r="P751" s="10">
        <f t="shared" si="55"/>
        <v>106</v>
      </c>
      <c r="Q751">
        <f t="shared" si="56"/>
        <v>95.96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6" t="s">
        <v>1561</v>
      </c>
      <c r="C752" s="6" t="s">
        <v>1562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1501</v>
      </c>
      <c r="O752" t="s">
        <v>1502</v>
      </c>
      <c r="P752" s="10">
        <f t="shared" si="55"/>
        <v>103</v>
      </c>
      <c r="Q752">
        <f t="shared" si="56"/>
        <v>77.27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6" t="s">
        <v>1563</v>
      </c>
      <c r="C753" s="6" t="s">
        <v>1564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1501</v>
      </c>
      <c r="O753" t="s">
        <v>1502</v>
      </c>
      <c r="P753" s="10">
        <f t="shared" si="55"/>
        <v>119</v>
      </c>
      <c r="Q753">
        <f t="shared" si="56"/>
        <v>57.34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6" t="s">
        <v>1565</v>
      </c>
      <c r="C754" s="6" t="s">
        <v>1566</v>
      </c>
      <c r="D754" s="7">
        <v>5000</v>
      </c>
      <c r="E754" s="8">
        <v>5585</v>
      </c>
      <c r="F754" t="s">
        <v>22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1501</v>
      </c>
      <c r="O754" t="s">
        <v>1502</v>
      </c>
      <c r="P754" s="10">
        <f t="shared" si="55"/>
        <v>112</v>
      </c>
      <c r="Q754">
        <f t="shared" si="56"/>
        <v>53.19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6" t="s">
        <v>1567</v>
      </c>
      <c r="C755" s="6" t="s">
        <v>1568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1501</v>
      </c>
      <c r="O755" t="s">
        <v>1502</v>
      </c>
      <c r="P755" s="10">
        <f t="shared" si="55"/>
        <v>128</v>
      </c>
      <c r="Q755">
        <f t="shared" si="56"/>
        <v>492.31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6" t="s">
        <v>1569</v>
      </c>
      <c r="C756" s="6" t="s">
        <v>1570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1501</v>
      </c>
      <c r="O756" t="s">
        <v>1502</v>
      </c>
      <c r="P756" s="10">
        <f t="shared" si="55"/>
        <v>104</v>
      </c>
      <c r="Q756">
        <f t="shared" si="56"/>
        <v>42.35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6" t="s">
        <v>1571</v>
      </c>
      <c r="C757" s="6" t="s">
        <v>1572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1501</v>
      </c>
      <c r="O757" t="s">
        <v>1502</v>
      </c>
      <c r="P757" s="10">
        <f t="shared" si="55"/>
        <v>102</v>
      </c>
      <c r="Q757">
        <f t="shared" si="56"/>
        <v>37.47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6" t="s">
        <v>1573</v>
      </c>
      <c r="C758" s="6" t="s">
        <v>1574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1501</v>
      </c>
      <c r="O758" t="s">
        <v>1502</v>
      </c>
      <c r="P758" s="10">
        <f t="shared" si="55"/>
        <v>118</v>
      </c>
      <c r="Q758">
        <f t="shared" si="56"/>
        <v>37.450000000000003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6" t="s">
        <v>1575</v>
      </c>
      <c r="C759" s="6" t="s">
        <v>1576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1501</v>
      </c>
      <c r="O759" t="s">
        <v>1502</v>
      </c>
      <c r="P759" s="10">
        <f t="shared" si="55"/>
        <v>238</v>
      </c>
      <c r="Q759">
        <f t="shared" si="56"/>
        <v>33.06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6" t="s">
        <v>1577</v>
      </c>
      <c r="C760" s="6" t="s">
        <v>1578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1501</v>
      </c>
      <c r="O760" t="s">
        <v>1502</v>
      </c>
      <c r="P760" s="10">
        <f t="shared" si="55"/>
        <v>102</v>
      </c>
      <c r="Q760">
        <f t="shared" si="56"/>
        <v>134.21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6" t="s">
        <v>1579</v>
      </c>
      <c r="C761" s="6" t="s">
        <v>1580</v>
      </c>
      <c r="D761" s="7">
        <v>5000</v>
      </c>
      <c r="E761" s="8">
        <v>5096</v>
      </c>
      <c r="F761" t="s">
        <v>22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1501</v>
      </c>
      <c r="O761" t="s">
        <v>1502</v>
      </c>
      <c r="P761" s="10">
        <f t="shared" si="55"/>
        <v>102</v>
      </c>
      <c r="Q761">
        <f t="shared" si="56"/>
        <v>51.47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6" t="s">
        <v>1581</v>
      </c>
      <c r="C762" s="6" t="s">
        <v>1582</v>
      </c>
      <c r="D762" s="7">
        <v>2200</v>
      </c>
      <c r="E762" s="8">
        <v>0</v>
      </c>
      <c r="F762" t="s">
        <v>364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1501</v>
      </c>
      <c r="O762" t="s">
        <v>1583</v>
      </c>
      <c r="P762" s="10">
        <f t="shared" si="55"/>
        <v>0</v>
      </c>
      <c r="Q762">
        <f t="shared" si="56"/>
        <v>0</v>
      </c>
      <c r="S762" s="11">
        <f t="shared" si="57"/>
        <v>42670.764039351852</v>
      </c>
      <c r="T762" s="11">
        <f t="shared" si="58"/>
        <v>42700.805706018524</v>
      </c>
      <c r="U762">
        <f t="shared" si="59"/>
        <v>2016</v>
      </c>
    </row>
    <row r="763" spans="1:21" ht="45" x14ac:dyDescent="0.25">
      <c r="A763">
        <v>761</v>
      </c>
      <c r="B763" s="6" t="s">
        <v>1584</v>
      </c>
      <c r="C763" s="6" t="s">
        <v>1585</v>
      </c>
      <c r="D763" s="7">
        <v>5000</v>
      </c>
      <c r="E763" s="8">
        <v>235</v>
      </c>
      <c r="F763" t="s">
        <v>364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1501</v>
      </c>
      <c r="O763" t="s">
        <v>1583</v>
      </c>
      <c r="P763" s="10">
        <f t="shared" si="55"/>
        <v>5</v>
      </c>
      <c r="Q763">
        <f t="shared" si="56"/>
        <v>39.17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6" t="s">
        <v>1586</v>
      </c>
      <c r="C764" s="6" t="s">
        <v>1587</v>
      </c>
      <c r="D764" s="7">
        <v>3500</v>
      </c>
      <c r="E764" s="8">
        <v>0</v>
      </c>
      <c r="F764" t="s">
        <v>364</v>
      </c>
      <c r="G764" t="s">
        <v>1433</v>
      </c>
      <c r="H764" t="s">
        <v>1434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1501</v>
      </c>
      <c r="O764" t="s">
        <v>1583</v>
      </c>
      <c r="P764" s="10">
        <f t="shared" si="55"/>
        <v>0</v>
      </c>
      <c r="Q764">
        <f t="shared" si="56"/>
        <v>0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6" t="s">
        <v>1588</v>
      </c>
      <c r="C765" s="6" t="s">
        <v>1589</v>
      </c>
      <c r="D765" s="7">
        <v>4290</v>
      </c>
      <c r="E765" s="8">
        <v>5</v>
      </c>
      <c r="F765" t="s">
        <v>364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1501</v>
      </c>
      <c r="O765" t="s">
        <v>1583</v>
      </c>
      <c r="P765" s="10">
        <f t="shared" si="55"/>
        <v>0</v>
      </c>
      <c r="Q765">
        <f t="shared" si="56"/>
        <v>5</v>
      </c>
      <c r="S765" s="11">
        <f t="shared" si="57"/>
        <v>41471.446851851855</v>
      </c>
      <c r="T765" s="11">
        <f t="shared" si="58"/>
        <v>41501.446851851855</v>
      </c>
      <c r="U765">
        <f t="shared" si="59"/>
        <v>2013</v>
      </c>
    </row>
    <row r="766" spans="1:21" ht="45" x14ac:dyDescent="0.25">
      <c r="A766">
        <v>764</v>
      </c>
      <c r="B766" s="6" t="s">
        <v>1590</v>
      </c>
      <c r="C766" s="6" t="s">
        <v>1591</v>
      </c>
      <c r="D766" s="7">
        <v>5000</v>
      </c>
      <c r="E766" s="8">
        <v>0</v>
      </c>
      <c r="F766" t="s">
        <v>364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1501</v>
      </c>
      <c r="O766" t="s">
        <v>1583</v>
      </c>
      <c r="P766" s="10">
        <f t="shared" si="55"/>
        <v>0</v>
      </c>
      <c r="Q766">
        <f t="shared" si="56"/>
        <v>0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6" t="s">
        <v>1592</v>
      </c>
      <c r="C767" s="6" t="s">
        <v>1593</v>
      </c>
      <c r="D767" s="7">
        <v>7000</v>
      </c>
      <c r="E767" s="8">
        <v>2521</v>
      </c>
      <c r="F767" t="s">
        <v>364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1501</v>
      </c>
      <c r="O767" t="s">
        <v>1583</v>
      </c>
      <c r="P767" s="10">
        <f t="shared" si="55"/>
        <v>36</v>
      </c>
      <c r="Q767">
        <f t="shared" si="56"/>
        <v>57.3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6" t="s">
        <v>1594</v>
      </c>
      <c r="C768" s="6" t="s">
        <v>1595</v>
      </c>
      <c r="D768" s="7">
        <v>4000</v>
      </c>
      <c r="E768" s="8">
        <v>0</v>
      </c>
      <c r="F768" t="s">
        <v>364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1501</v>
      </c>
      <c r="O768" t="s">
        <v>1583</v>
      </c>
      <c r="P768" s="10">
        <f t="shared" si="55"/>
        <v>0</v>
      </c>
      <c r="Q768">
        <f t="shared" si="56"/>
        <v>0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6" t="s">
        <v>1596</v>
      </c>
      <c r="C769" s="6" t="s">
        <v>1597</v>
      </c>
      <c r="D769" s="7">
        <v>5000</v>
      </c>
      <c r="E769" s="8">
        <v>177</v>
      </c>
      <c r="F769" t="s">
        <v>364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1501</v>
      </c>
      <c r="O769" t="s">
        <v>1583</v>
      </c>
      <c r="P769" s="10">
        <f t="shared" si="55"/>
        <v>4</v>
      </c>
      <c r="Q769">
        <f t="shared" si="56"/>
        <v>59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6" t="s">
        <v>1598</v>
      </c>
      <c r="C770" s="6" t="s">
        <v>1599</v>
      </c>
      <c r="D770" s="7">
        <v>2500</v>
      </c>
      <c r="E770" s="8">
        <v>0</v>
      </c>
      <c r="F770" t="s">
        <v>364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1501</v>
      </c>
      <c r="O770" t="s">
        <v>1583</v>
      </c>
      <c r="P770" s="10">
        <f t="shared" ref="P770:P833" si="60">IFERROR(ROUND(E770/D770*100,0),0)</f>
        <v>0</v>
      </c>
      <c r="Q770">
        <f t="shared" ref="Q770:Q833" si="61">IFERROR(ROUND(E770/L770,2),0)</f>
        <v>0</v>
      </c>
      <c r="S770" s="11">
        <f t="shared" ref="S770:S833" si="62">(J770/86400)+DATE(1970,1,1)</f>
        <v>41594.207060185188</v>
      </c>
      <c r="T770" s="11">
        <f t="shared" ref="T770:T833" si="63">(I770/86400)+DATE(1970,1,1)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6" t="s">
        <v>1600</v>
      </c>
      <c r="C771" s="6" t="s">
        <v>1601</v>
      </c>
      <c r="D771" s="7">
        <v>4000</v>
      </c>
      <c r="E771" s="8">
        <v>1656</v>
      </c>
      <c r="F771" t="s">
        <v>364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1501</v>
      </c>
      <c r="O771" t="s">
        <v>1583</v>
      </c>
      <c r="P771" s="10">
        <f t="shared" si="60"/>
        <v>41</v>
      </c>
      <c r="Q771">
        <f t="shared" si="61"/>
        <v>31.85</v>
      </c>
      <c r="S771" s="11">
        <f t="shared" si="62"/>
        <v>41604.996458333335</v>
      </c>
      <c r="T771" s="11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6" t="s">
        <v>1602</v>
      </c>
      <c r="C772" s="6" t="s">
        <v>1603</v>
      </c>
      <c r="D772" s="7">
        <v>17500</v>
      </c>
      <c r="E772" s="8">
        <v>0</v>
      </c>
      <c r="F772" t="s">
        <v>364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1501</v>
      </c>
      <c r="O772" t="s">
        <v>1583</v>
      </c>
      <c r="P772" s="10">
        <f t="shared" si="60"/>
        <v>0</v>
      </c>
      <c r="Q772">
        <f t="shared" si="61"/>
        <v>0</v>
      </c>
      <c r="S772" s="11">
        <f t="shared" si="62"/>
        <v>41289.9996412037</v>
      </c>
      <c r="T772" s="11">
        <f t="shared" si="63"/>
        <v>41329.9996412037</v>
      </c>
      <c r="U772">
        <f t="shared" si="64"/>
        <v>2013</v>
      </c>
    </row>
    <row r="773" spans="1:21" ht="45" x14ac:dyDescent="0.25">
      <c r="A773">
        <v>771</v>
      </c>
      <c r="B773" s="6" t="s">
        <v>1604</v>
      </c>
      <c r="C773" s="6" t="s">
        <v>1605</v>
      </c>
      <c r="D773" s="7">
        <v>38000</v>
      </c>
      <c r="E773" s="8">
        <v>10</v>
      </c>
      <c r="F773" t="s">
        <v>364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1501</v>
      </c>
      <c r="O773" t="s">
        <v>1583</v>
      </c>
      <c r="P773" s="10">
        <f t="shared" si="60"/>
        <v>0</v>
      </c>
      <c r="Q773">
        <f t="shared" si="61"/>
        <v>10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6" t="s">
        <v>1606</v>
      </c>
      <c r="C774" s="6" t="s">
        <v>1607</v>
      </c>
      <c r="D774" s="7">
        <v>1500</v>
      </c>
      <c r="E774" s="8">
        <v>50</v>
      </c>
      <c r="F774" t="s">
        <v>364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1501</v>
      </c>
      <c r="O774" t="s">
        <v>1583</v>
      </c>
      <c r="P774" s="10">
        <f t="shared" si="60"/>
        <v>3</v>
      </c>
      <c r="Q774">
        <f t="shared" si="61"/>
        <v>50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6" t="s">
        <v>1608</v>
      </c>
      <c r="C775" s="6" t="s">
        <v>1609</v>
      </c>
      <c r="D775" s="7">
        <v>3759</v>
      </c>
      <c r="E775" s="8">
        <v>32</v>
      </c>
      <c r="F775" t="s">
        <v>364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1501</v>
      </c>
      <c r="O775" t="s">
        <v>1583</v>
      </c>
      <c r="P775" s="10">
        <f t="shared" si="60"/>
        <v>1</v>
      </c>
      <c r="Q775">
        <f t="shared" si="61"/>
        <v>16</v>
      </c>
      <c r="S775" s="11">
        <f t="shared" si="62"/>
        <v>42100.735937500001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6" t="s">
        <v>1610</v>
      </c>
      <c r="C776" s="6" t="s">
        <v>1611</v>
      </c>
      <c r="D776" s="7">
        <v>500</v>
      </c>
      <c r="E776" s="8">
        <v>351</v>
      </c>
      <c r="F776" t="s">
        <v>364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1501</v>
      </c>
      <c r="O776" t="s">
        <v>1583</v>
      </c>
      <c r="P776" s="10">
        <f t="shared" si="60"/>
        <v>70</v>
      </c>
      <c r="Q776">
        <f t="shared" si="61"/>
        <v>39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6" t="s">
        <v>1612</v>
      </c>
      <c r="C777" s="6" t="s">
        <v>1613</v>
      </c>
      <c r="D777" s="7">
        <v>10000</v>
      </c>
      <c r="E777" s="8">
        <v>170</v>
      </c>
      <c r="F777" t="s">
        <v>364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1501</v>
      </c>
      <c r="O777" t="s">
        <v>1583</v>
      </c>
      <c r="P777" s="10">
        <f t="shared" si="60"/>
        <v>2</v>
      </c>
      <c r="Q777">
        <f t="shared" si="61"/>
        <v>34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6" t="s">
        <v>1614</v>
      </c>
      <c r="C778" s="6" t="s">
        <v>1615</v>
      </c>
      <c r="D778" s="7">
        <v>7000</v>
      </c>
      <c r="E778" s="8">
        <v>3598</v>
      </c>
      <c r="F778" t="s">
        <v>364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1501</v>
      </c>
      <c r="O778" t="s">
        <v>1583</v>
      </c>
      <c r="P778" s="10">
        <f t="shared" si="60"/>
        <v>51</v>
      </c>
      <c r="Q778">
        <f t="shared" si="61"/>
        <v>63.12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6" t="s">
        <v>1616</v>
      </c>
      <c r="C779" s="6" t="s">
        <v>1617</v>
      </c>
      <c r="D779" s="7">
        <v>3000</v>
      </c>
      <c r="E779" s="8">
        <v>21</v>
      </c>
      <c r="F779" t="s">
        <v>364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1501</v>
      </c>
      <c r="O779" t="s">
        <v>1583</v>
      </c>
      <c r="P779" s="10">
        <f t="shared" si="60"/>
        <v>1</v>
      </c>
      <c r="Q779">
        <f t="shared" si="61"/>
        <v>7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6" t="s">
        <v>1618</v>
      </c>
      <c r="C780" s="6" t="s">
        <v>1619</v>
      </c>
      <c r="D780" s="7">
        <v>500</v>
      </c>
      <c r="E780" s="8">
        <v>2</v>
      </c>
      <c r="F780" t="s">
        <v>364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1501</v>
      </c>
      <c r="O780" t="s">
        <v>1583</v>
      </c>
      <c r="P780" s="10">
        <f t="shared" si="60"/>
        <v>0</v>
      </c>
      <c r="Q780">
        <f t="shared" si="61"/>
        <v>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6" t="s">
        <v>1620</v>
      </c>
      <c r="C781" s="6" t="s">
        <v>1621</v>
      </c>
      <c r="D781" s="7">
        <v>15000</v>
      </c>
      <c r="E781" s="8">
        <v>400</v>
      </c>
      <c r="F781" t="s">
        <v>364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1501</v>
      </c>
      <c r="O781" t="s">
        <v>1583</v>
      </c>
      <c r="P781" s="10">
        <f t="shared" si="60"/>
        <v>3</v>
      </c>
      <c r="Q781">
        <f t="shared" si="61"/>
        <v>66.67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6" t="s">
        <v>1622</v>
      </c>
      <c r="C782" s="6" t="s">
        <v>1623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1624</v>
      </c>
      <c r="O782" t="s">
        <v>1625</v>
      </c>
      <c r="P782" s="10">
        <f t="shared" si="60"/>
        <v>104</v>
      </c>
      <c r="Q782">
        <f t="shared" si="61"/>
        <v>38.520000000000003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6" t="s">
        <v>1626</v>
      </c>
      <c r="C783" s="6" t="s">
        <v>1627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1624</v>
      </c>
      <c r="O783" t="s">
        <v>1625</v>
      </c>
      <c r="P783" s="10">
        <f t="shared" si="60"/>
        <v>133</v>
      </c>
      <c r="Q783">
        <f t="shared" si="61"/>
        <v>42.61</v>
      </c>
      <c r="S783" s="11">
        <f t="shared" si="62"/>
        <v>41403.000856481478</v>
      </c>
      <c r="T783" s="11">
        <f t="shared" si="63"/>
        <v>41433.000856481478</v>
      </c>
      <c r="U783">
        <f t="shared" si="64"/>
        <v>2013</v>
      </c>
    </row>
    <row r="784" spans="1:21" ht="45" x14ac:dyDescent="0.25">
      <c r="A784">
        <v>782</v>
      </c>
      <c r="B784" s="6" t="s">
        <v>1628</v>
      </c>
      <c r="C784" s="6" t="s">
        <v>1629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1624</v>
      </c>
      <c r="O784" t="s">
        <v>1625</v>
      </c>
      <c r="P784" s="10">
        <f t="shared" si="60"/>
        <v>100</v>
      </c>
      <c r="Q784">
        <f t="shared" si="61"/>
        <v>50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6" t="s">
        <v>1630</v>
      </c>
      <c r="C785" s="6" t="s">
        <v>1631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1624</v>
      </c>
      <c r="O785" t="s">
        <v>1625</v>
      </c>
      <c r="P785" s="10">
        <f t="shared" si="60"/>
        <v>148</v>
      </c>
      <c r="Q785">
        <f t="shared" si="61"/>
        <v>63.49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6" t="s">
        <v>1632</v>
      </c>
      <c r="C786" s="6" t="s">
        <v>1633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1624</v>
      </c>
      <c r="O786" t="s">
        <v>1625</v>
      </c>
      <c r="P786" s="10">
        <f t="shared" si="60"/>
        <v>103</v>
      </c>
      <c r="Q786">
        <f t="shared" si="61"/>
        <v>102.5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6" t="s">
        <v>1634</v>
      </c>
      <c r="C787" s="6" t="s">
        <v>1635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1624</v>
      </c>
      <c r="O787" t="s">
        <v>1625</v>
      </c>
      <c r="P787" s="10">
        <f t="shared" si="60"/>
        <v>181</v>
      </c>
      <c r="Q787">
        <f t="shared" si="61"/>
        <v>31.14</v>
      </c>
      <c r="S787" s="11">
        <f t="shared" si="62"/>
        <v>41303.593923611115</v>
      </c>
      <c r="T787" s="11">
        <f t="shared" si="63"/>
        <v>41333.593923611115</v>
      </c>
      <c r="U787">
        <f t="shared" si="64"/>
        <v>2013</v>
      </c>
    </row>
    <row r="788" spans="1:21" ht="45" x14ac:dyDescent="0.25">
      <c r="A788">
        <v>786</v>
      </c>
      <c r="B788" s="6" t="s">
        <v>1636</v>
      </c>
      <c r="C788" s="6" t="s">
        <v>1637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1624</v>
      </c>
      <c r="O788" t="s">
        <v>1625</v>
      </c>
      <c r="P788" s="10">
        <f t="shared" si="60"/>
        <v>143</v>
      </c>
      <c r="Q788">
        <f t="shared" si="61"/>
        <v>162.27000000000001</v>
      </c>
      <c r="S788" s="11">
        <f t="shared" si="62"/>
        <v>40983.055949074071</v>
      </c>
      <c r="T788" s="11">
        <f t="shared" si="63"/>
        <v>41040.657638888893</v>
      </c>
      <c r="U788">
        <f t="shared" si="64"/>
        <v>2012</v>
      </c>
    </row>
    <row r="789" spans="1:21" ht="60" x14ac:dyDescent="0.25">
      <c r="A789">
        <v>787</v>
      </c>
      <c r="B789" s="6" t="s">
        <v>1638</v>
      </c>
      <c r="C789" s="6" t="s">
        <v>1639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1624</v>
      </c>
      <c r="O789" t="s">
        <v>1625</v>
      </c>
      <c r="P789" s="10">
        <f t="shared" si="60"/>
        <v>114</v>
      </c>
      <c r="Q789">
        <f t="shared" si="61"/>
        <v>80.59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6" t="s">
        <v>1640</v>
      </c>
      <c r="C790" s="6" t="s">
        <v>1641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1624</v>
      </c>
      <c r="O790" t="s">
        <v>1625</v>
      </c>
      <c r="P790" s="10">
        <f t="shared" si="60"/>
        <v>204</v>
      </c>
      <c r="Q790">
        <f t="shared" si="61"/>
        <v>59.85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6" t="s">
        <v>1642</v>
      </c>
      <c r="C791" s="6" t="s">
        <v>1643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1624</v>
      </c>
      <c r="O791" t="s">
        <v>1625</v>
      </c>
      <c r="P791" s="10">
        <f t="shared" si="60"/>
        <v>109</v>
      </c>
      <c r="Q791">
        <f t="shared" si="61"/>
        <v>132.86000000000001</v>
      </c>
      <c r="S791" s="11">
        <f t="shared" si="62"/>
        <v>41277.186111111107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6" t="s">
        <v>1644</v>
      </c>
      <c r="C792" s="6" t="s">
        <v>1645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1624</v>
      </c>
      <c r="O792" t="s">
        <v>1625</v>
      </c>
      <c r="P792" s="10">
        <f t="shared" si="60"/>
        <v>144</v>
      </c>
      <c r="Q792">
        <f t="shared" si="61"/>
        <v>92.55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6" t="s">
        <v>1646</v>
      </c>
      <c r="C793" s="6" t="s">
        <v>1647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1624</v>
      </c>
      <c r="O793" t="s">
        <v>1625</v>
      </c>
      <c r="P793" s="10">
        <f t="shared" si="60"/>
        <v>104</v>
      </c>
      <c r="Q793">
        <f t="shared" si="61"/>
        <v>60.86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6" t="s">
        <v>1648</v>
      </c>
      <c r="C794" s="6" t="s">
        <v>1649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1624</v>
      </c>
      <c r="O794" t="s">
        <v>1625</v>
      </c>
      <c r="P794" s="10">
        <f t="shared" si="60"/>
        <v>100</v>
      </c>
      <c r="Q794">
        <f t="shared" si="61"/>
        <v>41.85</v>
      </c>
      <c r="S794" s="11">
        <f t="shared" si="62"/>
        <v>41555.87364583333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6" t="s">
        <v>1650</v>
      </c>
      <c r="C795" s="6" t="s">
        <v>1651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1624</v>
      </c>
      <c r="O795" t="s">
        <v>1625</v>
      </c>
      <c r="P795" s="10">
        <f t="shared" si="60"/>
        <v>103</v>
      </c>
      <c r="Q795">
        <f t="shared" si="61"/>
        <v>88.33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6" t="s">
        <v>1652</v>
      </c>
      <c r="C796" s="6" t="s">
        <v>1653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1624</v>
      </c>
      <c r="O796" t="s">
        <v>1625</v>
      </c>
      <c r="P796" s="10">
        <f t="shared" si="60"/>
        <v>105</v>
      </c>
      <c r="Q796">
        <f t="shared" si="61"/>
        <v>158.96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6" t="s">
        <v>1654</v>
      </c>
      <c r="C797" s="6" t="s">
        <v>1655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1624</v>
      </c>
      <c r="O797" t="s">
        <v>1625</v>
      </c>
      <c r="P797" s="10">
        <f t="shared" si="60"/>
        <v>112</v>
      </c>
      <c r="Q797">
        <f t="shared" si="61"/>
        <v>85.05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6" t="s">
        <v>1656</v>
      </c>
      <c r="C798" s="6" t="s">
        <v>1657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1624</v>
      </c>
      <c r="O798" t="s">
        <v>1625</v>
      </c>
      <c r="P798" s="10">
        <f t="shared" si="60"/>
        <v>101</v>
      </c>
      <c r="Q798">
        <f t="shared" si="61"/>
        <v>112.61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6" t="s">
        <v>1658</v>
      </c>
      <c r="C799" s="6" t="s">
        <v>1659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1624</v>
      </c>
      <c r="O799" t="s">
        <v>1625</v>
      </c>
      <c r="P799" s="10">
        <f t="shared" si="60"/>
        <v>108</v>
      </c>
      <c r="Q799">
        <f t="shared" si="61"/>
        <v>45.44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6" t="s">
        <v>1660</v>
      </c>
      <c r="C800" s="6" t="s">
        <v>1661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1624</v>
      </c>
      <c r="O800" t="s">
        <v>1625</v>
      </c>
      <c r="P800" s="10">
        <f t="shared" si="60"/>
        <v>115</v>
      </c>
      <c r="Q800">
        <f t="shared" si="61"/>
        <v>46.22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6" t="s">
        <v>1662</v>
      </c>
      <c r="C801" s="6" t="s">
        <v>1663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1624</v>
      </c>
      <c r="O801" t="s">
        <v>1625</v>
      </c>
      <c r="P801" s="10">
        <f t="shared" si="60"/>
        <v>100</v>
      </c>
      <c r="Q801">
        <f t="shared" si="61"/>
        <v>178.61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6" t="s">
        <v>1664</v>
      </c>
      <c r="C802" s="6" t="s">
        <v>1665</v>
      </c>
      <c r="D802" s="7">
        <v>1500</v>
      </c>
      <c r="E802" s="8">
        <v>2282</v>
      </c>
      <c r="F802" t="s">
        <v>22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1624</v>
      </c>
      <c r="O802" t="s">
        <v>1625</v>
      </c>
      <c r="P802" s="10">
        <f t="shared" si="60"/>
        <v>152</v>
      </c>
      <c r="Q802">
        <f t="shared" si="61"/>
        <v>40.75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6" t="s">
        <v>1666</v>
      </c>
      <c r="C803" s="6" t="s">
        <v>1667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1624</v>
      </c>
      <c r="O803" t="s">
        <v>1625</v>
      </c>
      <c r="P803" s="10">
        <f t="shared" si="60"/>
        <v>112</v>
      </c>
      <c r="Q803">
        <f t="shared" si="61"/>
        <v>43.73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6" t="s">
        <v>1668</v>
      </c>
      <c r="C804" s="6" t="s">
        <v>1669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1624</v>
      </c>
      <c r="O804" t="s">
        <v>1625</v>
      </c>
      <c r="P804" s="10">
        <f t="shared" si="60"/>
        <v>101</v>
      </c>
      <c r="Q804">
        <f t="shared" si="61"/>
        <v>81.069999999999993</v>
      </c>
      <c r="S804" s="11">
        <f t="shared" si="62"/>
        <v>41123.022268518514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6" t="s">
        <v>1670</v>
      </c>
      <c r="C805" s="6" t="s">
        <v>1671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1624</v>
      </c>
      <c r="O805" t="s">
        <v>1625</v>
      </c>
      <c r="P805" s="10">
        <f t="shared" si="60"/>
        <v>123</v>
      </c>
      <c r="Q805">
        <f t="shared" si="61"/>
        <v>74.61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6" t="s">
        <v>1672</v>
      </c>
      <c r="C806" s="6" t="s">
        <v>1673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1624</v>
      </c>
      <c r="O806" t="s">
        <v>1625</v>
      </c>
      <c r="P806" s="10">
        <f t="shared" si="60"/>
        <v>100</v>
      </c>
      <c r="Q806">
        <f t="shared" si="61"/>
        <v>305.56</v>
      </c>
      <c r="S806" s="11">
        <f t="shared" si="62"/>
        <v>40730.105624999997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6" t="s">
        <v>1674</v>
      </c>
      <c r="C807" s="6" t="s">
        <v>1675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1624</v>
      </c>
      <c r="O807" t="s">
        <v>1625</v>
      </c>
      <c r="P807" s="10">
        <f t="shared" si="60"/>
        <v>105</v>
      </c>
      <c r="Q807">
        <f t="shared" si="61"/>
        <v>58.33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6" t="s">
        <v>1676</v>
      </c>
      <c r="C808" s="6" t="s">
        <v>1677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1624</v>
      </c>
      <c r="O808" t="s">
        <v>1625</v>
      </c>
      <c r="P808" s="10">
        <f t="shared" si="60"/>
        <v>104</v>
      </c>
      <c r="Q808">
        <f t="shared" si="61"/>
        <v>117.68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6" t="s">
        <v>1678</v>
      </c>
      <c r="C809" s="6" t="s">
        <v>1679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1624</v>
      </c>
      <c r="O809" t="s">
        <v>1625</v>
      </c>
      <c r="P809" s="10">
        <f t="shared" si="60"/>
        <v>105</v>
      </c>
      <c r="Q809">
        <f t="shared" si="61"/>
        <v>73.77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6" t="s">
        <v>1680</v>
      </c>
      <c r="C810" s="6" t="s">
        <v>1681</v>
      </c>
      <c r="D810" s="7">
        <v>4500</v>
      </c>
      <c r="E810" s="8">
        <v>4500</v>
      </c>
      <c r="F810" t="s">
        <v>22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1624</v>
      </c>
      <c r="O810" t="s">
        <v>1625</v>
      </c>
      <c r="P810" s="10">
        <f t="shared" si="60"/>
        <v>100</v>
      </c>
      <c r="Q810">
        <f t="shared" si="61"/>
        <v>104.65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6" t="s">
        <v>1682</v>
      </c>
      <c r="C811" s="6" t="s">
        <v>1683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1624</v>
      </c>
      <c r="O811" t="s">
        <v>1625</v>
      </c>
      <c r="P811" s="10">
        <f t="shared" si="60"/>
        <v>104</v>
      </c>
      <c r="Q811">
        <f t="shared" si="61"/>
        <v>79.83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6" t="s">
        <v>1684</v>
      </c>
      <c r="C812" s="6" t="s">
        <v>1685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1624</v>
      </c>
      <c r="O812" t="s">
        <v>1625</v>
      </c>
      <c r="P812" s="10">
        <f t="shared" si="60"/>
        <v>105</v>
      </c>
      <c r="Q812">
        <f t="shared" si="61"/>
        <v>58.33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6" t="s">
        <v>1686</v>
      </c>
      <c r="C813" s="6" t="s">
        <v>1687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1624</v>
      </c>
      <c r="O813" t="s">
        <v>1625</v>
      </c>
      <c r="P813" s="10">
        <f t="shared" si="60"/>
        <v>104</v>
      </c>
      <c r="Q813">
        <f t="shared" si="61"/>
        <v>86.67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6" t="s">
        <v>1688</v>
      </c>
      <c r="C814" s="6" t="s">
        <v>1689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1624</v>
      </c>
      <c r="O814" t="s">
        <v>1625</v>
      </c>
      <c r="P814" s="10">
        <f t="shared" si="60"/>
        <v>152</v>
      </c>
      <c r="Q814">
        <f t="shared" si="61"/>
        <v>27.61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6" t="s">
        <v>1690</v>
      </c>
      <c r="C815" s="6" t="s">
        <v>1691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1624</v>
      </c>
      <c r="O815" t="s">
        <v>1625</v>
      </c>
      <c r="P815" s="10">
        <f t="shared" si="60"/>
        <v>160</v>
      </c>
      <c r="Q815">
        <f t="shared" si="61"/>
        <v>25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6" t="s">
        <v>1692</v>
      </c>
      <c r="C816" s="6" t="s">
        <v>1693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1624</v>
      </c>
      <c r="O816" t="s">
        <v>1625</v>
      </c>
      <c r="P816" s="10">
        <f t="shared" si="60"/>
        <v>127</v>
      </c>
      <c r="Q816">
        <f t="shared" si="61"/>
        <v>45.46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6" t="s">
        <v>1694</v>
      </c>
      <c r="C817" s="6" t="s">
        <v>1695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1624</v>
      </c>
      <c r="O817" t="s">
        <v>1625</v>
      </c>
      <c r="P817" s="10">
        <f t="shared" si="60"/>
        <v>107</v>
      </c>
      <c r="Q817">
        <f t="shared" si="61"/>
        <v>99.53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6" t="s">
        <v>1696</v>
      </c>
      <c r="C818" s="6" t="s">
        <v>1697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1624</v>
      </c>
      <c r="O818" t="s">
        <v>1625</v>
      </c>
      <c r="P818" s="10">
        <f t="shared" si="60"/>
        <v>115</v>
      </c>
      <c r="Q818">
        <f t="shared" si="61"/>
        <v>39.31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6" t="s">
        <v>1698</v>
      </c>
      <c r="C819" s="6" t="s">
        <v>1699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1624</v>
      </c>
      <c r="O819" t="s">
        <v>1625</v>
      </c>
      <c r="P819" s="10">
        <f t="shared" si="60"/>
        <v>137</v>
      </c>
      <c r="Q819">
        <f t="shared" si="61"/>
        <v>89.42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6" t="s">
        <v>1700</v>
      </c>
      <c r="C820" s="6" t="s">
        <v>1701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1624</v>
      </c>
      <c r="O820" t="s">
        <v>1625</v>
      </c>
      <c r="P820" s="10">
        <f t="shared" si="60"/>
        <v>156</v>
      </c>
      <c r="Q820">
        <f t="shared" si="61"/>
        <v>28.68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6" t="s">
        <v>1702</v>
      </c>
      <c r="C821" s="6" t="s">
        <v>1703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1624</v>
      </c>
      <c r="O821" t="s">
        <v>1625</v>
      </c>
      <c r="P821" s="10">
        <f t="shared" si="60"/>
        <v>109</v>
      </c>
      <c r="Q821">
        <f t="shared" si="61"/>
        <v>31.07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6" t="s">
        <v>1704</v>
      </c>
      <c r="C822" s="6" t="s">
        <v>1705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1624</v>
      </c>
      <c r="O822" t="s">
        <v>1625</v>
      </c>
      <c r="P822" s="10">
        <f t="shared" si="60"/>
        <v>134</v>
      </c>
      <c r="Q822">
        <f t="shared" si="61"/>
        <v>70.55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6" t="s">
        <v>1706</v>
      </c>
      <c r="C823" s="6" t="s">
        <v>1707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1624</v>
      </c>
      <c r="O823" t="s">
        <v>1625</v>
      </c>
      <c r="P823" s="10">
        <f t="shared" si="60"/>
        <v>100</v>
      </c>
      <c r="Q823">
        <f t="shared" si="61"/>
        <v>224.13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6" t="s">
        <v>1708</v>
      </c>
      <c r="C824" s="6" t="s">
        <v>1709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1624</v>
      </c>
      <c r="O824" t="s">
        <v>1625</v>
      </c>
      <c r="P824" s="10">
        <f t="shared" si="60"/>
        <v>119</v>
      </c>
      <c r="Q824">
        <f t="shared" si="61"/>
        <v>51.81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6" t="s">
        <v>1710</v>
      </c>
      <c r="C825" s="6" t="s">
        <v>1711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1624</v>
      </c>
      <c r="O825" t="s">
        <v>1625</v>
      </c>
      <c r="P825" s="10">
        <f t="shared" si="60"/>
        <v>180</v>
      </c>
      <c r="Q825">
        <f t="shared" si="61"/>
        <v>43.52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6" t="s">
        <v>1712</v>
      </c>
      <c r="C826" s="6" t="s">
        <v>1713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1624</v>
      </c>
      <c r="O826" t="s">
        <v>1625</v>
      </c>
      <c r="P826" s="10">
        <f t="shared" si="60"/>
        <v>134</v>
      </c>
      <c r="Q826">
        <f t="shared" si="61"/>
        <v>39.82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6" t="s">
        <v>1714</v>
      </c>
      <c r="C827" s="6" t="s">
        <v>1715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1624</v>
      </c>
      <c r="O827" t="s">
        <v>1625</v>
      </c>
      <c r="P827" s="10">
        <f t="shared" si="60"/>
        <v>100</v>
      </c>
      <c r="Q827">
        <f t="shared" si="61"/>
        <v>126.81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6" t="s">
        <v>1716</v>
      </c>
      <c r="C828" s="6" t="s">
        <v>1717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1624</v>
      </c>
      <c r="O828" t="s">
        <v>1625</v>
      </c>
      <c r="P828" s="10">
        <f t="shared" si="60"/>
        <v>101</v>
      </c>
      <c r="Q828">
        <f t="shared" si="61"/>
        <v>113.88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6" t="s">
        <v>1718</v>
      </c>
      <c r="C829" s="6" t="s">
        <v>1719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1624</v>
      </c>
      <c r="O829" t="s">
        <v>1625</v>
      </c>
      <c r="P829" s="10">
        <f t="shared" si="60"/>
        <v>103</v>
      </c>
      <c r="Q829">
        <f t="shared" si="61"/>
        <v>28.18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6" t="s">
        <v>1720</v>
      </c>
      <c r="C830" s="6" t="s">
        <v>1721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1624</v>
      </c>
      <c r="O830" t="s">
        <v>1625</v>
      </c>
      <c r="P830" s="10">
        <f t="shared" si="60"/>
        <v>107</v>
      </c>
      <c r="Q830">
        <f t="shared" si="61"/>
        <v>36.61</v>
      </c>
      <c r="S830" s="11">
        <f t="shared" si="62"/>
        <v>41073.050717592589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6" t="s">
        <v>1722</v>
      </c>
      <c r="C831" s="6" t="s">
        <v>1723</v>
      </c>
      <c r="D831" s="7">
        <v>500</v>
      </c>
      <c r="E831" s="8">
        <v>520</v>
      </c>
      <c r="F831" t="s">
        <v>22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1624</v>
      </c>
      <c r="O831" t="s">
        <v>1625</v>
      </c>
      <c r="P831" s="10">
        <f t="shared" si="60"/>
        <v>104</v>
      </c>
      <c r="Q831">
        <f t="shared" si="61"/>
        <v>32.5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6" t="s">
        <v>1724</v>
      </c>
      <c r="C832" s="6" t="s">
        <v>1725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1624</v>
      </c>
      <c r="O832" t="s">
        <v>1625</v>
      </c>
      <c r="P832" s="10">
        <f t="shared" si="60"/>
        <v>108</v>
      </c>
      <c r="Q832">
        <f t="shared" si="61"/>
        <v>60.66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6" t="s">
        <v>1726</v>
      </c>
      <c r="C833" s="6" t="s">
        <v>1727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1624</v>
      </c>
      <c r="O833" t="s">
        <v>1625</v>
      </c>
      <c r="P833" s="10">
        <f t="shared" si="60"/>
        <v>233</v>
      </c>
      <c r="Q833">
        <f t="shared" si="61"/>
        <v>175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6" t="s">
        <v>1728</v>
      </c>
      <c r="C834" s="6" t="s">
        <v>1729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1624</v>
      </c>
      <c r="O834" t="s">
        <v>1625</v>
      </c>
      <c r="P834" s="10">
        <f t="shared" ref="P834:P897" si="65">IFERROR(ROUND(E834/D834*100,0),0)</f>
        <v>101</v>
      </c>
      <c r="Q834">
        <f t="shared" ref="Q834:Q897" si="66">IFERROR(ROUND(E834/L834,2),0)</f>
        <v>97.99</v>
      </c>
      <c r="S834" s="11">
        <f t="shared" ref="S834:S897" si="67">(J834/86400)+DATE(1970,1,1)</f>
        <v>40869.675173611111</v>
      </c>
      <c r="T834" s="11">
        <f t="shared" ref="T834:T897" si="68">(I834/86400)+DATE(1970,1,1)</f>
        <v>40929.342361111107</v>
      </c>
      <c r="U834">
        <f t="shared" si="64"/>
        <v>2011</v>
      </c>
    </row>
    <row r="835" spans="1:21" x14ac:dyDescent="0.25">
      <c r="A835">
        <v>833</v>
      </c>
      <c r="B835" s="6" t="s">
        <v>1730</v>
      </c>
      <c r="C835" s="6" t="s">
        <v>1731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1624</v>
      </c>
      <c r="O835" t="s">
        <v>1625</v>
      </c>
      <c r="P835" s="10">
        <f t="shared" si="65"/>
        <v>102</v>
      </c>
      <c r="Q835">
        <f t="shared" si="66"/>
        <v>148.78</v>
      </c>
      <c r="S835" s="11">
        <f t="shared" si="67"/>
        <v>41718.878182870372</v>
      </c>
      <c r="T835" s="11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6" t="s">
        <v>1732</v>
      </c>
      <c r="C836" s="6" t="s">
        <v>1733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1624</v>
      </c>
      <c r="O836" t="s">
        <v>1625</v>
      </c>
      <c r="P836" s="10">
        <f t="shared" si="65"/>
        <v>131</v>
      </c>
      <c r="Q836">
        <f t="shared" si="66"/>
        <v>96.08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6" t="s">
        <v>1734</v>
      </c>
      <c r="C837" s="6" t="s">
        <v>1735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1624</v>
      </c>
      <c r="O837" t="s">
        <v>1625</v>
      </c>
      <c r="P837" s="10">
        <f t="shared" si="65"/>
        <v>117</v>
      </c>
      <c r="Q837">
        <f t="shared" si="66"/>
        <v>58.63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6" t="s">
        <v>1736</v>
      </c>
      <c r="C838" s="6" t="s">
        <v>1737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1624</v>
      </c>
      <c r="O838" t="s">
        <v>1625</v>
      </c>
      <c r="P838" s="10">
        <f t="shared" si="65"/>
        <v>101</v>
      </c>
      <c r="Q838">
        <f t="shared" si="66"/>
        <v>109.71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6" t="s">
        <v>1738</v>
      </c>
      <c r="C839" s="6" t="s">
        <v>1739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1624</v>
      </c>
      <c r="O839" t="s">
        <v>1625</v>
      </c>
      <c r="P839" s="10">
        <f t="shared" si="65"/>
        <v>122</v>
      </c>
      <c r="Q839">
        <f t="shared" si="66"/>
        <v>49.11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6" t="s">
        <v>1740</v>
      </c>
      <c r="C840" s="6" t="s">
        <v>1741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1624</v>
      </c>
      <c r="O840" t="s">
        <v>1625</v>
      </c>
      <c r="P840" s="10">
        <f t="shared" si="65"/>
        <v>145</v>
      </c>
      <c r="Q840">
        <f t="shared" si="66"/>
        <v>47.67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6" t="s">
        <v>1742</v>
      </c>
      <c r="C841" s="6" t="s">
        <v>1743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1624</v>
      </c>
      <c r="O841" t="s">
        <v>1625</v>
      </c>
      <c r="P841" s="10">
        <f t="shared" si="65"/>
        <v>117</v>
      </c>
      <c r="Q841">
        <f t="shared" si="66"/>
        <v>60.74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6" t="s">
        <v>1744</v>
      </c>
      <c r="C842" s="6" t="s">
        <v>1745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1624</v>
      </c>
      <c r="O842" t="s">
        <v>1746</v>
      </c>
      <c r="P842" s="10">
        <f t="shared" si="65"/>
        <v>120</v>
      </c>
      <c r="Q842">
        <f t="shared" si="66"/>
        <v>63.38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6" t="s">
        <v>1747</v>
      </c>
      <c r="C843" s="6" t="s">
        <v>1748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1624</v>
      </c>
      <c r="O843" t="s">
        <v>1746</v>
      </c>
      <c r="P843" s="10">
        <f t="shared" si="65"/>
        <v>101</v>
      </c>
      <c r="Q843">
        <f t="shared" si="66"/>
        <v>53.89</v>
      </c>
      <c r="S843" s="11">
        <f t="shared" si="67"/>
        <v>41923.838692129633</v>
      </c>
      <c r="T843" s="11">
        <f t="shared" si="68"/>
        <v>41953.880358796298</v>
      </c>
      <c r="U843">
        <f t="shared" si="69"/>
        <v>2014</v>
      </c>
    </row>
    <row r="844" spans="1:21" ht="45" x14ac:dyDescent="0.25">
      <c r="A844">
        <v>842</v>
      </c>
      <c r="B844" s="6" t="s">
        <v>1749</v>
      </c>
      <c r="C844" s="6" t="s">
        <v>1750</v>
      </c>
      <c r="D844" s="7">
        <v>2500</v>
      </c>
      <c r="E844" s="8">
        <v>2608</v>
      </c>
      <c r="F844" t="s">
        <v>22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1624</v>
      </c>
      <c r="O844" t="s">
        <v>1746</v>
      </c>
      <c r="P844" s="10">
        <f t="shared" si="65"/>
        <v>104</v>
      </c>
      <c r="Q844">
        <f t="shared" si="66"/>
        <v>66.87</v>
      </c>
      <c r="S844" s="11">
        <f t="shared" si="67"/>
        <v>41526.59239583333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6" t="s">
        <v>1751</v>
      </c>
      <c r="C845" s="6" t="s">
        <v>1752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1624</v>
      </c>
      <c r="O845" t="s">
        <v>1746</v>
      </c>
      <c r="P845" s="10">
        <f t="shared" si="65"/>
        <v>267</v>
      </c>
      <c r="Q845">
        <f t="shared" si="66"/>
        <v>63.1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6" t="s">
        <v>1753</v>
      </c>
      <c r="C846" s="6" t="s">
        <v>1754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1624</v>
      </c>
      <c r="O846" t="s">
        <v>1746</v>
      </c>
      <c r="P846" s="10">
        <f t="shared" si="65"/>
        <v>194</v>
      </c>
      <c r="Q846">
        <f t="shared" si="66"/>
        <v>36.630000000000003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6" t="s">
        <v>1755</v>
      </c>
      <c r="C847" s="6" t="s">
        <v>1756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1624</v>
      </c>
      <c r="O847" t="s">
        <v>1746</v>
      </c>
      <c r="P847" s="10">
        <f t="shared" si="65"/>
        <v>120</v>
      </c>
      <c r="Q847">
        <f t="shared" si="66"/>
        <v>34.01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6" t="s">
        <v>1757</v>
      </c>
      <c r="C848" s="6" t="s">
        <v>1758</v>
      </c>
      <c r="D848" s="7">
        <v>1100</v>
      </c>
      <c r="E848" s="8">
        <v>1342.01</v>
      </c>
      <c r="F848" t="s">
        <v>22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1624</v>
      </c>
      <c r="O848" t="s">
        <v>1746</v>
      </c>
      <c r="P848" s="10">
        <f t="shared" si="65"/>
        <v>122</v>
      </c>
      <c r="Q848">
        <f t="shared" si="66"/>
        <v>28.55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6" t="s">
        <v>1759</v>
      </c>
      <c r="C849" s="6" t="s">
        <v>1760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1624</v>
      </c>
      <c r="O849" t="s">
        <v>1746</v>
      </c>
      <c r="P849" s="10">
        <f t="shared" si="65"/>
        <v>100</v>
      </c>
      <c r="Q849">
        <f t="shared" si="66"/>
        <v>10</v>
      </c>
      <c r="S849" s="11">
        <f t="shared" si="67"/>
        <v>42165.798333333332</v>
      </c>
      <c r="T849" s="11">
        <f t="shared" si="68"/>
        <v>42195.798333333332</v>
      </c>
      <c r="U849">
        <f t="shared" si="69"/>
        <v>2015</v>
      </c>
    </row>
    <row r="850" spans="1:21" ht="45" x14ac:dyDescent="0.25">
      <c r="A850">
        <v>848</v>
      </c>
      <c r="B850" s="6" t="s">
        <v>1761</v>
      </c>
      <c r="C850" s="6" t="s">
        <v>1762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1624</v>
      </c>
      <c r="O850" t="s">
        <v>1746</v>
      </c>
      <c r="P850" s="10">
        <f t="shared" si="65"/>
        <v>100</v>
      </c>
      <c r="Q850">
        <f t="shared" si="66"/>
        <v>18.75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6" t="s">
        <v>1763</v>
      </c>
      <c r="C851" s="6" t="s">
        <v>1764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1624</v>
      </c>
      <c r="O851" t="s">
        <v>1746</v>
      </c>
      <c r="P851" s="10">
        <f t="shared" si="65"/>
        <v>120</v>
      </c>
      <c r="Q851">
        <f t="shared" si="66"/>
        <v>41.7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6" t="s">
        <v>1765</v>
      </c>
      <c r="C852" s="6" t="s">
        <v>1766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1624</v>
      </c>
      <c r="O852" t="s">
        <v>1746</v>
      </c>
      <c r="P852" s="10">
        <f t="shared" si="65"/>
        <v>155</v>
      </c>
      <c r="Q852">
        <f t="shared" si="66"/>
        <v>46.67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6" t="s">
        <v>1767</v>
      </c>
      <c r="C853" s="6" t="s">
        <v>1768</v>
      </c>
      <c r="D853" s="7">
        <v>2000</v>
      </c>
      <c r="E853" s="8">
        <v>2609</v>
      </c>
      <c r="F853" t="s">
        <v>22</v>
      </c>
      <c r="G853" t="s">
        <v>186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1624</v>
      </c>
      <c r="O853" t="s">
        <v>1746</v>
      </c>
      <c r="P853" s="10">
        <f t="shared" si="65"/>
        <v>130</v>
      </c>
      <c r="Q853">
        <f t="shared" si="66"/>
        <v>37.270000000000003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6" t="s">
        <v>1769</v>
      </c>
      <c r="C854" s="6" t="s">
        <v>1770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1624</v>
      </c>
      <c r="O854" t="s">
        <v>1746</v>
      </c>
      <c r="P854" s="10">
        <f t="shared" si="65"/>
        <v>105</v>
      </c>
      <c r="Q854">
        <f t="shared" si="66"/>
        <v>59.26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6" t="s">
        <v>1771</v>
      </c>
      <c r="C855" s="6" t="s">
        <v>1772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1624</v>
      </c>
      <c r="O855" t="s">
        <v>1746</v>
      </c>
      <c r="P855" s="10">
        <f t="shared" si="65"/>
        <v>100</v>
      </c>
      <c r="Q855">
        <f t="shared" si="66"/>
        <v>30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6" t="s">
        <v>1773</v>
      </c>
      <c r="C856" s="6" t="s">
        <v>1774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1624</v>
      </c>
      <c r="O856" t="s">
        <v>1746</v>
      </c>
      <c r="P856" s="10">
        <f t="shared" si="65"/>
        <v>118</v>
      </c>
      <c r="Q856">
        <f t="shared" si="66"/>
        <v>65.86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6" t="s">
        <v>1775</v>
      </c>
      <c r="C857" s="6" t="s">
        <v>1776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1624</v>
      </c>
      <c r="O857" t="s">
        <v>1746</v>
      </c>
      <c r="P857" s="10">
        <f t="shared" si="65"/>
        <v>103</v>
      </c>
      <c r="Q857">
        <f t="shared" si="66"/>
        <v>31.91</v>
      </c>
      <c r="S857" s="11">
        <f t="shared" si="67"/>
        <v>42545.125196759254</v>
      </c>
      <c r="T857" s="11">
        <f t="shared" si="68"/>
        <v>42575.125196759254</v>
      </c>
      <c r="U857">
        <f t="shared" si="69"/>
        <v>2016</v>
      </c>
    </row>
    <row r="858" spans="1:21" ht="60" x14ac:dyDescent="0.25">
      <c r="A858">
        <v>856</v>
      </c>
      <c r="B858" s="6" t="s">
        <v>1777</v>
      </c>
      <c r="C858" s="6" t="s">
        <v>1778</v>
      </c>
      <c r="D858" s="7">
        <v>250</v>
      </c>
      <c r="E858" s="8">
        <v>545</v>
      </c>
      <c r="F858" t="s">
        <v>22</v>
      </c>
      <c r="G858" t="s">
        <v>509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1624</v>
      </c>
      <c r="O858" t="s">
        <v>1746</v>
      </c>
      <c r="P858" s="10">
        <f t="shared" si="65"/>
        <v>218</v>
      </c>
      <c r="Q858">
        <f t="shared" si="66"/>
        <v>19.46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6" t="s">
        <v>1779</v>
      </c>
      <c r="C859" s="6" t="s">
        <v>1780</v>
      </c>
      <c r="D859" s="7">
        <v>1200</v>
      </c>
      <c r="E859" s="8">
        <v>1200</v>
      </c>
      <c r="F859" t="s">
        <v>22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1624</v>
      </c>
      <c r="O859" t="s">
        <v>1746</v>
      </c>
      <c r="P859" s="10">
        <f t="shared" si="65"/>
        <v>100</v>
      </c>
      <c r="Q859">
        <f t="shared" si="66"/>
        <v>50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6" t="s">
        <v>1781</v>
      </c>
      <c r="C860" s="6" t="s">
        <v>1782</v>
      </c>
      <c r="D860" s="7">
        <v>1200</v>
      </c>
      <c r="E860" s="8">
        <v>1728.07</v>
      </c>
      <c r="F860" t="s">
        <v>22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1624</v>
      </c>
      <c r="O860" t="s">
        <v>1746</v>
      </c>
      <c r="P860" s="10">
        <f t="shared" si="65"/>
        <v>144</v>
      </c>
      <c r="Q860">
        <f t="shared" si="66"/>
        <v>22.74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6" t="s">
        <v>1783</v>
      </c>
      <c r="C861" s="6" t="s">
        <v>1784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1624</v>
      </c>
      <c r="O861" t="s">
        <v>1746</v>
      </c>
      <c r="P861" s="10">
        <f t="shared" si="65"/>
        <v>105</v>
      </c>
      <c r="Q861">
        <f t="shared" si="66"/>
        <v>42.72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6" t="s">
        <v>1785</v>
      </c>
      <c r="C862" s="6" t="s">
        <v>1786</v>
      </c>
      <c r="D862" s="7">
        <v>14000</v>
      </c>
      <c r="E862" s="8">
        <v>2540</v>
      </c>
      <c r="F862" t="s">
        <v>364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1624</v>
      </c>
      <c r="O862" t="s">
        <v>1787</v>
      </c>
      <c r="P862" s="10">
        <f t="shared" si="65"/>
        <v>18</v>
      </c>
      <c r="Q862">
        <f t="shared" si="66"/>
        <v>52.92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6" t="s">
        <v>1788</v>
      </c>
      <c r="C863" s="6" t="s">
        <v>1789</v>
      </c>
      <c r="D863" s="7">
        <v>4500</v>
      </c>
      <c r="E863" s="8">
        <v>101</v>
      </c>
      <c r="F863" t="s">
        <v>364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1624</v>
      </c>
      <c r="O863" t="s">
        <v>1787</v>
      </c>
      <c r="P863" s="10">
        <f t="shared" si="65"/>
        <v>2</v>
      </c>
      <c r="Q863">
        <f t="shared" si="66"/>
        <v>50.5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6" t="s">
        <v>1790</v>
      </c>
      <c r="C864" s="6" t="s">
        <v>1791</v>
      </c>
      <c r="D864" s="7">
        <v>50000</v>
      </c>
      <c r="E864" s="8">
        <v>170</v>
      </c>
      <c r="F864" t="s">
        <v>364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1624</v>
      </c>
      <c r="O864" t="s">
        <v>1787</v>
      </c>
      <c r="P864" s="10">
        <f t="shared" si="65"/>
        <v>0</v>
      </c>
      <c r="Q864">
        <f t="shared" si="66"/>
        <v>42.5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6" t="s">
        <v>1792</v>
      </c>
      <c r="C865" s="6" t="s">
        <v>1793</v>
      </c>
      <c r="D865" s="7">
        <v>2000</v>
      </c>
      <c r="E865" s="8">
        <v>90</v>
      </c>
      <c r="F865" t="s">
        <v>364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1624</v>
      </c>
      <c r="O865" t="s">
        <v>1787</v>
      </c>
      <c r="P865" s="10">
        <f t="shared" si="65"/>
        <v>5</v>
      </c>
      <c r="Q865">
        <f t="shared" si="66"/>
        <v>18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6" t="s">
        <v>1794</v>
      </c>
      <c r="C866" s="6" t="s">
        <v>1795</v>
      </c>
      <c r="D866" s="7">
        <v>6500</v>
      </c>
      <c r="E866" s="8">
        <v>2700</v>
      </c>
      <c r="F866" t="s">
        <v>364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1624</v>
      </c>
      <c r="O866" t="s">
        <v>1787</v>
      </c>
      <c r="P866" s="10">
        <f t="shared" si="65"/>
        <v>42</v>
      </c>
      <c r="Q866">
        <f t="shared" si="66"/>
        <v>34.18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6" t="s">
        <v>1796</v>
      </c>
      <c r="C867" s="6" t="s">
        <v>1797</v>
      </c>
      <c r="D867" s="7">
        <v>2200</v>
      </c>
      <c r="E867" s="8">
        <v>45</v>
      </c>
      <c r="F867" t="s">
        <v>364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1624</v>
      </c>
      <c r="O867" t="s">
        <v>1787</v>
      </c>
      <c r="P867" s="10">
        <f t="shared" si="65"/>
        <v>2</v>
      </c>
      <c r="Q867">
        <f t="shared" si="66"/>
        <v>22.5</v>
      </c>
      <c r="S867" s="11">
        <f t="shared" si="67"/>
        <v>41230.773113425923</v>
      </c>
      <c r="T867" s="11">
        <f t="shared" si="68"/>
        <v>41290.773113425923</v>
      </c>
      <c r="U867">
        <f t="shared" si="69"/>
        <v>2012</v>
      </c>
    </row>
    <row r="868" spans="1:21" ht="45" x14ac:dyDescent="0.25">
      <c r="A868">
        <v>866</v>
      </c>
      <c r="B868" s="6" t="s">
        <v>1798</v>
      </c>
      <c r="C868" s="6" t="s">
        <v>1799</v>
      </c>
      <c r="D868" s="7">
        <v>3500</v>
      </c>
      <c r="E868" s="8">
        <v>640</v>
      </c>
      <c r="F868" t="s">
        <v>364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1624</v>
      </c>
      <c r="O868" t="s">
        <v>1787</v>
      </c>
      <c r="P868" s="10">
        <f t="shared" si="65"/>
        <v>18</v>
      </c>
      <c r="Q868">
        <f t="shared" si="66"/>
        <v>58.18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6" t="s">
        <v>1800</v>
      </c>
      <c r="C869" s="6" t="s">
        <v>1801</v>
      </c>
      <c r="D869" s="7">
        <v>5000</v>
      </c>
      <c r="E869" s="8">
        <v>1201</v>
      </c>
      <c r="F869" t="s">
        <v>364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1624</v>
      </c>
      <c r="O869" t="s">
        <v>1787</v>
      </c>
      <c r="P869" s="10">
        <f t="shared" si="65"/>
        <v>24</v>
      </c>
      <c r="Q869">
        <f t="shared" si="66"/>
        <v>109.18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6" t="s">
        <v>1802</v>
      </c>
      <c r="C870" s="6" t="s">
        <v>1803</v>
      </c>
      <c r="D870" s="7">
        <v>45000</v>
      </c>
      <c r="E870" s="8">
        <v>50</v>
      </c>
      <c r="F870" t="s">
        <v>364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1624</v>
      </c>
      <c r="O870" t="s">
        <v>1787</v>
      </c>
      <c r="P870" s="10">
        <f t="shared" si="65"/>
        <v>0</v>
      </c>
      <c r="Q870">
        <f t="shared" si="66"/>
        <v>50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6" t="s">
        <v>1804</v>
      </c>
      <c r="C871" s="6" t="s">
        <v>1805</v>
      </c>
      <c r="D871" s="7">
        <v>8800</v>
      </c>
      <c r="E871" s="8">
        <v>1040</v>
      </c>
      <c r="F871" t="s">
        <v>364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1624</v>
      </c>
      <c r="O871" t="s">
        <v>1787</v>
      </c>
      <c r="P871" s="10">
        <f t="shared" si="65"/>
        <v>12</v>
      </c>
      <c r="Q871">
        <f t="shared" si="66"/>
        <v>346.67</v>
      </c>
      <c r="S871" s="11">
        <f t="shared" si="67"/>
        <v>41342.845567129625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6" t="s">
        <v>1806</v>
      </c>
      <c r="C872" s="6" t="s">
        <v>1807</v>
      </c>
      <c r="D872" s="7">
        <v>20000</v>
      </c>
      <c r="E872" s="8">
        <v>62</v>
      </c>
      <c r="F872" t="s">
        <v>364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1624</v>
      </c>
      <c r="O872" t="s">
        <v>1787</v>
      </c>
      <c r="P872" s="10">
        <f t="shared" si="65"/>
        <v>0</v>
      </c>
      <c r="Q872">
        <f t="shared" si="66"/>
        <v>12.4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6" t="s">
        <v>1808</v>
      </c>
      <c r="C873" s="6" t="s">
        <v>1809</v>
      </c>
      <c r="D873" s="7">
        <v>6000</v>
      </c>
      <c r="E873" s="8">
        <v>325</v>
      </c>
      <c r="F873" t="s">
        <v>364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1624</v>
      </c>
      <c r="O873" t="s">
        <v>1787</v>
      </c>
      <c r="P873" s="10">
        <f t="shared" si="65"/>
        <v>5</v>
      </c>
      <c r="Q873">
        <f t="shared" si="66"/>
        <v>27.08</v>
      </c>
      <c r="S873" s="11">
        <f t="shared" si="67"/>
        <v>41577.561284722222</v>
      </c>
      <c r="T873" s="11">
        <f t="shared" si="68"/>
        <v>41607.602951388893</v>
      </c>
      <c r="U873">
        <f t="shared" si="69"/>
        <v>2013</v>
      </c>
    </row>
    <row r="874" spans="1:21" ht="45" x14ac:dyDescent="0.25">
      <c r="A874">
        <v>872</v>
      </c>
      <c r="B874" s="6" t="s">
        <v>1810</v>
      </c>
      <c r="C874" s="6" t="s">
        <v>1811</v>
      </c>
      <c r="D874" s="7">
        <v>8000</v>
      </c>
      <c r="E874" s="8">
        <v>65</v>
      </c>
      <c r="F874" t="s">
        <v>364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1624</v>
      </c>
      <c r="O874" t="s">
        <v>1787</v>
      </c>
      <c r="P874" s="10">
        <f t="shared" si="65"/>
        <v>1</v>
      </c>
      <c r="Q874">
        <f t="shared" si="66"/>
        <v>32.5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6" t="s">
        <v>1812</v>
      </c>
      <c r="C875" s="6" t="s">
        <v>1813</v>
      </c>
      <c r="D875" s="7">
        <v>3500</v>
      </c>
      <c r="E875" s="8">
        <v>45</v>
      </c>
      <c r="F875" t="s">
        <v>364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1624</v>
      </c>
      <c r="O875" t="s">
        <v>1787</v>
      </c>
      <c r="P875" s="10">
        <f t="shared" si="65"/>
        <v>1</v>
      </c>
      <c r="Q875">
        <f t="shared" si="66"/>
        <v>9</v>
      </c>
      <c r="S875" s="11">
        <f t="shared" si="67"/>
        <v>41184.167129629626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6" t="s">
        <v>1814</v>
      </c>
      <c r="C876" s="6" t="s">
        <v>1815</v>
      </c>
      <c r="D876" s="7">
        <v>3000</v>
      </c>
      <c r="E876" s="8">
        <v>730</v>
      </c>
      <c r="F876" t="s">
        <v>364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1624</v>
      </c>
      <c r="O876" t="s">
        <v>1787</v>
      </c>
      <c r="P876" s="10">
        <f t="shared" si="65"/>
        <v>24</v>
      </c>
      <c r="Q876">
        <f t="shared" si="66"/>
        <v>34.76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6" t="s">
        <v>1816</v>
      </c>
      <c r="C877" s="6" t="s">
        <v>1817</v>
      </c>
      <c r="D877" s="7">
        <v>5000</v>
      </c>
      <c r="E877" s="8">
        <v>0</v>
      </c>
      <c r="F877" t="s">
        <v>364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1624</v>
      </c>
      <c r="O877" t="s">
        <v>1787</v>
      </c>
      <c r="P877" s="10">
        <f t="shared" si="65"/>
        <v>0</v>
      </c>
      <c r="Q877">
        <f t="shared" si="66"/>
        <v>0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6" t="s">
        <v>1818</v>
      </c>
      <c r="C878" s="6" t="s">
        <v>1819</v>
      </c>
      <c r="D878" s="7">
        <v>3152</v>
      </c>
      <c r="E878" s="8">
        <v>1286</v>
      </c>
      <c r="F878" t="s">
        <v>364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1624</v>
      </c>
      <c r="O878" t="s">
        <v>1787</v>
      </c>
      <c r="P878" s="10">
        <f t="shared" si="65"/>
        <v>41</v>
      </c>
      <c r="Q878">
        <f t="shared" si="66"/>
        <v>28.58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6" t="s">
        <v>1820</v>
      </c>
      <c r="C879" s="6" t="s">
        <v>1821</v>
      </c>
      <c r="D879" s="7">
        <v>2000</v>
      </c>
      <c r="E879" s="8">
        <v>1351</v>
      </c>
      <c r="F879" t="s">
        <v>364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1624</v>
      </c>
      <c r="O879" t="s">
        <v>1787</v>
      </c>
      <c r="P879" s="10">
        <f t="shared" si="65"/>
        <v>68</v>
      </c>
      <c r="Q879">
        <f t="shared" si="66"/>
        <v>46.59</v>
      </c>
      <c r="S879" s="11">
        <f t="shared" si="67"/>
        <v>41597.788888888885</v>
      </c>
      <c r="T879" s="11">
        <f t="shared" si="68"/>
        <v>41627.788888888885</v>
      </c>
      <c r="U879">
        <f t="shared" si="69"/>
        <v>2013</v>
      </c>
    </row>
    <row r="880" spans="1:21" ht="60" x14ac:dyDescent="0.25">
      <c r="A880">
        <v>878</v>
      </c>
      <c r="B880" s="6" t="s">
        <v>1822</v>
      </c>
      <c r="C880" s="6" t="s">
        <v>1823</v>
      </c>
      <c r="D880" s="7">
        <v>5000</v>
      </c>
      <c r="E880" s="8">
        <v>65</v>
      </c>
      <c r="F880" t="s">
        <v>364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1624</v>
      </c>
      <c r="O880" t="s">
        <v>1787</v>
      </c>
      <c r="P880" s="10">
        <f t="shared" si="65"/>
        <v>1</v>
      </c>
      <c r="Q880">
        <f t="shared" si="66"/>
        <v>32.5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6" t="s">
        <v>1824</v>
      </c>
      <c r="C881" s="6" t="s">
        <v>1825</v>
      </c>
      <c r="D881" s="7">
        <v>2100</v>
      </c>
      <c r="E881" s="8">
        <v>644</v>
      </c>
      <c r="F881" t="s">
        <v>364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1624</v>
      </c>
      <c r="O881" t="s">
        <v>1787</v>
      </c>
      <c r="P881" s="10">
        <f t="shared" si="65"/>
        <v>31</v>
      </c>
      <c r="Q881">
        <f t="shared" si="66"/>
        <v>21.47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6" t="s">
        <v>1826</v>
      </c>
      <c r="C882" s="6" t="s">
        <v>1827</v>
      </c>
      <c r="D882" s="7">
        <v>3780</v>
      </c>
      <c r="E882" s="8">
        <v>113</v>
      </c>
      <c r="F882" t="s">
        <v>364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1624</v>
      </c>
      <c r="O882" t="s">
        <v>1828</v>
      </c>
      <c r="P882" s="10">
        <f t="shared" si="65"/>
        <v>3</v>
      </c>
      <c r="Q882">
        <f t="shared" si="66"/>
        <v>14.13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6" t="s">
        <v>1829</v>
      </c>
      <c r="C883" s="6" t="s">
        <v>1830</v>
      </c>
      <c r="D883" s="7">
        <v>3750</v>
      </c>
      <c r="E883" s="8">
        <v>30</v>
      </c>
      <c r="F883" t="s">
        <v>364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1624</v>
      </c>
      <c r="O883" t="s">
        <v>1828</v>
      </c>
      <c r="P883" s="10">
        <f t="shared" si="65"/>
        <v>1</v>
      </c>
      <c r="Q883">
        <f t="shared" si="66"/>
        <v>30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6" t="s">
        <v>1831</v>
      </c>
      <c r="C884" s="6" t="s">
        <v>1832</v>
      </c>
      <c r="D884" s="7">
        <v>1500</v>
      </c>
      <c r="E884" s="8">
        <v>302</v>
      </c>
      <c r="F884" t="s">
        <v>364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1624</v>
      </c>
      <c r="O884" t="s">
        <v>1828</v>
      </c>
      <c r="P884" s="10">
        <f t="shared" si="65"/>
        <v>20</v>
      </c>
      <c r="Q884">
        <f t="shared" si="66"/>
        <v>21.57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6" t="s">
        <v>1833</v>
      </c>
      <c r="C885" s="6" t="s">
        <v>1834</v>
      </c>
      <c r="D885" s="7">
        <v>5000</v>
      </c>
      <c r="E885" s="8">
        <v>2001</v>
      </c>
      <c r="F885" t="s">
        <v>364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1624</v>
      </c>
      <c r="O885" t="s">
        <v>1828</v>
      </c>
      <c r="P885" s="10">
        <f t="shared" si="65"/>
        <v>40</v>
      </c>
      <c r="Q885">
        <f t="shared" si="66"/>
        <v>83.38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6" t="s">
        <v>1835</v>
      </c>
      <c r="C886" s="6" t="s">
        <v>1836</v>
      </c>
      <c r="D886" s="7">
        <v>2000</v>
      </c>
      <c r="E886" s="8">
        <v>20</v>
      </c>
      <c r="F886" t="s">
        <v>364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1624</v>
      </c>
      <c r="O886" t="s">
        <v>1828</v>
      </c>
      <c r="P886" s="10">
        <f t="shared" si="65"/>
        <v>1</v>
      </c>
      <c r="Q886">
        <f t="shared" si="66"/>
        <v>10</v>
      </c>
      <c r="S886" s="11">
        <f t="shared" si="67"/>
        <v>40981.802615740744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6" t="s">
        <v>1837</v>
      </c>
      <c r="C887" s="6" t="s">
        <v>1838</v>
      </c>
      <c r="D887" s="7">
        <v>1000</v>
      </c>
      <c r="E887" s="8">
        <v>750</v>
      </c>
      <c r="F887" t="s">
        <v>364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1624</v>
      </c>
      <c r="O887" t="s">
        <v>1828</v>
      </c>
      <c r="P887" s="10">
        <f t="shared" si="65"/>
        <v>75</v>
      </c>
      <c r="Q887">
        <f t="shared" si="66"/>
        <v>35.71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6" t="s">
        <v>1839</v>
      </c>
      <c r="C888" s="6" t="s">
        <v>1840</v>
      </c>
      <c r="D888" s="7">
        <v>500</v>
      </c>
      <c r="E888" s="8">
        <v>205</v>
      </c>
      <c r="F888" t="s">
        <v>364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1624</v>
      </c>
      <c r="O888" t="s">
        <v>1828</v>
      </c>
      <c r="P888" s="10">
        <f t="shared" si="65"/>
        <v>41</v>
      </c>
      <c r="Q888">
        <f t="shared" si="66"/>
        <v>29.29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6" t="s">
        <v>1841</v>
      </c>
      <c r="C889" s="6" t="s">
        <v>1842</v>
      </c>
      <c r="D889" s="7">
        <v>1000</v>
      </c>
      <c r="E889" s="8">
        <v>0</v>
      </c>
      <c r="F889" t="s">
        <v>364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1624</v>
      </c>
      <c r="O889" t="s">
        <v>1828</v>
      </c>
      <c r="P889" s="10">
        <f t="shared" si="65"/>
        <v>0</v>
      </c>
      <c r="Q889">
        <f t="shared" si="66"/>
        <v>0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6" t="s">
        <v>1843</v>
      </c>
      <c r="C890" s="6" t="s">
        <v>1844</v>
      </c>
      <c r="D890" s="7">
        <v>1000</v>
      </c>
      <c r="E890" s="8">
        <v>72</v>
      </c>
      <c r="F890" t="s">
        <v>364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1624</v>
      </c>
      <c r="O890" t="s">
        <v>1828</v>
      </c>
      <c r="P890" s="10">
        <f t="shared" si="65"/>
        <v>7</v>
      </c>
      <c r="Q890">
        <f t="shared" si="66"/>
        <v>18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6" t="s">
        <v>1845</v>
      </c>
      <c r="C891" s="6" t="s">
        <v>1846</v>
      </c>
      <c r="D891" s="7">
        <v>25000</v>
      </c>
      <c r="E891" s="8">
        <v>2360.3200000000002</v>
      </c>
      <c r="F891" t="s">
        <v>364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1624</v>
      </c>
      <c r="O891" t="s">
        <v>1828</v>
      </c>
      <c r="P891" s="10">
        <f t="shared" si="65"/>
        <v>9</v>
      </c>
      <c r="Q891">
        <f t="shared" si="66"/>
        <v>73.760000000000005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6" t="s">
        <v>1847</v>
      </c>
      <c r="C892" s="6" t="s">
        <v>1848</v>
      </c>
      <c r="D892" s="7">
        <v>3000</v>
      </c>
      <c r="E892" s="8">
        <v>125</v>
      </c>
      <c r="F892" t="s">
        <v>364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1624</v>
      </c>
      <c r="O892" t="s">
        <v>1828</v>
      </c>
      <c r="P892" s="10">
        <f t="shared" si="65"/>
        <v>4</v>
      </c>
      <c r="Q892">
        <f t="shared" si="66"/>
        <v>31.25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6" t="s">
        <v>1849</v>
      </c>
      <c r="C893" s="6" t="s">
        <v>1850</v>
      </c>
      <c r="D893" s="7">
        <v>8000</v>
      </c>
      <c r="E893" s="8">
        <v>260</v>
      </c>
      <c r="F893" t="s">
        <v>364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1624</v>
      </c>
      <c r="O893" t="s">
        <v>1828</v>
      </c>
      <c r="P893" s="10">
        <f t="shared" si="65"/>
        <v>3</v>
      </c>
      <c r="Q893">
        <f t="shared" si="66"/>
        <v>28.89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6" t="s">
        <v>1851</v>
      </c>
      <c r="C894" s="6" t="s">
        <v>1852</v>
      </c>
      <c r="D894" s="7">
        <v>6000</v>
      </c>
      <c r="E894" s="8">
        <v>2445</v>
      </c>
      <c r="F894" t="s">
        <v>364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1624</v>
      </c>
      <c r="O894" t="s">
        <v>1828</v>
      </c>
      <c r="P894" s="10">
        <f t="shared" si="65"/>
        <v>41</v>
      </c>
      <c r="Q894">
        <f t="shared" si="66"/>
        <v>143.82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6" t="s">
        <v>1853</v>
      </c>
      <c r="C895" s="6" t="s">
        <v>1854</v>
      </c>
      <c r="D895" s="7">
        <v>2000</v>
      </c>
      <c r="E895" s="8">
        <v>200</v>
      </c>
      <c r="F895" t="s">
        <v>364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1624</v>
      </c>
      <c r="O895" t="s">
        <v>1828</v>
      </c>
      <c r="P895" s="10">
        <f t="shared" si="65"/>
        <v>10</v>
      </c>
      <c r="Q895">
        <f t="shared" si="66"/>
        <v>40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6" t="s">
        <v>1855</v>
      </c>
      <c r="C896" s="6" t="s">
        <v>1856</v>
      </c>
      <c r="D896" s="7">
        <v>20000</v>
      </c>
      <c r="E896" s="8">
        <v>7834</v>
      </c>
      <c r="F896" t="s">
        <v>364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1624</v>
      </c>
      <c r="O896" t="s">
        <v>1828</v>
      </c>
      <c r="P896" s="10">
        <f t="shared" si="65"/>
        <v>39</v>
      </c>
      <c r="Q896">
        <f t="shared" si="66"/>
        <v>147.81</v>
      </c>
      <c r="S896" s="11">
        <f t="shared" si="67"/>
        <v>42496.98159722222</v>
      </c>
      <c r="T896" s="11">
        <f t="shared" si="68"/>
        <v>42526.98159722222</v>
      </c>
      <c r="U896">
        <f t="shared" si="69"/>
        <v>2016</v>
      </c>
    </row>
    <row r="897" spans="1:21" ht="60" x14ac:dyDescent="0.25">
      <c r="A897">
        <v>895</v>
      </c>
      <c r="B897" s="6" t="s">
        <v>1857</v>
      </c>
      <c r="C897" s="6" t="s">
        <v>1858</v>
      </c>
      <c r="D897" s="7">
        <v>8000</v>
      </c>
      <c r="E897" s="8">
        <v>195</v>
      </c>
      <c r="F897" t="s">
        <v>364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1624</v>
      </c>
      <c r="O897" t="s">
        <v>1828</v>
      </c>
      <c r="P897" s="10">
        <f t="shared" si="65"/>
        <v>2</v>
      </c>
      <c r="Q897">
        <f t="shared" si="66"/>
        <v>27.86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6" t="s">
        <v>1859</v>
      </c>
      <c r="C898" s="6" t="s">
        <v>1860</v>
      </c>
      <c r="D898" s="7">
        <v>8000</v>
      </c>
      <c r="E898" s="8">
        <v>3200</v>
      </c>
      <c r="F898" t="s">
        <v>364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1624</v>
      </c>
      <c r="O898" t="s">
        <v>1828</v>
      </c>
      <c r="P898" s="10">
        <f t="shared" ref="P898:P961" si="70">IFERROR(ROUND(E898/D898*100,0),0)</f>
        <v>40</v>
      </c>
      <c r="Q898">
        <f t="shared" ref="Q898:Q961" si="71">IFERROR(ROUND(E898/L898,2),0)</f>
        <v>44.44</v>
      </c>
      <c r="S898" s="11">
        <f t="shared" ref="S898:S961" si="72">(J898/86400)+DATE(1970,1,1)</f>
        <v>42218.872986111106</v>
      </c>
      <c r="T898" s="11">
        <f t="shared" ref="T898:T961" si="73">(I898/86400)+DATE(1970,1,1)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6" t="s">
        <v>1861</v>
      </c>
      <c r="C899" s="6" t="s">
        <v>1862</v>
      </c>
      <c r="D899" s="7">
        <v>3000</v>
      </c>
      <c r="E899" s="8">
        <v>0</v>
      </c>
      <c r="F899" t="s">
        <v>364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1624</v>
      </c>
      <c r="O899" t="s">
        <v>1828</v>
      </c>
      <c r="P899" s="10">
        <f t="shared" si="70"/>
        <v>0</v>
      </c>
      <c r="Q899">
        <f t="shared" si="71"/>
        <v>0</v>
      </c>
      <c r="S899" s="11">
        <f t="shared" si="72"/>
        <v>41211.688750000001</v>
      </c>
      <c r="T899" s="11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6" t="s">
        <v>1863</v>
      </c>
      <c r="C900" s="6" t="s">
        <v>1864</v>
      </c>
      <c r="D900" s="7">
        <v>2500</v>
      </c>
      <c r="E900" s="8">
        <v>70</v>
      </c>
      <c r="F900" t="s">
        <v>364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1624</v>
      </c>
      <c r="O900" t="s">
        <v>1828</v>
      </c>
      <c r="P900" s="10">
        <f t="shared" si="70"/>
        <v>3</v>
      </c>
      <c r="Q900">
        <f t="shared" si="71"/>
        <v>35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6" t="s">
        <v>1865</v>
      </c>
      <c r="C901" s="6" t="s">
        <v>1866</v>
      </c>
      <c r="D901" s="7">
        <v>750</v>
      </c>
      <c r="E901" s="8">
        <v>280</v>
      </c>
      <c r="F901" t="s">
        <v>364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1624</v>
      </c>
      <c r="O901" t="s">
        <v>1828</v>
      </c>
      <c r="P901" s="10">
        <f t="shared" si="70"/>
        <v>37</v>
      </c>
      <c r="Q901">
        <f t="shared" si="71"/>
        <v>35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6" t="s">
        <v>1867</v>
      </c>
      <c r="C902" s="6" t="s">
        <v>1868</v>
      </c>
      <c r="D902" s="7">
        <v>5000</v>
      </c>
      <c r="E902" s="8">
        <v>21</v>
      </c>
      <c r="F902" t="s">
        <v>364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1624</v>
      </c>
      <c r="O902" t="s">
        <v>1787</v>
      </c>
      <c r="P902" s="10">
        <f t="shared" si="70"/>
        <v>0</v>
      </c>
      <c r="Q902">
        <f t="shared" si="71"/>
        <v>10.5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6" t="s">
        <v>1869</v>
      </c>
      <c r="C903" s="6" t="s">
        <v>1870</v>
      </c>
      <c r="D903" s="7">
        <v>6500</v>
      </c>
      <c r="E903" s="8">
        <v>0</v>
      </c>
      <c r="F903" t="s">
        <v>364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1624</v>
      </c>
      <c r="O903" t="s">
        <v>1787</v>
      </c>
      <c r="P903" s="10">
        <f t="shared" si="70"/>
        <v>0</v>
      </c>
      <c r="Q903">
        <f t="shared" si="71"/>
        <v>0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6" t="s">
        <v>1871</v>
      </c>
      <c r="C904" s="6" t="s">
        <v>1872</v>
      </c>
      <c r="D904" s="7">
        <v>30000</v>
      </c>
      <c r="E904" s="8">
        <v>90</v>
      </c>
      <c r="F904" t="s">
        <v>364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1624</v>
      </c>
      <c r="O904" t="s">
        <v>1787</v>
      </c>
      <c r="P904" s="10">
        <f t="shared" si="70"/>
        <v>0</v>
      </c>
      <c r="Q904">
        <f t="shared" si="71"/>
        <v>30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6" t="s">
        <v>1873</v>
      </c>
      <c r="C905" s="6" t="s">
        <v>1874</v>
      </c>
      <c r="D905" s="7">
        <v>5000</v>
      </c>
      <c r="E905" s="8">
        <v>160</v>
      </c>
      <c r="F905" t="s">
        <v>364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1624</v>
      </c>
      <c r="O905" t="s">
        <v>1787</v>
      </c>
      <c r="P905" s="10">
        <f t="shared" si="70"/>
        <v>3</v>
      </c>
      <c r="Q905">
        <f t="shared" si="71"/>
        <v>40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6" t="s">
        <v>1875</v>
      </c>
      <c r="C906" s="6" t="s">
        <v>1876</v>
      </c>
      <c r="D906" s="7">
        <v>50000</v>
      </c>
      <c r="E906" s="8">
        <v>151</v>
      </c>
      <c r="F906" t="s">
        <v>364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1624</v>
      </c>
      <c r="O906" t="s">
        <v>1787</v>
      </c>
      <c r="P906" s="10">
        <f t="shared" si="70"/>
        <v>0</v>
      </c>
      <c r="Q906">
        <f t="shared" si="71"/>
        <v>50.33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6" t="s">
        <v>1877</v>
      </c>
      <c r="C907" s="6" t="s">
        <v>1878</v>
      </c>
      <c r="D907" s="7">
        <v>6500</v>
      </c>
      <c r="E907" s="8">
        <v>196</v>
      </c>
      <c r="F907" t="s">
        <v>364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1624</v>
      </c>
      <c r="O907" t="s">
        <v>1787</v>
      </c>
      <c r="P907" s="10">
        <f t="shared" si="70"/>
        <v>3</v>
      </c>
      <c r="Q907">
        <f t="shared" si="71"/>
        <v>32.67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6" t="s">
        <v>1879</v>
      </c>
      <c r="C908" s="6" t="s">
        <v>1880</v>
      </c>
      <c r="D908" s="7">
        <v>15000</v>
      </c>
      <c r="E908" s="8">
        <v>0</v>
      </c>
      <c r="F908" t="s">
        <v>364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1624</v>
      </c>
      <c r="O908" t="s">
        <v>1787</v>
      </c>
      <c r="P908" s="10">
        <f t="shared" si="70"/>
        <v>0</v>
      </c>
      <c r="Q908">
        <f t="shared" si="71"/>
        <v>0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6" t="s">
        <v>1881</v>
      </c>
      <c r="C909" s="6" t="s">
        <v>1882</v>
      </c>
      <c r="D909" s="7">
        <v>2900</v>
      </c>
      <c r="E909" s="8">
        <v>0</v>
      </c>
      <c r="F909" t="s">
        <v>364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1624</v>
      </c>
      <c r="O909" t="s">
        <v>1787</v>
      </c>
      <c r="P909" s="10">
        <f t="shared" si="70"/>
        <v>0</v>
      </c>
      <c r="Q909">
        <f t="shared" si="71"/>
        <v>0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6" t="s">
        <v>1883</v>
      </c>
      <c r="C910" s="6" t="s">
        <v>1884</v>
      </c>
      <c r="D910" s="7">
        <v>2500</v>
      </c>
      <c r="E910" s="8">
        <v>0</v>
      </c>
      <c r="F910" t="s">
        <v>364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1624</v>
      </c>
      <c r="O910" t="s">
        <v>1787</v>
      </c>
      <c r="P910" s="10">
        <f t="shared" si="70"/>
        <v>0</v>
      </c>
      <c r="Q910">
        <f t="shared" si="71"/>
        <v>0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6" t="s">
        <v>1885</v>
      </c>
      <c r="C911" s="6" t="s">
        <v>1886</v>
      </c>
      <c r="D911" s="7">
        <v>16000</v>
      </c>
      <c r="E911" s="8">
        <v>520</v>
      </c>
      <c r="F911" t="s">
        <v>364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1624</v>
      </c>
      <c r="O911" t="s">
        <v>1787</v>
      </c>
      <c r="P911" s="10">
        <f t="shared" si="70"/>
        <v>3</v>
      </c>
      <c r="Q911">
        <f t="shared" si="71"/>
        <v>65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6" t="s">
        <v>1887</v>
      </c>
      <c r="C912" s="6" t="s">
        <v>1888</v>
      </c>
      <c r="D912" s="7">
        <v>550</v>
      </c>
      <c r="E912" s="8">
        <v>123</v>
      </c>
      <c r="F912" t="s">
        <v>364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1624</v>
      </c>
      <c r="O912" t="s">
        <v>1787</v>
      </c>
      <c r="P912" s="10">
        <f t="shared" si="70"/>
        <v>22</v>
      </c>
      <c r="Q912">
        <f t="shared" si="71"/>
        <v>24.6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6" t="s">
        <v>1889</v>
      </c>
      <c r="C913" s="6" t="s">
        <v>1890</v>
      </c>
      <c r="D913" s="7">
        <v>100000</v>
      </c>
      <c r="E913" s="8">
        <v>0</v>
      </c>
      <c r="F913" t="s">
        <v>364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1624</v>
      </c>
      <c r="O913" t="s">
        <v>1787</v>
      </c>
      <c r="P913" s="10">
        <f t="shared" si="70"/>
        <v>0</v>
      </c>
      <c r="Q913">
        <f t="shared" si="71"/>
        <v>0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6" t="s">
        <v>1891</v>
      </c>
      <c r="C914" s="6" t="s">
        <v>1892</v>
      </c>
      <c r="D914" s="7">
        <v>3500</v>
      </c>
      <c r="E914" s="8">
        <v>30</v>
      </c>
      <c r="F914" t="s">
        <v>364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1624</v>
      </c>
      <c r="O914" t="s">
        <v>1787</v>
      </c>
      <c r="P914" s="10">
        <f t="shared" si="70"/>
        <v>1</v>
      </c>
      <c r="Q914">
        <f t="shared" si="71"/>
        <v>15</v>
      </c>
      <c r="S914" s="11">
        <f t="shared" si="72"/>
        <v>41194.109340277777</v>
      </c>
      <c r="T914" s="11">
        <f t="shared" si="73"/>
        <v>41254.151006944448</v>
      </c>
      <c r="U914">
        <f t="shared" si="74"/>
        <v>2012</v>
      </c>
    </row>
    <row r="915" spans="1:21" ht="60" x14ac:dyDescent="0.25">
      <c r="A915">
        <v>913</v>
      </c>
      <c r="B915" s="6" t="s">
        <v>1893</v>
      </c>
      <c r="C915" s="6" t="s">
        <v>1894</v>
      </c>
      <c r="D915" s="7">
        <v>30000</v>
      </c>
      <c r="E915" s="8">
        <v>1982</v>
      </c>
      <c r="F915" t="s">
        <v>364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1624</v>
      </c>
      <c r="O915" t="s">
        <v>1787</v>
      </c>
      <c r="P915" s="10">
        <f t="shared" si="70"/>
        <v>7</v>
      </c>
      <c r="Q915">
        <f t="shared" si="71"/>
        <v>82.58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6" t="s">
        <v>1895</v>
      </c>
      <c r="C916" s="6" t="s">
        <v>1896</v>
      </c>
      <c r="D916" s="7">
        <v>1500</v>
      </c>
      <c r="E916" s="8">
        <v>0</v>
      </c>
      <c r="F916" t="s">
        <v>364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1624</v>
      </c>
      <c r="O916" t="s">
        <v>1787</v>
      </c>
      <c r="P916" s="10">
        <f t="shared" si="70"/>
        <v>0</v>
      </c>
      <c r="Q916">
        <f t="shared" si="71"/>
        <v>0</v>
      </c>
      <c r="S916" s="11">
        <f t="shared" si="72"/>
        <v>41116.763275462959</v>
      </c>
      <c r="T916" s="11">
        <f t="shared" si="73"/>
        <v>41146.763275462959</v>
      </c>
      <c r="U916">
        <f t="shared" si="74"/>
        <v>2012</v>
      </c>
    </row>
    <row r="917" spans="1:21" ht="45" x14ac:dyDescent="0.25">
      <c r="A917">
        <v>915</v>
      </c>
      <c r="B917" s="6" t="s">
        <v>1897</v>
      </c>
      <c r="C917" s="6" t="s">
        <v>1898</v>
      </c>
      <c r="D917" s="7">
        <v>6500</v>
      </c>
      <c r="E917" s="8">
        <v>375</v>
      </c>
      <c r="F917" t="s">
        <v>364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1624</v>
      </c>
      <c r="O917" t="s">
        <v>1787</v>
      </c>
      <c r="P917" s="10">
        <f t="shared" si="70"/>
        <v>6</v>
      </c>
      <c r="Q917">
        <f t="shared" si="71"/>
        <v>41.67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6" t="s">
        <v>1899</v>
      </c>
      <c r="C918" s="6" t="s">
        <v>1900</v>
      </c>
      <c r="D918" s="7">
        <v>3300</v>
      </c>
      <c r="E918" s="8">
        <v>0</v>
      </c>
      <c r="F918" t="s">
        <v>364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1624</v>
      </c>
      <c r="O918" t="s">
        <v>1787</v>
      </c>
      <c r="P918" s="10">
        <f t="shared" si="70"/>
        <v>0</v>
      </c>
      <c r="Q918">
        <f t="shared" si="71"/>
        <v>0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6" t="s">
        <v>1901</v>
      </c>
      <c r="C919" s="6" t="s">
        <v>1902</v>
      </c>
      <c r="D919" s="7">
        <v>5000</v>
      </c>
      <c r="E919" s="8">
        <v>30</v>
      </c>
      <c r="F919" t="s">
        <v>364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1624</v>
      </c>
      <c r="O919" t="s">
        <v>1787</v>
      </c>
      <c r="P919" s="10">
        <f t="shared" si="70"/>
        <v>1</v>
      </c>
      <c r="Q919">
        <f t="shared" si="71"/>
        <v>30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6" t="s">
        <v>1903</v>
      </c>
      <c r="C920" s="6" t="s">
        <v>1904</v>
      </c>
      <c r="D920" s="7">
        <v>3900</v>
      </c>
      <c r="E920" s="8">
        <v>196</v>
      </c>
      <c r="F920" t="s">
        <v>364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1624</v>
      </c>
      <c r="O920" t="s">
        <v>1787</v>
      </c>
      <c r="P920" s="10">
        <f t="shared" si="70"/>
        <v>5</v>
      </c>
      <c r="Q920">
        <f t="shared" si="71"/>
        <v>19.600000000000001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6" t="s">
        <v>1905</v>
      </c>
      <c r="C921" s="6" t="s">
        <v>1906</v>
      </c>
      <c r="D921" s="7">
        <v>20000</v>
      </c>
      <c r="E921" s="8">
        <v>100</v>
      </c>
      <c r="F921" t="s">
        <v>364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1624</v>
      </c>
      <c r="O921" t="s">
        <v>1787</v>
      </c>
      <c r="P921" s="10">
        <f t="shared" si="70"/>
        <v>1</v>
      </c>
      <c r="Q921">
        <f t="shared" si="71"/>
        <v>100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6" t="s">
        <v>1907</v>
      </c>
      <c r="C922" s="6" t="s">
        <v>1908</v>
      </c>
      <c r="D922" s="7">
        <v>5500</v>
      </c>
      <c r="E922" s="8">
        <v>0</v>
      </c>
      <c r="F922" t="s">
        <v>364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1624</v>
      </c>
      <c r="O922" t="s">
        <v>1787</v>
      </c>
      <c r="P922" s="10">
        <f t="shared" si="70"/>
        <v>0</v>
      </c>
      <c r="Q922">
        <f t="shared" si="71"/>
        <v>0</v>
      </c>
      <c r="S922" s="11">
        <f t="shared" si="72"/>
        <v>41562.671550925923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6" t="s">
        <v>1909</v>
      </c>
      <c r="C923" s="6" t="s">
        <v>1910</v>
      </c>
      <c r="D923" s="7">
        <v>15000</v>
      </c>
      <c r="E923" s="8">
        <v>4635</v>
      </c>
      <c r="F923" t="s">
        <v>364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1624</v>
      </c>
      <c r="O923" t="s">
        <v>1787</v>
      </c>
      <c r="P923" s="10">
        <f t="shared" si="70"/>
        <v>31</v>
      </c>
      <c r="Q923">
        <f t="shared" si="71"/>
        <v>231.75</v>
      </c>
      <c r="S923" s="11">
        <f t="shared" si="72"/>
        <v>40847.171018518522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6" t="s">
        <v>1911</v>
      </c>
      <c r="C924" s="6" t="s">
        <v>1912</v>
      </c>
      <c r="D924" s="7">
        <v>27000</v>
      </c>
      <c r="E924" s="8">
        <v>5680</v>
      </c>
      <c r="F924" t="s">
        <v>364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1624</v>
      </c>
      <c r="O924" t="s">
        <v>1787</v>
      </c>
      <c r="P924" s="10">
        <f t="shared" si="70"/>
        <v>21</v>
      </c>
      <c r="Q924">
        <f t="shared" si="71"/>
        <v>189.33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6" t="s">
        <v>1913</v>
      </c>
      <c r="C925" s="6" t="s">
        <v>1914</v>
      </c>
      <c r="D925" s="7">
        <v>15000</v>
      </c>
      <c r="E925" s="8">
        <v>330</v>
      </c>
      <c r="F925" t="s">
        <v>364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1624</v>
      </c>
      <c r="O925" t="s">
        <v>1787</v>
      </c>
      <c r="P925" s="10">
        <f t="shared" si="70"/>
        <v>2</v>
      </c>
      <c r="Q925">
        <f t="shared" si="71"/>
        <v>55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6" t="s">
        <v>1915</v>
      </c>
      <c r="C926" s="6" t="s">
        <v>1916</v>
      </c>
      <c r="D926" s="7">
        <v>3000</v>
      </c>
      <c r="E926" s="8">
        <v>327</v>
      </c>
      <c r="F926" t="s">
        <v>364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1624</v>
      </c>
      <c r="O926" t="s">
        <v>1787</v>
      </c>
      <c r="P926" s="10">
        <f t="shared" si="70"/>
        <v>11</v>
      </c>
      <c r="Q926">
        <f t="shared" si="71"/>
        <v>21.8</v>
      </c>
      <c r="S926" s="11">
        <f t="shared" si="72"/>
        <v>41288.942928240736</v>
      </c>
      <c r="T926" s="11">
        <f t="shared" si="73"/>
        <v>41318.942928240736</v>
      </c>
      <c r="U926">
        <f t="shared" si="74"/>
        <v>2013</v>
      </c>
    </row>
    <row r="927" spans="1:21" ht="45" x14ac:dyDescent="0.25">
      <c r="A927">
        <v>925</v>
      </c>
      <c r="B927" s="6" t="s">
        <v>1917</v>
      </c>
      <c r="C927" s="6" t="s">
        <v>1918</v>
      </c>
      <c r="D927" s="7">
        <v>6000</v>
      </c>
      <c r="E927" s="8">
        <v>160</v>
      </c>
      <c r="F927" t="s">
        <v>364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1624</v>
      </c>
      <c r="O927" t="s">
        <v>1787</v>
      </c>
      <c r="P927" s="10">
        <f t="shared" si="70"/>
        <v>3</v>
      </c>
      <c r="Q927">
        <f t="shared" si="71"/>
        <v>32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6" t="s">
        <v>1919</v>
      </c>
      <c r="C928" s="6" t="s">
        <v>1920</v>
      </c>
      <c r="D928" s="7">
        <v>7000</v>
      </c>
      <c r="E928" s="8">
        <v>0</v>
      </c>
      <c r="F928" t="s">
        <v>364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1624</v>
      </c>
      <c r="O928" t="s">
        <v>1787</v>
      </c>
      <c r="P928" s="10">
        <f t="shared" si="70"/>
        <v>0</v>
      </c>
      <c r="Q928">
        <f t="shared" si="71"/>
        <v>0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6" t="s">
        <v>1921</v>
      </c>
      <c r="C929" s="6" t="s">
        <v>1922</v>
      </c>
      <c r="D929" s="7">
        <v>20000</v>
      </c>
      <c r="E929" s="8">
        <v>0</v>
      </c>
      <c r="F929" t="s">
        <v>364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1624</v>
      </c>
      <c r="O929" t="s">
        <v>1787</v>
      </c>
      <c r="P929" s="10">
        <f t="shared" si="70"/>
        <v>0</v>
      </c>
      <c r="Q929">
        <f t="shared" si="71"/>
        <v>0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6" t="s">
        <v>1923</v>
      </c>
      <c r="C930" s="6" t="s">
        <v>1924</v>
      </c>
      <c r="D930" s="7">
        <v>14500</v>
      </c>
      <c r="E930" s="8">
        <v>1575</v>
      </c>
      <c r="F930" t="s">
        <v>364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1624</v>
      </c>
      <c r="O930" t="s">
        <v>1787</v>
      </c>
      <c r="P930" s="10">
        <f t="shared" si="70"/>
        <v>11</v>
      </c>
      <c r="Q930">
        <f t="shared" si="71"/>
        <v>56.25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6" t="s">
        <v>1925</v>
      </c>
      <c r="C931" s="6" t="s">
        <v>1926</v>
      </c>
      <c r="D931" s="7">
        <v>500</v>
      </c>
      <c r="E931" s="8">
        <v>0</v>
      </c>
      <c r="F931" t="s">
        <v>364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1624</v>
      </c>
      <c r="O931" t="s">
        <v>1787</v>
      </c>
      <c r="P931" s="10">
        <f t="shared" si="70"/>
        <v>0</v>
      </c>
      <c r="Q931">
        <f t="shared" si="71"/>
        <v>0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6" t="s">
        <v>1927</v>
      </c>
      <c r="C932" s="6" t="s">
        <v>1928</v>
      </c>
      <c r="D932" s="7">
        <v>900</v>
      </c>
      <c r="E932" s="8">
        <v>345</v>
      </c>
      <c r="F932" t="s">
        <v>364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1624</v>
      </c>
      <c r="O932" t="s">
        <v>1787</v>
      </c>
      <c r="P932" s="10">
        <f t="shared" si="70"/>
        <v>38</v>
      </c>
      <c r="Q932">
        <f t="shared" si="71"/>
        <v>69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6" t="s">
        <v>1929</v>
      </c>
      <c r="C933" s="6" t="s">
        <v>1930</v>
      </c>
      <c r="D933" s="7">
        <v>2000</v>
      </c>
      <c r="E933" s="8">
        <v>131</v>
      </c>
      <c r="F933" t="s">
        <v>364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1624</v>
      </c>
      <c r="O933" t="s">
        <v>1787</v>
      </c>
      <c r="P933" s="10">
        <f t="shared" si="70"/>
        <v>7</v>
      </c>
      <c r="Q933">
        <f t="shared" si="71"/>
        <v>18.71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6" t="s">
        <v>1931</v>
      </c>
      <c r="C934" s="6" t="s">
        <v>1932</v>
      </c>
      <c r="D934" s="7">
        <v>9500</v>
      </c>
      <c r="E934" s="8">
        <v>1381</v>
      </c>
      <c r="F934" t="s">
        <v>364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1624</v>
      </c>
      <c r="O934" t="s">
        <v>1787</v>
      </c>
      <c r="P934" s="10">
        <f t="shared" si="70"/>
        <v>15</v>
      </c>
      <c r="Q934">
        <f t="shared" si="71"/>
        <v>46.03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6" t="s">
        <v>1933</v>
      </c>
      <c r="C935" s="6" t="s">
        <v>1934</v>
      </c>
      <c r="D935" s="7">
        <v>2000</v>
      </c>
      <c r="E935" s="8">
        <v>120</v>
      </c>
      <c r="F935" t="s">
        <v>364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1624</v>
      </c>
      <c r="O935" t="s">
        <v>1787</v>
      </c>
      <c r="P935" s="10">
        <f t="shared" si="70"/>
        <v>6</v>
      </c>
      <c r="Q935">
        <f t="shared" si="71"/>
        <v>60</v>
      </c>
      <c r="S935" s="11">
        <f t="shared" si="72"/>
        <v>41711.169085648144</v>
      </c>
      <c r="T935" s="11">
        <f t="shared" si="73"/>
        <v>41771.169085648144</v>
      </c>
      <c r="U935">
        <f t="shared" si="74"/>
        <v>2014</v>
      </c>
    </row>
    <row r="936" spans="1:21" ht="60" x14ac:dyDescent="0.25">
      <c r="A936">
        <v>934</v>
      </c>
      <c r="B936" s="6" t="s">
        <v>1935</v>
      </c>
      <c r="C936" s="6" t="s">
        <v>1936</v>
      </c>
      <c r="D936" s="7">
        <v>5000</v>
      </c>
      <c r="E936" s="8">
        <v>1520</v>
      </c>
      <c r="F936" t="s">
        <v>364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1624</v>
      </c>
      <c r="O936" t="s">
        <v>1787</v>
      </c>
      <c r="P936" s="10">
        <f t="shared" si="70"/>
        <v>30</v>
      </c>
      <c r="Q936">
        <f t="shared" si="71"/>
        <v>50.67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6" t="s">
        <v>1937</v>
      </c>
      <c r="C937" s="6" t="s">
        <v>1938</v>
      </c>
      <c r="D937" s="7">
        <v>3500</v>
      </c>
      <c r="E937" s="8">
        <v>50</v>
      </c>
      <c r="F937" t="s">
        <v>364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1624</v>
      </c>
      <c r="O937" t="s">
        <v>1787</v>
      </c>
      <c r="P937" s="10">
        <f t="shared" si="70"/>
        <v>1</v>
      </c>
      <c r="Q937">
        <f t="shared" si="71"/>
        <v>25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6" t="s">
        <v>1939</v>
      </c>
      <c r="C938" s="6" t="s">
        <v>1940</v>
      </c>
      <c r="D938" s="7">
        <v>1400</v>
      </c>
      <c r="E938" s="8">
        <v>0</v>
      </c>
      <c r="F938" t="s">
        <v>364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1624</v>
      </c>
      <c r="O938" t="s">
        <v>1787</v>
      </c>
      <c r="P938" s="10">
        <f t="shared" si="70"/>
        <v>0</v>
      </c>
      <c r="Q938">
        <f t="shared" si="71"/>
        <v>0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6" t="s">
        <v>1941</v>
      </c>
      <c r="C939" s="6" t="s">
        <v>1942</v>
      </c>
      <c r="D939" s="7">
        <v>3500</v>
      </c>
      <c r="E939" s="8">
        <v>40</v>
      </c>
      <c r="F939" t="s">
        <v>364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1624</v>
      </c>
      <c r="O939" t="s">
        <v>1787</v>
      </c>
      <c r="P939" s="10">
        <f t="shared" si="70"/>
        <v>1</v>
      </c>
      <c r="Q939">
        <f t="shared" si="71"/>
        <v>20</v>
      </c>
      <c r="S939" s="11">
        <f t="shared" si="72"/>
        <v>41551.798113425924</v>
      </c>
      <c r="T939" s="11">
        <f t="shared" si="73"/>
        <v>41581.839780092589</v>
      </c>
      <c r="U939">
        <f t="shared" si="74"/>
        <v>2013</v>
      </c>
    </row>
    <row r="940" spans="1:21" ht="45" x14ac:dyDescent="0.25">
      <c r="A940">
        <v>938</v>
      </c>
      <c r="B940" s="6" t="s">
        <v>1943</v>
      </c>
      <c r="C940" s="6" t="s">
        <v>1944</v>
      </c>
      <c r="D940" s="7">
        <v>7000</v>
      </c>
      <c r="E940" s="8">
        <v>25</v>
      </c>
      <c r="F940" t="s">
        <v>364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1624</v>
      </c>
      <c r="O940" t="s">
        <v>1787</v>
      </c>
      <c r="P940" s="10">
        <f t="shared" si="70"/>
        <v>0</v>
      </c>
      <c r="Q940">
        <f t="shared" si="71"/>
        <v>25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6" t="s">
        <v>1945</v>
      </c>
      <c r="C941" s="6" t="s">
        <v>1946</v>
      </c>
      <c r="D941" s="7">
        <v>2750</v>
      </c>
      <c r="E941" s="8">
        <v>40</v>
      </c>
      <c r="F941" t="s">
        <v>364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1624</v>
      </c>
      <c r="O941" t="s">
        <v>1787</v>
      </c>
      <c r="P941" s="10">
        <f t="shared" si="70"/>
        <v>1</v>
      </c>
      <c r="Q941">
        <f t="shared" si="71"/>
        <v>20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6" t="s">
        <v>1947</v>
      </c>
      <c r="C942" s="6" t="s">
        <v>1948</v>
      </c>
      <c r="D942" s="7">
        <v>9000</v>
      </c>
      <c r="E942" s="8">
        <v>1544</v>
      </c>
      <c r="F942" t="s">
        <v>364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1135</v>
      </c>
      <c r="O942" t="s">
        <v>1338</v>
      </c>
      <c r="P942" s="10">
        <f t="shared" si="70"/>
        <v>17</v>
      </c>
      <c r="Q942">
        <f t="shared" si="71"/>
        <v>110.29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6" t="s">
        <v>1949</v>
      </c>
      <c r="C943" s="6" t="s">
        <v>1950</v>
      </c>
      <c r="D943" s="7">
        <v>50000</v>
      </c>
      <c r="E943" s="8">
        <v>1161</v>
      </c>
      <c r="F943" t="s">
        <v>364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1135</v>
      </c>
      <c r="O943" t="s">
        <v>1338</v>
      </c>
      <c r="P943" s="10">
        <f t="shared" si="70"/>
        <v>2</v>
      </c>
      <c r="Q943">
        <f t="shared" si="71"/>
        <v>37.450000000000003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6" t="s">
        <v>1951</v>
      </c>
      <c r="C944" s="6" t="s">
        <v>1952</v>
      </c>
      <c r="D944" s="7">
        <v>7500</v>
      </c>
      <c r="E944" s="8">
        <v>668</v>
      </c>
      <c r="F944" t="s">
        <v>364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1135</v>
      </c>
      <c r="O944" t="s">
        <v>1338</v>
      </c>
      <c r="P944" s="10">
        <f t="shared" si="70"/>
        <v>9</v>
      </c>
      <c r="Q944">
        <f t="shared" si="71"/>
        <v>41.75</v>
      </c>
      <c r="S944" s="11">
        <f t="shared" si="72"/>
        <v>42382.843287037038</v>
      </c>
      <c r="T944" s="11">
        <f t="shared" si="73"/>
        <v>42418.843287037038</v>
      </c>
      <c r="U944">
        <f t="shared" si="74"/>
        <v>2016</v>
      </c>
    </row>
    <row r="945" spans="1:21" ht="30" x14ac:dyDescent="0.25">
      <c r="A945">
        <v>943</v>
      </c>
      <c r="B945" s="6" t="s">
        <v>1953</v>
      </c>
      <c r="C945" s="6" t="s">
        <v>1954</v>
      </c>
      <c r="D945" s="7">
        <v>3000</v>
      </c>
      <c r="E945" s="8">
        <v>289</v>
      </c>
      <c r="F945" t="s">
        <v>364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1135</v>
      </c>
      <c r="O945" t="s">
        <v>1338</v>
      </c>
      <c r="P945" s="10">
        <f t="shared" si="70"/>
        <v>10</v>
      </c>
      <c r="Q945">
        <f t="shared" si="71"/>
        <v>24.08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6" t="s">
        <v>1955</v>
      </c>
      <c r="C946" s="6" t="s">
        <v>1956</v>
      </c>
      <c r="D946" s="7">
        <v>50000</v>
      </c>
      <c r="E946" s="8">
        <v>6663</v>
      </c>
      <c r="F946" t="s">
        <v>364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1135</v>
      </c>
      <c r="O946" t="s">
        <v>1338</v>
      </c>
      <c r="P946" s="10">
        <f t="shared" si="70"/>
        <v>13</v>
      </c>
      <c r="Q946">
        <f t="shared" si="71"/>
        <v>69.41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6" t="s">
        <v>1957</v>
      </c>
      <c r="C947" s="6" t="s">
        <v>1958</v>
      </c>
      <c r="D947" s="7">
        <v>100000</v>
      </c>
      <c r="E947" s="8">
        <v>2484</v>
      </c>
      <c r="F947" t="s">
        <v>364</v>
      </c>
      <c r="G947" t="s">
        <v>186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1135</v>
      </c>
      <c r="O947" t="s">
        <v>1338</v>
      </c>
      <c r="P947" s="10">
        <f t="shared" si="70"/>
        <v>2</v>
      </c>
      <c r="Q947">
        <f t="shared" si="71"/>
        <v>155.25</v>
      </c>
      <c r="S947" s="11">
        <f t="shared" si="72"/>
        <v>42732.872986111106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6" t="s">
        <v>1959</v>
      </c>
      <c r="C948" s="6" t="s">
        <v>1960</v>
      </c>
      <c r="D948" s="7">
        <v>15000</v>
      </c>
      <c r="E948" s="8">
        <v>286</v>
      </c>
      <c r="F948" t="s">
        <v>364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1135</v>
      </c>
      <c r="O948" t="s">
        <v>1338</v>
      </c>
      <c r="P948" s="10">
        <f t="shared" si="70"/>
        <v>2</v>
      </c>
      <c r="Q948">
        <f t="shared" si="71"/>
        <v>57.2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6" t="s">
        <v>1961</v>
      </c>
      <c r="C949" s="6" t="s">
        <v>1962</v>
      </c>
      <c r="D949" s="7">
        <v>850</v>
      </c>
      <c r="E949" s="8">
        <v>0</v>
      </c>
      <c r="F949" t="s">
        <v>364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1135</v>
      </c>
      <c r="O949" t="s">
        <v>1338</v>
      </c>
      <c r="P949" s="10">
        <f t="shared" si="70"/>
        <v>0</v>
      </c>
      <c r="Q949">
        <f t="shared" si="71"/>
        <v>0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6" t="s">
        <v>1963</v>
      </c>
      <c r="C950" s="6" t="s">
        <v>1964</v>
      </c>
      <c r="D950" s="7">
        <v>4000</v>
      </c>
      <c r="E950" s="8">
        <v>480</v>
      </c>
      <c r="F950" t="s">
        <v>364</v>
      </c>
      <c r="G950" t="s">
        <v>394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1135</v>
      </c>
      <c r="O950" t="s">
        <v>1338</v>
      </c>
      <c r="P950" s="10">
        <f t="shared" si="70"/>
        <v>12</v>
      </c>
      <c r="Q950">
        <f t="shared" si="71"/>
        <v>60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6" t="s">
        <v>1965</v>
      </c>
      <c r="C951" s="6" t="s">
        <v>1966</v>
      </c>
      <c r="D951" s="7">
        <v>20000</v>
      </c>
      <c r="E951" s="8">
        <v>273</v>
      </c>
      <c r="F951" t="s">
        <v>364</v>
      </c>
      <c r="G951" t="s">
        <v>509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1135</v>
      </c>
      <c r="O951" t="s">
        <v>1338</v>
      </c>
      <c r="P951" s="10">
        <f t="shared" si="70"/>
        <v>1</v>
      </c>
      <c r="Q951">
        <f t="shared" si="71"/>
        <v>39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6" t="s">
        <v>1967</v>
      </c>
      <c r="C952" s="6" t="s">
        <v>1968</v>
      </c>
      <c r="D952" s="7">
        <v>5000</v>
      </c>
      <c r="E952" s="8">
        <v>1402</v>
      </c>
      <c r="F952" t="s">
        <v>364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1135</v>
      </c>
      <c r="O952" t="s">
        <v>1338</v>
      </c>
      <c r="P952" s="10">
        <f t="shared" si="70"/>
        <v>28</v>
      </c>
      <c r="Q952">
        <f t="shared" si="71"/>
        <v>58.42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6" t="s">
        <v>1969</v>
      </c>
      <c r="C953" s="6" t="s">
        <v>1970</v>
      </c>
      <c r="D953" s="7">
        <v>50000</v>
      </c>
      <c r="E953" s="8">
        <v>19195</v>
      </c>
      <c r="F953" t="s">
        <v>364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1135</v>
      </c>
      <c r="O953" t="s">
        <v>1338</v>
      </c>
      <c r="P953" s="10">
        <f t="shared" si="70"/>
        <v>38</v>
      </c>
      <c r="Q953">
        <f t="shared" si="71"/>
        <v>158.63999999999999</v>
      </c>
      <c r="S953" s="11">
        <f t="shared" si="72"/>
        <v>42480.653611111113</v>
      </c>
      <c r="T953" s="11">
        <f t="shared" si="73"/>
        <v>42525.653611111113</v>
      </c>
      <c r="U953">
        <f t="shared" si="74"/>
        <v>2016</v>
      </c>
    </row>
    <row r="954" spans="1:21" ht="30" x14ac:dyDescent="0.25">
      <c r="A954">
        <v>952</v>
      </c>
      <c r="B954" s="6" t="s">
        <v>1971</v>
      </c>
      <c r="C954" s="6" t="s">
        <v>1972</v>
      </c>
      <c r="D954" s="7">
        <v>49000</v>
      </c>
      <c r="E954" s="8">
        <v>19572</v>
      </c>
      <c r="F954" t="s">
        <v>364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1135</v>
      </c>
      <c r="O954" t="s">
        <v>1338</v>
      </c>
      <c r="P954" s="10">
        <f t="shared" si="70"/>
        <v>40</v>
      </c>
      <c r="Q954">
        <f t="shared" si="71"/>
        <v>99.86</v>
      </c>
      <c r="S954" s="11">
        <f t="shared" si="72"/>
        <v>42662.613564814819</v>
      </c>
      <c r="T954" s="11">
        <f t="shared" si="73"/>
        <v>42692.655231481476</v>
      </c>
      <c r="U954">
        <f t="shared" si="74"/>
        <v>2016</v>
      </c>
    </row>
    <row r="955" spans="1:21" ht="45" x14ac:dyDescent="0.25">
      <c r="A955">
        <v>953</v>
      </c>
      <c r="B955" s="6" t="s">
        <v>1973</v>
      </c>
      <c r="C955" s="6" t="s">
        <v>1974</v>
      </c>
      <c r="D955" s="7">
        <v>15000</v>
      </c>
      <c r="E955" s="8">
        <v>126</v>
      </c>
      <c r="F955" t="s">
        <v>364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1135</v>
      </c>
      <c r="O955" t="s">
        <v>1338</v>
      </c>
      <c r="P955" s="10">
        <f t="shared" si="70"/>
        <v>1</v>
      </c>
      <c r="Q955">
        <f t="shared" si="71"/>
        <v>25.2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6" t="s">
        <v>1975</v>
      </c>
      <c r="C956" s="6" t="s">
        <v>1976</v>
      </c>
      <c r="D956" s="7">
        <v>15000</v>
      </c>
      <c r="E956" s="8">
        <v>6511</v>
      </c>
      <c r="F956" t="s">
        <v>364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1135</v>
      </c>
      <c r="O956" t="s">
        <v>1338</v>
      </c>
      <c r="P956" s="10">
        <f t="shared" si="70"/>
        <v>43</v>
      </c>
      <c r="Q956">
        <f t="shared" si="71"/>
        <v>89.19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6" t="s">
        <v>1977</v>
      </c>
      <c r="C957" s="6" t="s">
        <v>1978</v>
      </c>
      <c r="D957" s="7">
        <v>300000</v>
      </c>
      <c r="E957" s="8">
        <v>16984</v>
      </c>
      <c r="F957" t="s">
        <v>364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1135</v>
      </c>
      <c r="O957" t="s">
        <v>1338</v>
      </c>
      <c r="P957" s="10">
        <f t="shared" si="70"/>
        <v>6</v>
      </c>
      <c r="Q957">
        <f t="shared" si="71"/>
        <v>182.62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6" t="s">
        <v>1979</v>
      </c>
      <c r="C958" s="6" t="s">
        <v>1980</v>
      </c>
      <c r="D958" s="7">
        <v>50000</v>
      </c>
      <c r="E958" s="8">
        <v>861</v>
      </c>
      <c r="F958" t="s">
        <v>364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1135</v>
      </c>
      <c r="O958" t="s">
        <v>1338</v>
      </c>
      <c r="P958" s="10">
        <f t="shared" si="70"/>
        <v>2</v>
      </c>
      <c r="Q958">
        <f t="shared" si="71"/>
        <v>50.65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6" t="s">
        <v>1981</v>
      </c>
      <c r="C959" s="6" t="s">
        <v>1982</v>
      </c>
      <c r="D959" s="7">
        <v>12000</v>
      </c>
      <c r="E959" s="8">
        <v>233</v>
      </c>
      <c r="F959" t="s">
        <v>364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1135</v>
      </c>
      <c r="O959" t="s">
        <v>1338</v>
      </c>
      <c r="P959" s="10">
        <f t="shared" si="70"/>
        <v>2</v>
      </c>
      <c r="Q959">
        <f t="shared" si="71"/>
        <v>33.29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6" t="s">
        <v>1983</v>
      </c>
      <c r="C960" s="6" t="s">
        <v>1984</v>
      </c>
      <c r="D960" s="7">
        <v>7777</v>
      </c>
      <c r="E960" s="8">
        <v>881</v>
      </c>
      <c r="F960" t="s">
        <v>364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1135</v>
      </c>
      <c r="O960" t="s">
        <v>1338</v>
      </c>
      <c r="P960" s="10">
        <f t="shared" si="70"/>
        <v>11</v>
      </c>
      <c r="Q960">
        <f t="shared" si="71"/>
        <v>51.82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6" t="s">
        <v>1985</v>
      </c>
      <c r="C961" s="6" t="s">
        <v>1986</v>
      </c>
      <c r="D961" s="7">
        <v>50000</v>
      </c>
      <c r="E961" s="8">
        <v>19430</v>
      </c>
      <c r="F961" t="s">
        <v>364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1135</v>
      </c>
      <c r="O961" t="s">
        <v>1338</v>
      </c>
      <c r="P961" s="10">
        <f t="shared" si="70"/>
        <v>39</v>
      </c>
      <c r="Q961">
        <f t="shared" si="71"/>
        <v>113.63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6" t="s">
        <v>1987</v>
      </c>
      <c r="C962" s="6" t="s">
        <v>1988</v>
      </c>
      <c r="D962" s="7">
        <v>55650</v>
      </c>
      <c r="E962" s="8">
        <v>25655</v>
      </c>
      <c r="F962" t="s">
        <v>364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1135</v>
      </c>
      <c r="O962" t="s">
        <v>1338</v>
      </c>
      <c r="P962" s="10">
        <f t="shared" ref="P962:P1025" si="75">IFERROR(ROUND(E962/D962*100,0),0)</f>
        <v>46</v>
      </c>
      <c r="Q962">
        <f t="shared" ref="Q962:Q1025" si="76">IFERROR(ROUND(E962/L962,2),0)</f>
        <v>136.46</v>
      </c>
      <c r="S962" s="11">
        <f t="shared" ref="S962:S1025" si="77">(J962/86400)+DATE(1970,1,1)</f>
        <v>42766.626793981486</v>
      </c>
      <c r="T962" s="11">
        <f t="shared" ref="T962:T1025" si="78">(I962/86400)+DATE(1970,1,1)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6" t="s">
        <v>1989</v>
      </c>
      <c r="C963" s="6" t="s">
        <v>1990</v>
      </c>
      <c r="D963" s="7">
        <v>95000</v>
      </c>
      <c r="E963" s="8">
        <v>40079</v>
      </c>
      <c r="F963" t="s">
        <v>364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1135</v>
      </c>
      <c r="O963" t="s">
        <v>1338</v>
      </c>
      <c r="P963" s="10">
        <f t="shared" si="75"/>
        <v>42</v>
      </c>
      <c r="Q963">
        <f t="shared" si="76"/>
        <v>364.35</v>
      </c>
      <c r="S963" s="11">
        <f t="shared" si="77"/>
        <v>42740.693692129629</v>
      </c>
      <c r="T963" s="11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6" t="s">
        <v>1991</v>
      </c>
      <c r="C964" s="6" t="s">
        <v>1992</v>
      </c>
      <c r="D964" s="7">
        <v>2500</v>
      </c>
      <c r="E964" s="8">
        <v>712</v>
      </c>
      <c r="F964" t="s">
        <v>364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1135</v>
      </c>
      <c r="O964" t="s">
        <v>1338</v>
      </c>
      <c r="P964" s="10">
        <f t="shared" si="75"/>
        <v>28</v>
      </c>
      <c r="Q964">
        <f t="shared" si="76"/>
        <v>19.239999999999998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6" t="s">
        <v>1993</v>
      </c>
      <c r="C965" s="6" t="s">
        <v>1994</v>
      </c>
      <c r="D965" s="7">
        <v>35000</v>
      </c>
      <c r="E965" s="8">
        <v>377</v>
      </c>
      <c r="F965" t="s">
        <v>364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1135</v>
      </c>
      <c r="O965" t="s">
        <v>1338</v>
      </c>
      <c r="P965" s="10">
        <f t="shared" si="75"/>
        <v>1</v>
      </c>
      <c r="Q965">
        <f t="shared" si="76"/>
        <v>41.89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6" t="s">
        <v>1995</v>
      </c>
      <c r="C966" s="6" t="s">
        <v>1996</v>
      </c>
      <c r="D966" s="7">
        <v>110000</v>
      </c>
      <c r="E966" s="8">
        <v>879</v>
      </c>
      <c r="F966" t="s">
        <v>364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1135</v>
      </c>
      <c r="O966" t="s">
        <v>1338</v>
      </c>
      <c r="P966" s="10">
        <f t="shared" si="75"/>
        <v>1</v>
      </c>
      <c r="Q966">
        <f t="shared" si="76"/>
        <v>30.31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6" t="s">
        <v>1997</v>
      </c>
      <c r="C967" s="6" t="s">
        <v>1998</v>
      </c>
      <c r="D967" s="7">
        <v>25000</v>
      </c>
      <c r="E967" s="8">
        <v>298</v>
      </c>
      <c r="F967" t="s">
        <v>364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1135</v>
      </c>
      <c r="O967" t="s">
        <v>1338</v>
      </c>
      <c r="P967" s="10">
        <f t="shared" si="75"/>
        <v>1</v>
      </c>
      <c r="Q967">
        <f t="shared" si="76"/>
        <v>49.67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6" t="s">
        <v>1999</v>
      </c>
      <c r="C968" s="6" t="s">
        <v>2000</v>
      </c>
      <c r="D968" s="7">
        <v>12000</v>
      </c>
      <c r="E968" s="8">
        <v>1776</v>
      </c>
      <c r="F968" t="s">
        <v>364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1135</v>
      </c>
      <c r="O968" t="s">
        <v>1338</v>
      </c>
      <c r="P968" s="10">
        <f t="shared" si="75"/>
        <v>15</v>
      </c>
      <c r="Q968">
        <f t="shared" si="76"/>
        <v>59.2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6" t="s">
        <v>2001</v>
      </c>
      <c r="C969" s="6" t="s">
        <v>2002</v>
      </c>
      <c r="D969" s="7">
        <v>20000</v>
      </c>
      <c r="E969" s="8">
        <v>3562</v>
      </c>
      <c r="F969" t="s">
        <v>364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1135</v>
      </c>
      <c r="O969" t="s">
        <v>1338</v>
      </c>
      <c r="P969" s="10">
        <f t="shared" si="75"/>
        <v>18</v>
      </c>
      <c r="Q969">
        <f t="shared" si="76"/>
        <v>43.98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6" t="s">
        <v>2003</v>
      </c>
      <c r="C970" s="6" t="s">
        <v>2004</v>
      </c>
      <c r="D970" s="7">
        <v>8000</v>
      </c>
      <c r="E970" s="8">
        <v>106</v>
      </c>
      <c r="F970" t="s">
        <v>364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1135</v>
      </c>
      <c r="O970" t="s">
        <v>1338</v>
      </c>
      <c r="P970" s="10">
        <f t="shared" si="75"/>
        <v>1</v>
      </c>
      <c r="Q970">
        <f t="shared" si="76"/>
        <v>26.5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6" t="s">
        <v>2005</v>
      </c>
      <c r="C971" s="6" t="s">
        <v>2006</v>
      </c>
      <c r="D971" s="7">
        <v>30000</v>
      </c>
      <c r="E971" s="8">
        <v>14000</v>
      </c>
      <c r="F971" t="s">
        <v>364</v>
      </c>
      <c r="G971" t="s">
        <v>1433</v>
      </c>
      <c r="H971" t="s">
        <v>1434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1135</v>
      </c>
      <c r="O971" t="s">
        <v>1338</v>
      </c>
      <c r="P971" s="10">
        <f t="shared" si="75"/>
        <v>47</v>
      </c>
      <c r="Q971">
        <f t="shared" si="76"/>
        <v>1272.73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6" t="s">
        <v>2007</v>
      </c>
      <c r="C972" s="6" t="s">
        <v>2008</v>
      </c>
      <c r="D972" s="7">
        <v>5000</v>
      </c>
      <c r="E972" s="8">
        <v>2296</v>
      </c>
      <c r="F972" t="s">
        <v>364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1135</v>
      </c>
      <c r="O972" t="s">
        <v>1338</v>
      </c>
      <c r="P972" s="10">
        <f t="shared" si="75"/>
        <v>46</v>
      </c>
      <c r="Q972">
        <f t="shared" si="76"/>
        <v>164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6" t="s">
        <v>2009</v>
      </c>
      <c r="C973" s="6" t="s">
        <v>2010</v>
      </c>
      <c r="D973" s="7">
        <v>100000</v>
      </c>
      <c r="E973" s="8">
        <v>226</v>
      </c>
      <c r="F973" t="s">
        <v>364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1135</v>
      </c>
      <c r="O973" t="s">
        <v>1338</v>
      </c>
      <c r="P973" s="10">
        <f t="shared" si="75"/>
        <v>0</v>
      </c>
      <c r="Q973">
        <f t="shared" si="76"/>
        <v>45.2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6" t="s">
        <v>2011</v>
      </c>
      <c r="C974" s="6" t="s">
        <v>2012</v>
      </c>
      <c r="D974" s="7">
        <v>20000</v>
      </c>
      <c r="E974" s="8">
        <v>6925</v>
      </c>
      <c r="F974" t="s">
        <v>364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1135</v>
      </c>
      <c r="O974" t="s">
        <v>1338</v>
      </c>
      <c r="P974" s="10">
        <f t="shared" si="75"/>
        <v>35</v>
      </c>
      <c r="Q974">
        <f t="shared" si="76"/>
        <v>153.88999999999999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6" t="s">
        <v>2013</v>
      </c>
      <c r="C975" s="6" t="s">
        <v>2014</v>
      </c>
      <c r="D975" s="7">
        <v>20000</v>
      </c>
      <c r="E975" s="8">
        <v>411</v>
      </c>
      <c r="F975" t="s">
        <v>364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1135</v>
      </c>
      <c r="O975" t="s">
        <v>1338</v>
      </c>
      <c r="P975" s="10">
        <f t="shared" si="75"/>
        <v>2</v>
      </c>
      <c r="Q975">
        <f t="shared" si="76"/>
        <v>51.38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6" t="s">
        <v>2015</v>
      </c>
      <c r="C976" s="6" t="s">
        <v>2016</v>
      </c>
      <c r="D976" s="7">
        <v>50000</v>
      </c>
      <c r="E976" s="8">
        <v>280</v>
      </c>
      <c r="F976" t="s">
        <v>364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1135</v>
      </c>
      <c r="O976" t="s">
        <v>1338</v>
      </c>
      <c r="P976" s="10">
        <f t="shared" si="75"/>
        <v>1</v>
      </c>
      <c r="Q976">
        <f t="shared" si="76"/>
        <v>93.33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6" t="s">
        <v>2017</v>
      </c>
      <c r="C977" s="6" t="s">
        <v>2018</v>
      </c>
      <c r="D977" s="7">
        <v>100000</v>
      </c>
      <c r="E977" s="8">
        <v>2607</v>
      </c>
      <c r="F977" t="s">
        <v>364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1135</v>
      </c>
      <c r="O977" t="s">
        <v>1338</v>
      </c>
      <c r="P977" s="10">
        <f t="shared" si="75"/>
        <v>3</v>
      </c>
      <c r="Q977">
        <f t="shared" si="76"/>
        <v>108.63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6" t="s">
        <v>2019</v>
      </c>
      <c r="C978" s="6" t="s">
        <v>2020</v>
      </c>
      <c r="D978" s="7">
        <v>150000</v>
      </c>
      <c r="E978" s="8">
        <v>2889</v>
      </c>
      <c r="F978" t="s">
        <v>364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1135</v>
      </c>
      <c r="O978" t="s">
        <v>1338</v>
      </c>
      <c r="P978" s="10">
        <f t="shared" si="75"/>
        <v>2</v>
      </c>
      <c r="Q978">
        <f t="shared" si="76"/>
        <v>160.5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6" t="s">
        <v>2021</v>
      </c>
      <c r="C979" s="6" t="s">
        <v>2022</v>
      </c>
      <c r="D979" s="7">
        <v>2700</v>
      </c>
      <c r="E979" s="8">
        <v>909</v>
      </c>
      <c r="F979" t="s">
        <v>364</v>
      </c>
      <c r="G979" t="s">
        <v>2023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1135</v>
      </c>
      <c r="O979" t="s">
        <v>1338</v>
      </c>
      <c r="P979" s="10">
        <f t="shared" si="75"/>
        <v>34</v>
      </c>
      <c r="Q979">
        <f t="shared" si="76"/>
        <v>75.75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6" t="s">
        <v>2024</v>
      </c>
      <c r="C980" s="6" t="s">
        <v>2025</v>
      </c>
      <c r="D980" s="7">
        <v>172889</v>
      </c>
      <c r="E980" s="8">
        <v>97273</v>
      </c>
      <c r="F980" t="s">
        <v>364</v>
      </c>
      <c r="G980" t="s">
        <v>483</v>
      </c>
      <c r="H980" t="s">
        <v>484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1135</v>
      </c>
      <c r="O980" t="s">
        <v>1338</v>
      </c>
      <c r="P980" s="10">
        <f t="shared" si="75"/>
        <v>56</v>
      </c>
      <c r="Q980">
        <f t="shared" si="76"/>
        <v>790.84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6" t="s">
        <v>2026</v>
      </c>
      <c r="C981" s="6" t="s">
        <v>2027</v>
      </c>
      <c r="D981" s="7">
        <v>35000</v>
      </c>
      <c r="E981" s="8">
        <v>28986.16</v>
      </c>
      <c r="F981" t="s">
        <v>364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1135</v>
      </c>
      <c r="O981" t="s">
        <v>1338</v>
      </c>
      <c r="P981" s="10">
        <f t="shared" si="75"/>
        <v>83</v>
      </c>
      <c r="Q981">
        <f t="shared" si="76"/>
        <v>301.94</v>
      </c>
      <c r="S981" s="11">
        <f t="shared" si="77"/>
        <v>42506.416990740741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6" t="s">
        <v>2028</v>
      </c>
      <c r="C982" s="6" t="s">
        <v>2029</v>
      </c>
      <c r="D982" s="7">
        <v>10000</v>
      </c>
      <c r="E982" s="8">
        <v>1486</v>
      </c>
      <c r="F982" t="s">
        <v>364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1135</v>
      </c>
      <c r="O982" t="s">
        <v>1338</v>
      </c>
      <c r="P982" s="10">
        <f t="shared" si="75"/>
        <v>15</v>
      </c>
      <c r="Q982">
        <f t="shared" si="76"/>
        <v>47.94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6" t="s">
        <v>2030</v>
      </c>
      <c r="C983" s="6" t="s">
        <v>2031</v>
      </c>
      <c r="D983" s="7">
        <v>88888</v>
      </c>
      <c r="E983" s="8">
        <v>11</v>
      </c>
      <c r="F983" t="s">
        <v>364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1135</v>
      </c>
      <c r="O983" t="s">
        <v>1338</v>
      </c>
      <c r="P983" s="10">
        <f t="shared" si="75"/>
        <v>0</v>
      </c>
      <c r="Q983">
        <f t="shared" si="76"/>
        <v>2.75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6" t="s">
        <v>2032</v>
      </c>
      <c r="C984" s="6" t="s">
        <v>2033</v>
      </c>
      <c r="D984" s="7">
        <v>17500</v>
      </c>
      <c r="E984" s="8">
        <v>3</v>
      </c>
      <c r="F984" t="s">
        <v>364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1135</v>
      </c>
      <c r="O984" t="s">
        <v>1338</v>
      </c>
      <c r="P984" s="10">
        <f t="shared" si="75"/>
        <v>0</v>
      </c>
      <c r="Q984">
        <f t="shared" si="76"/>
        <v>1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6" t="s">
        <v>2034</v>
      </c>
      <c r="C985" s="6" t="s">
        <v>2035</v>
      </c>
      <c r="D985" s="7">
        <v>104219</v>
      </c>
      <c r="E985" s="8">
        <v>30751</v>
      </c>
      <c r="F985" t="s">
        <v>364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1135</v>
      </c>
      <c r="O985" t="s">
        <v>1338</v>
      </c>
      <c r="P985" s="10">
        <f t="shared" si="75"/>
        <v>30</v>
      </c>
      <c r="Q985">
        <f t="shared" si="76"/>
        <v>171.79</v>
      </c>
      <c r="S985" s="11">
        <f t="shared" si="77"/>
        <v>42574.667650462958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6" t="s">
        <v>2036</v>
      </c>
      <c r="C986" s="6" t="s">
        <v>2037</v>
      </c>
      <c r="D986" s="7">
        <v>10000</v>
      </c>
      <c r="E986" s="8">
        <v>106</v>
      </c>
      <c r="F986" t="s">
        <v>364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1135</v>
      </c>
      <c r="O986" t="s">
        <v>1338</v>
      </c>
      <c r="P986" s="10">
        <f t="shared" si="75"/>
        <v>1</v>
      </c>
      <c r="Q986">
        <f t="shared" si="76"/>
        <v>35.33</v>
      </c>
      <c r="S986" s="11">
        <f t="shared" si="77"/>
        <v>42061.11583333333</v>
      </c>
      <c r="T986" s="11">
        <f t="shared" si="78"/>
        <v>42091.074166666665</v>
      </c>
      <c r="U986">
        <f t="shared" si="79"/>
        <v>2015</v>
      </c>
    </row>
    <row r="987" spans="1:21" ht="60" x14ac:dyDescent="0.25">
      <c r="A987">
        <v>985</v>
      </c>
      <c r="B987" s="6" t="s">
        <v>2038</v>
      </c>
      <c r="C987" s="6" t="s">
        <v>2039</v>
      </c>
      <c r="D987" s="7">
        <v>30000</v>
      </c>
      <c r="E987" s="8">
        <v>1888</v>
      </c>
      <c r="F987" t="s">
        <v>364</v>
      </c>
      <c r="G987" t="s">
        <v>509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1135</v>
      </c>
      <c r="O987" t="s">
        <v>1338</v>
      </c>
      <c r="P987" s="10">
        <f t="shared" si="75"/>
        <v>6</v>
      </c>
      <c r="Q987">
        <f t="shared" si="76"/>
        <v>82.09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6" t="s">
        <v>2040</v>
      </c>
      <c r="C988" s="6" t="s">
        <v>2041</v>
      </c>
      <c r="D988" s="7">
        <v>20000</v>
      </c>
      <c r="E988" s="8">
        <v>2550</v>
      </c>
      <c r="F988" t="s">
        <v>364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1135</v>
      </c>
      <c r="O988" t="s">
        <v>1338</v>
      </c>
      <c r="P988" s="10">
        <f t="shared" si="75"/>
        <v>13</v>
      </c>
      <c r="Q988">
        <f t="shared" si="76"/>
        <v>110.87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6" t="s">
        <v>2042</v>
      </c>
      <c r="C989" s="6" t="s">
        <v>2043</v>
      </c>
      <c r="D989" s="7">
        <v>50000</v>
      </c>
      <c r="E989" s="8">
        <v>6610</v>
      </c>
      <c r="F989" t="s">
        <v>364</v>
      </c>
      <c r="G989" t="s">
        <v>394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1135</v>
      </c>
      <c r="O989" t="s">
        <v>1338</v>
      </c>
      <c r="P989" s="10">
        <f t="shared" si="75"/>
        <v>13</v>
      </c>
      <c r="Q989">
        <f t="shared" si="76"/>
        <v>161.22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6" t="s">
        <v>2044</v>
      </c>
      <c r="C990" s="6" t="s">
        <v>2045</v>
      </c>
      <c r="D990" s="7">
        <v>5000</v>
      </c>
      <c r="E990" s="8">
        <v>0</v>
      </c>
      <c r="F990" t="s">
        <v>364</v>
      </c>
      <c r="G990" t="s">
        <v>1233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1135</v>
      </c>
      <c r="O990" t="s">
        <v>1338</v>
      </c>
      <c r="P990" s="10">
        <f t="shared" si="75"/>
        <v>0</v>
      </c>
      <c r="Q990">
        <f t="shared" si="76"/>
        <v>0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6" t="s">
        <v>2046</v>
      </c>
      <c r="C991" s="6" t="s">
        <v>2047</v>
      </c>
      <c r="D991" s="7">
        <v>10000</v>
      </c>
      <c r="E991" s="8">
        <v>1677</v>
      </c>
      <c r="F991" t="s">
        <v>364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1135</v>
      </c>
      <c r="O991" t="s">
        <v>1338</v>
      </c>
      <c r="P991" s="10">
        <f t="shared" si="75"/>
        <v>17</v>
      </c>
      <c r="Q991">
        <f t="shared" si="76"/>
        <v>52.41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6" t="s">
        <v>2048</v>
      </c>
      <c r="C992" s="6" t="s">
        <v>2049</v>
      </c>
      <c r="D992" s="7">
        <v>25000</v>
      </c>
      <c r="E992" s="8">
        <v>26</v>
      </c>
      <c r="F992" t="s">
        <v>364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1135</v>
      </c>
      <c r="O992" t="s">
        <v>1338</v>
      </c>
      <c r="P992" s="10">
        <f t="shared" si="75"/>
        <v>0</v>
      </c>
      <c r="Q992">
        <f t="shared" si="76"/>
        <v>13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6" t="s">
        <v>2050</v>
      </c>
      <c r="C993" s="6" t="s">
        <v>2051</v>
      </c>
      <c r="D993" s="7">
        <v>5000</v>
      </c>
      <c r="E993" s="8">
        <v>212</v>
      </c>
      <c r="F993" t="s">
        <v>364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1135</v>
      </c>
      <c r="O993" t="s">
        <v>1338</v>
      </c>
      <c r="P993" s="10">
        <f t="shared" si="75"/>
        <v>4</v>
      </c>
      <c r="Q993">
        <f t="shared" si="76"/>
        <v>30.29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6" t="s">
        <v>2052</v>
      </c>
      <c r="C994" s="6" t="s">
        <v>2053</v>
      </c>
      <c r="D994" s="7">
        <v>100000</v>
      </c>
      <c r="E994" s="8">
        <v>467</v>
      </c>
      <c r="F994" t="s">
        <v>364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1135</v>
      </c>
      <c r="O994" t="s">
        <v>1338</v>
      </c>
      <c r="P994" s="10">
        <f t="shared" si="75"/>
        <v>0</v>
      </c>
      <c r="Q994">
        <f t="shared" si="76"/>
        <v>116.75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6" t="s">
        <v>2054</v>
      </c>
      <c r="C995" s="6" t="s">
        <v>2055</v>
      </c>
      <c r="D995" s="7">
        <v>70000</v>
      </c>
      <c r="E995" s="8">
        <v>17561</v>
      </c>
      <c r="F995" t="s">
        <v>364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1135</v>
      </c>
      <c r="O995" t="s">
        <v>1338</v>
      </c>
      <c r="P995" s="10">
        <f t="shared" si="75"/>
        <v>25</v>
      </c>
      <c r="Q995">
        <f t="shared" si="76"/>
        <v>89.6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6" t="s">
        <v>2056</v>
      </c>
      <c r="C996" s="6" t="s">
        <v>2057</v>
      </c>
      <c r="D996" s="7">
        <v>200000</v>
      </c>
      <c r="E996" s="8">
        <v>4669</v>
      </c>
      <c r="F996" t="s">
        <v>364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1135</v>
      </c>
      <c r="O996" t="s">
        <v>1338</v>
      </c>
      <c r="P996" s="10">
        <f t="shared" si="75"/>
        <v>2</v>
      </c>
      <c r="Q996">
        <f t="shared" si="76"/>
        <v>424.45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6" t="s">
        <v>2058</v>
      </c>
      <c r="C997" s="6" t="s">
        <v>2059</v>
      </c>
      <c r="D997" s="7">
        <v>10000</v>
      </c>
      <c r="E997" s="8">
        <v>726</v>
      </c>
      <c r="F997" t="s">
        <v>364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1135</v>
      </c>
      <c r="O997" t="s">
        <v>1338</v>
      </c>
      <c r="P997" s="10">
        <f t="shared" si="75"/>
        <v>7</v>
      </c>
      <c r="Q997">
        <f t="shared" si="76"/>
        <v>80.67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6" t="s">
        <v>2060</v>
      </c>
      <c r="C998" s="6" t="s">
        <v>2061</v>
      </c>
      <c r="D998" s="7">
        <v>4000</v>
      </c>
      <c r="E998" s="8">
        <v>65</v>
      </c>
      <c r="F998" t="s">
        <v>364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1135</v>
      </c>
      <c r="O998" t="s">
        <v>1338</v>
      </c>
      <c r="P998" s="10">
        <f t="shared" si="75"/>
        <v>2</v>
      </c>
      <c r="Q998">
        <f t="shared" si="76"/>
        <v>13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6" t="s">
        <v>2062</v>
      </c>
      <c r="C999" s="6" t="s">
        <v>2063</v>
      </c>
      <c r="D999" s="7">
        <v>5000</v>
      </c>
      <c r="E999" s="8">
        <v>65</v>
      </c>
      <c r="F999" t="s">
        <v>364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1135</v>
      </c>
      <c r="O999" t="s">
        <v>1338</v>
      </c>
      <c r="P999" s="10">
        <f t="shared" si="75"/>
        <v>1</v>
      </c>
      <c r="Q999">
        <f t="shared" si="76"/>
        <v>8.1300000000000008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6" t="s">
        <v>2064</v>
      </c>
      <c r="C1000" s="6" t="s">
        <v>2065</v>
      </c>
      <c r="D1000" s="7">
        <v>60000</v>
      </c>
      <c r="E1000" s="8">
        <v>35135</v>
      </c>
      <c r="F1000" t="s">
        <v>364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1135</v>
      </c>
      <c r="O1000" t="s">
        <v>1338</v>
      </c>
      <c r="P1000" s="10">
        <f t="shared" si="75"/>
        <v>59</v>
      </c>
      <c r="Q1000">
        <f t="shared" si="76"/>
        <v>153.43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6" t="s">
        <v>2066</v>
      </c>
      <c r="C1001" s="6" t="s">
        <v>2067</v>
      </c>
      <c r="D1001" s="7">
        <v>150000</v>
      </c>
      <c r="E1001" s="8">
        <v>11683</v>
      </c>
      <c r="F1001" t="s">
        <v>364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1135</v>
      </c>
      <c r="O1001" t="s">
        <v>1338</v>
      </c>
      <c r="P1001" s="10">
        <f t="shared" si="75"/>
        <v>8</v>
      </c>
      <c r="Q1001">
        <f t="shared" si="76"/>
        <v>292.08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6" t="s">
        <v>2068</v>
      </c>
      <c r="C1002" s="6" t="s">
        <v>2069</v>
      </c>
      <c r="D1002" s="7">
        <v>894700</v>
      </c>
      <c r="E1002" s="8">
        <v>19824</v>
      </c>
      <c r="F1002" t="s">
        <v>279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1135</v>
      </c>
      <c r="O1002" t="s">
        <v>1338</v>
      </c>
      <c r="P1002" s="10">
        <f t="shared" si="75"/>
        <v>2</v>
      </c>
      <c r="Q1002">
        <f t="shared" si="76"/>
        <v>3304</v>
      </c>
      <c r="S1002" s="11">
        <f t="shared" si="77"/>
        <v>42749.05972222222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6" t="s">
        <v>2070</v>
      </c>
      <c r="C1003" s="6" t="s">
        <v>2071</v>
      </c>
      <c r="D1003" s="7">
        <v>5000</v>
      </c>
      <c r="E1003" s="8">
        <v>5200</v>
      </c>
      <c r="F1003" t="s">
        <v>279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1135</v>
      </c>
      <c r="O1003" t="s">
        <v>1338</v>
      </c>
      <c r="P1003" s="10">
        <f t="shared" si="75"/>
        <v>104</v>
      </c>
      <c r="Q1003">
        <f t="shared" si="76"/>
        <v>1300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6" t="s">
        <v>2072</v>
      </c>
      <c r="C1004" s="6" t="s">
        <v>2073</v>
      </c>
      <c r="D1004" s="7">
        <v>9999</v>
      </c>
      <c r="E1004" s="8">
        <v>2960</v>
      </c>
      <c r="F1004" t="s">
        <v>279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1135</v>
      </c>
      <c r="O1004" t="s">
        <v>1338</v>
      </c>
      <c r="P1004" s="10">
        <f t="shared" si="75"/>
        <v>30</v>
      </c>
      <c r="Q1004">
        <f t="shared" si="76"/>
        <v>134.55000000000001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6" t="s">
        <v>2074</v>
      </c>
      <c r="C1005" s="6" t="s">
        <v>2075</v>
      </c>
      <c r="D1005" s="7">
        <v>20000</v>
      </c>
      <c r="E1005" s="8">
        <v>3211</v>
      </c>
      <c r="F1005" t="s">
        <v>279</v>
      </c>
      <c r="G1005" t="s">
        <v>186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1135</v>
      </c>
      <c r="O1005" t="s">
        <v>1338</v>
      </c>
      <c r="P1005" s="10">
        <f t="shared" si="75"/>
        <v>16</v>
      </c>
      <c r="Q1005">
        <f t="shared" si="76"/>
        <v>214.07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6" t="s">
        <v>2076</v>
      </c>
      <c r="C1006" s="6" t="s">
        <v>2077</v>
      </c>
      <c r="D1006" s="7">
        <v>25000</v>
      </c>
      <c r="E1006" s="8">
        <v>20552</v>
      </c>
      <c r="F1006" t="s">
        <v>279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1135</v>
      </c>
      <c r="O1006" t="s">
        <v>1338</v>
      </c>
      <c r="P1006" s="10">
        <f t="shared" si="75"/>
        <v>82</v>
      </c>
      <c r="Q1006">
        <f t="shared" si="76"/>
        <v>216.34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6" t="s">
        <v>2078</v>
      </c>
      <c r="C1007" s="6" t="s">
        <v>2079</v>
      </c>
      <c r="D1007" s="7">
        <v>200000</v>
      </c>
      <c r="E1007" s="8">
        <v>150102</v>
      </c>
      <c r="F1007" t="s">
        <v>279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1135</v>
      </c>
      <c r="O1007" t="s">
        <v>1338</v>
      </c>
      <c r="P1007" s="10">
        <f t="shared" si="75"/>
        <v>75</v>
      </c>
      <c r="Q1007">
        <f t="shared" si="76"/>
        <v>932.31</v>
      </c>
      <c r="S1007" s="11">
        <f t="shared" si="77"/>
        <v>42276.624803240746</v>
      </c>
      <c r="T1007" s="11">
        <f t="shared" si="78"/>
        <v>42307.624803240746</v>
      </c>
      <c r="U1007">
        <f t="shared" si="79"/>
        <v>2015</v>
      </c>
    </row>
    <row r="1008" spans="1:21" ht="45" x14ac:dyDescent="0.25">
      <c r="A1008">
        <v>1006</v>
      </c>
      <c r="B1008" s="6" t="s">
        <v>2080</v>
      </c>
      <c r="C1008" s="6" t="s">
        <v>2081</v>
      </c>
      <c r="D1008" s="7">
        <v>4000</v>
      </c>
      <c r="E1008" s="8">
        <v>234</v>
      </c>
      <c r="F1008" t="s">
        <v>279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1135</v>
      </c>
      <c r="O1008" t="s">
        <v>1338</v>
      </c>
      <c r="P1008" s="10">
        <f t="shared" si="75"/>
        <v>6</v>
      </c>
      <c r="Q1008">
        <f t="shared" si="76"/>
        <v>29.25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6" t="s">
        <v>2082</v>
      </c>
      <c r="C1009" s="6" t="s">
        <v>2083</v>
      </c>
      <c r="D1009" s="7">
        <v>30000</v>
      </c>
      <c r="E1009" s="8">
        <v>13296</v>
      </c>
      <c r="F1009" t="s">
        <v>279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1135</v>
      </c>
      <c r="O1009" t="s">
        <v>1338</v>
      </c>
      <c r="P1009" s="10">
        <f t="shared" si="75"/>
        <v>44</v>
      </c>
      <c r="Q1009">
        <f t="shared" si="76"/>
        <v>174.95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6" t="s">
        <v>2084</v>
      </c>
      <c r="C1010" s="6" t="s">
        <v>2085</v>
      </c>
      <c r="D1010" s="7">
        <v>93500</v>
      </c>
      <c r="E1010" s="8">
        <v>250</v>
      </c>
      <c r="F1010" t="s">
        <v>279</v>
      </c>
      <c r="G1010" t="s">
        <v>1433</v>
      </c>
      <c r="H1010" t="s">
        <v>1434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1135</v>
      </c>
      <c r="O1010" t="s">
        <v>1338</v>
      </c>
      <c r="P1010" s="10">
        <f t="shared" si="75"/>
        <v>0</v>
      </c>
      <c r="Q1010">
        <f t="shared" si="76"/>
        <v>250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6" t="s">
        <v>2086</v>
      </c>
      <c r="C1011" s="6" t="s">
        <v>2087</v>
      </c>
      <c r="D1011" s="7">
        <v>50000</v>
      </c>
      <c r="E1011" s="8">
        <v>6565</v>
      </c>
      <c r="F1011" t="s">
        <v>279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1135</v>
      </c>
      <c r="O1011" t="s">
        <v>1338</v>
      </c>
      <c r="P1011" s="10">
        <f t="shared" si="75"/>
        <v>13</v>
      </c>
      <c r="Q1011">
        <f t="shared" si="76"/>
        <v>65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6" t="s">
        <v>2088</v>
      </c>
      <c r="C1012" s="6" t="s">
        <v>2089</v>
      </c>
      <c r="D1012" s="7">
        <v>115250</v>
      </c>
      <c r="E1012" s="8">
        <v>220</v>
      </c>
      <c r="F1012" t="s">
        <v>279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1135</v>
      </c>
      <c r="O1012" t="s">
        <v>1338</v>
      </c>
      <c r="P1012" s="10">
        <f t="shared" si="75"/>
        <v>0</v>
      </c>
      <c r="Q1012">
        <f t="shared" si="76"/>
        <v>55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6" t="s">
        <v>2090</v>
      </c>
      <c r="C1013" s="6" t="s">
        <v>2091</v>
      </c>
      <c r="D1013" s="7">
        <v>20000</v>
      </c>
      <c r="E1013" s="8">
        <v>75</v>
      </c>
      <c r="F1013" t="s">
        <v>279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1135</v>
      </c>
      <c r="O1013" t="s">
        <v>1338</v>
      </c>
      <c r="P1013" s="10">
        <f t="shared" si="75"/>
        <v>0</v>
      </c>
      <c r="Q1013">
        <f t="shared" si="76"/>
        <v>75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6" t="s">
        <v>2092</v>
      </c>
      <c r="C1014" s="6" t="s">
        <v>2093</v>
      </c>
      <c r="D1014" s="7">
        <v>5000</v>
      </c>
      <c r="E1014" s="8">
        <v>1076751.05</v>
      </c>
      <c r="F1014" t="s">
        <v>279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1135</v>
      </c>
      <c r="O1014" t="s">
        <v>1338</v>
      </c>
      <c r="P1014" s="10">
        <f t="shared" si="75"/>
        <v>21535</v>
      </c>
      <c r="Q1014">
        <f t="shared" si="76"/>
        <v>1389.36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6" t="s">
        <v>2094</v>
      </c>
      <c r="C1015" s="6" t="s">
        <v>2095</v>
      </c>
      <c r="D1015" s="7">
        <v>25000</v>
      </c>
      <c r="E1015" s="8">
        <v>8632</v>
      </c>
      <c r="F1015" t="s">
        <v>279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1135</v>
      </c>
      <c r="O1015" t="s">
        <v>1338</v>
      </c>
      <c r="P1015" s="10">
        <f t="shared" si="75"/>
        <v>35</v>
      </c>
      <c r="Q1015">
        <f t="shared" si="76"/>
        <v>95.91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6" t="s">
        <v>2096</v>
      </c>
      <c r="C1016" s="6" t="s">
        <v>2097</v>
      </c>
      <c r="D1016" s="7">
        <v>10000</v>
      </c>
      <c r="E1016" s="8">
        <v>3060</v>
      </c>
      <c r="F1016" t="s">
        <v>279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1135</v>
      </c>
      <c r="O1016" t="s">
        <v>1338</v>
      </c>
      <c r="P1016" s="10">
        <f t="shared" si="75"/>
        <v>31</v>
      </c>
      <c r="Q1016">
        <f t="shared" si="76"/>
        <v>191.25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6" t="s">
        <v>2098</v>
      </c>
      <c r="C1017" s="6" t="s">
        <v>2099</v>
      </c>
      <c r="D1017" s="7">
        <v>9000</v>
      </c>
      <c r="E1017" s="8">
        <v>240</v>
      </c>
      <c r="F1017" t="s">
        <v>279</v>
      </c>
      <c r="G1017" t="s">
        <v>2100</v>
      </c>
      <c r="H1017" t="s">
        <v>2101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1135</v>
      </c>
      <c r="O1017" t="s">
        <v>1338</v>
      </c>
      <c r="P1017" s="10">
        <f t="shared" si="75"/>
        <v>3</v>
      </c>
      <c r="Q1017">
        <f t="shared" si="76"/>
        <v>40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6" t="s">
        <v>2102</v>
      </c>
      <c r="C1018" s="6" t="s">
        <v>2103</v>
      </c>
      <c r="D1018" s="7">
        <v>100000</v>
      </c>
      <c r="E1018" s="8">
        <v>2842</v>
      </c>
      <c r="F1018" t="s">
        <v>279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1135</v>
      </c>
      <c r="O1018" t="s">
        <v>1338</v>
      </c>
      <c r="P1018" s="10">
        <f t="shared" si="75"/>
        <v>3</v>
      </c>
      <c r="Q1018">
        <f t="shared" si="76"/>
        <v>74.790000000000006</v>
      </c>
      <c r="S1018" s="11">
        <f t="shared" si="77"/>
        <v>42422.107129629629</v>
      </c>
      <c r="T1018" s="11">
        <f t="shared" si="78"/>
        <v>42467.065462962964</v>
      </c>
      <c r="U1018">
        <f t="shared" si="79"/>
        <v>2016</v>
      </c>
    </row>
    <row r="1019" spans="1:21" ht="60" x14ac:dyDescent="0.25">
      <c r="A1019">
        <v>1017</v>
      </c>
      <c r="B1019" s="6" t="s">
        <v>2104</v>
      </c>
      <c r="C1019" s="6" t="s">
        <v>2105</v>
      </c>
      <c r="D1019" s="7">
        <v>250000</v>
      </c>
      <c r="E1019" s="8">
        <v>57197</v>
      </c>
      <c r="F1019" t="s">
        <v>279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1135</v>
      </c>
      <c r="O1019" t="s">
        <v>1338</v>
      </c>
      <c r="P1019" s="10">
        <f t="shared" si="75"/>
        <v>23</v>
      </c>
      <c r="Q1019">
        <f t="shared" si="76"/>
        <v>161.12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6" t="s">
        <v>2106</v>
      </c>
      <c r="C1020" s="6" t="s">
        <v>2107</v>
      </c>
      <c r="D1020" s="7">
        <v>20000</v>
      </c>
      <c r="E1020" s="8">
        <v>621</v>
      </c>
      <c r="F1020" t="s">
        <v>279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1135</v>
      </c>
      <c r="O1020" t="s">
        <v>1338</v>
      </c>
      <c r="P1020" s="10">
        <f t="shared" si="75"/>
        <v>3</v>
      </c>
      <c r="Q1020">
        <f t="shared" si="76"/>
        <v>88.71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6" t="s">
        <v>2108</v>
      </c>
      <c r="C1021" s="6" t="s">
        <v>2109</v>
      </c>
      <c r="D1021" s="7">
        <v>45000</v>
      </c>
      <c r="E1021" s="8">
        <v>21300</v>
      </c>
      <c r="F1021" t="s">
        <v>279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1135</v>
      </c>
      <c r="O1021" t="s">
        <v>1338</v>
      </c>
      <c r="P1021" s="10">
        <f t="shared" si="75"/>
        <v>47</v>
      </c>
      <c r="Q1021">
        <f t="shared" si="76"/>
        <v>53.25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6" t="s">
        <v>2110</v>
      </c>
      <c r="C1022" s="6" t="s">
        <v>2111</v>
      </c>
      <c r="D1022" s="7">
        <v>1550</v>
      </c>
      <c r="E1022" s="8">
        <v>3186</v>
      </c>
      <c r="F1022" t="s">
        <v>22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1624</v>
      </c>
      <c r="O1022" t="s">
        <v>2112</v>
      </c>
      <c r="P1022" s="10">
        <f t="shared" si="75"/>
        <v>206</v>
      </c>
      <c r="Q1022">
        <f t="shared" si="76"/>
        <v>106.2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6" t="s">
        <v>2113</v>
      </c>
      <c r="C1023" s="6" t="s">
        <v>2114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1624</v>
      </c>
      <c r="O1023" t="s">
        <v>2112</v>
      </c>
      <c r="P1023" s="10">
        <f t="shared" si="75"/>
        <v>352</v>
      </c>
      <c r="Q1023">
        <f t="shared" si="76"/>
        <v>22.08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6" t="s">
        <v>2115</v>
      </c>
      <c r="C1024" s="6" t="s">
        <v>2116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1624</v>
      </c>
      <c r="O1024" t="s">
        <v>2112</v>
      </c>
      <c r="P1024" s="10">
        <f t="shared" si="75"/>
        <v>115</v>
      </c>
      <c r="Q1024">
        <f t="shared" si="76"/>
        <v>31.05</v>
      </c>
      <c r="S1024" s="11">
        <f t="shared" si="77"/>
        <v>42111.646724537037</v>
      </c>
      <c r="T1024" s="11">
        <f t="shared" si="78"/>
        <v>42141.646724537037</v>
      </c>
      <c r="U1024">
        <f t="shared" si="79"/>
        <v>2015</v>
      </c>
    </row>
    <row r="1025" spans="1:21" ht="45" x14ac:dyDescent="0.25">
      <c r="A1025">
        <v>1023</v>
      </c>
      <c r="B1025" s="6" t="s">
        <v>2117</v>
      </c>
      <c r="C1025" s="6" t="s">
        <v>2118</v>
      </c>
      <c r="D1025" s="7">
        <v>2000</v>
      </c>
      <c r="E1025" s="8">
        <v>4743</v>
      </c>
      <c r="F1025" t="s">
        <v>22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1624</v>
      </c>
      <c r="O1025" t="s">
        <v>2112</v>
      </c>
      <c r="P1025" s="10">
        <f t="shared" si="75"/>
        <v>237</v>
      </c>
      <c r="Q1025">
        <f t="shared" si="76"/>
        <v>36.21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6" t="s">
        <v>2119</v>
      </c>
      <c r="C1026" s="6" t="s">
        <v>2120</v>
      </c>
      <c r="D1026" s="7">
        <v>20000</v>
      </c>
      <c r="E1026" s="8">
        <v>23727.55</v>
      </c>
      <c r="F1026" t="s">
        <v>22</v>
      </c>
      <c r="G1026" t="s">
        <v>483</v>
      </c>
      <c r="H1026" t="s">
        <v>484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1624</v>
      </c>
      <c r="O1026" t="s">
        <v>2112</v>
      </c>
      <c r="P1026" s="10">
        <f t="shared" ref="P1026:P1089" si="80">IFERROR(ROUND(E1026/D1026*100,0),0)</f>
        <v>119</v>
      </c>
      <c r="Q1026">
        <f t="shared" ref="Q1026:Q1089" si="81">IFERROR(ROUND(E1026/L1026,2),0)</f>
        <v>388.98</v>
      </c>
      <c r="S1026" s="11">
        <f t="shared" ref="S1026:S1089" si="82">(J1026/86400)+DATE(1970,1,1)</f>
        <v>42370.580590277779</v>
      </c>
      <c r="T1026" s="11">
        <f t="shared" ref="T1026:T1089" si="83">(I1026/86400)+DATE(1970,1,1)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6" t="s">
        <v>2121</v>
      </c>
      <c r="C1027" s="6" t="s">
        <v>2122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1624</v>
      </c>
      <c r="O1027" t="s">
        <v>2112</v>
      </c>
      <c r="P1027" s="10">
        <f t="shared" si="80"/>
        <v>110</v>
      </c>
      <c r="Q1027">
        <f t="shared" si="81"/>
        <v>71.849999999999994</v>
      </c>
      <c r="S1027" s="11">
        <f t="shared" si="82"/>
        <v>42049.833761574075</v>
      </c>
      <c r="T1027" s="11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6" t="s">
        <v>2123</v>
      </c>
      <c r="C1028" s="6" t="s">
        <v>2124</v>
      </c>
      <c r="D1028" s="7">
        <v>7000</v>
      </c>
      <c r="E1028" s="8">
        <v>7000.58</v>
      </c>
      <c r="F1028" t="s">
        <v>22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1624</v>
      </c>
      <c r="O1028" t="s">
        <v>2112</v>
      </c>
      <c r="P1028" s="10">
        <f t="shared" si="80"/>
        <v>100</v>
      </c>
      <c r="Q1028">
        <f t="shared" si="81"/>
        <v>57.38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6" t="s">
        <v>2125</v>
      </c>
      <c r="C1029" s="6" t="s">
        <v>2126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1624</v>
      </c>
      <c r="O1029" t="s">
        <v>2112</v>
      </c>
      <c r="P1029" s="10">
        <f t="shared" si="80"/>
        <v>103</v>
      </c>
      <c r="Q1029">
        <f t="shared" si="81"/>
        <v>69.67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6" t="s">
        <v>2127</v>
      </c>
      <c r="C1030" s="6" t="s">
        <v>2128</v>
      </c>
      <c r="D1030" s="7">
        <v>10000</v>
      </c>
      <c r="E1030" s="8">
        <v>11727</v>
      </c>
      <c r="F1030" t="s">
        <v>22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1624</v>
      </c>
      <c r="O1030" t="s">
        <v>2112</v>
      </c>
      <c r="P1030" s="10">
        <f t="shared" si="80"/>
        <v>117</v>
      </c>
      <c r="Q1030">
        <f t="shared" si="81"/>
        <v>45.99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6" t="s">
        <v>2129</v>
      </c>
      <c r="C1031" s="6" t="s">
        <v>2130</v>
      </c>
      <c r="D1031" s="7">
        <v>10000</v>
      </c>
      <c r="E1031" s="8">
        <v>11176</v>
      </c>
      <c r="F1031" t="s">
        <v>22</v>
      </c>
      <c r="G1031" t="s">
        <v>483</v>
      </c>
      <c r="H1031" t="s">
        <v>484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1624</v>
      </c>
      <c r="O1031" t="s">
        <v>2112</v>
      </c>
      <c r="P1031" s="10">
        <f t="shared" si="80"/>
        <v>112</v>
      </c>
      <c r="Q1031">
        <f t="shared" si="81"/>
        <v>79.260000000000005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6" t="s">
        <v>2131</v>
      </c>
      <c r="C1032" s="6" t="s">
        <v>2132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1624</v>
      </c>
      <c r="O1032" t="s">
        <v>2112</v>
      </c>
      <c r="P1032" s="10">
        <f t="shared" si="80"/>
        <v>342</v>
      </c>
      <c r="Q1032">
        <f t="shared" si="81"/>
        <v>43.03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6" t="s">
        <v>2133</v>
      </c>
      <c r="C1033" s="6" t="s">
        <v>2134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1624</v>
      </c>
      <c r="O1033" t="s">
        <v>2112</v>
      </c>
      <c r="P1033" s="10">
        <f t="shared" si="80"/>
        <v>107</v>
      </c>
      <c r="Q1033">
        <f t="shared" si="81"/>
        <v>108.48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6" t="s">
        <v>2135</v>
      </c>
      <c r="C1034" s="6" t="s">
        <v>2136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1624</v>
      </c>
      <c r="O1034" t="s">
        <v>2112</v>
      </c>
      <c r="P1034" s="10">
        <f t="shared" si="80"/>
        <v>108</v>
      </c>
      <c r="Q1034">
        <f t="shared" si="81"/>
        <v>61.03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6" t="s">
        <v>2137</v>
      </c>
      <c r="C1035" s="6" t="s">
        <v>2138</v>
      </c>
      <c r="D1035" s="7">
        <v>1328</v>
      </c>
      <c r="E1035" s="8">
        <v>1366</v>
      </c>
      <c r="F1035" t="s">
        <v>22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1624</v>
      </c>
      <c r="O1035" t="s">
        <v>2112</v>
      </c>
      <c r="P1035" s="10">
        <f t="shared" si="80"/>
        <v>103</v>
      </c>
      <c r="Q1035">
        <f t="shared" si="81"/>
        <v>50.59</v>
      </c>
      <c r="S1035" s="11">
        <f t="shared" si="82"/>
        <v>42688.732407407406</v>
      </c>
      <c r="T1035" s="11">
        <f t="shared" si="83"/>
        <v>42716.732407407406</v>
      </c>
      <c r="U1035">
        <f t="shared" si="84"/>
        <v>2016</v>
      </c>
    </row>
    <row r="1036" spans="1:21" ht="45" x14ac:dyDescent="0.25">
      <c r="A1036">
        <v>1034</v>
      </c>
      <c r="B1036" s="6" t="s">
        <v>2139</v>
      </c>
      <c r="C1036" s="6" t="s">
        <v>2140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1624</v>
      </c>
      <c r="O1036" t="s">
        <v>2112</v>
      </c>
      <c r="P1036" s="10">
        <f t="shared" si="80"/>
        <v>130</v>
      </c>
      <c r="Q1036">
        <f t="shared" si="81"/>
        <v>39.159999999999997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6" t="s">
        <v>2141</v>
      </c>
      <c r="C1037" s="6" t="s">
        <v>2142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1624</v>
      </c>
      <c r="O1037" t="s">
        <v>2112</v>
      </c>
      <c r="P1037" s="10">
        <f t="shared" si="80"/>
        <v>108</v>
      </c>
      <c r="Q1037">
        <f t="shared" si="81"/>
        <v>65.16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6" t="s">
        <v>2143</v>
      </c>
      <c r="C1038" s="6" t="s">
        <v>2144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1624</v>
      </c>
      <c r="O1038" t="s">
        <v>2112</v>
      </c>
      <c r="P1038" s="10">
        <f t="shared" si="80"/>
        <v>112</v>
      </c>
      <c r="Q1038">
        <f t="shared" si="81"/>
        <v>23.96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6" t="s">
        <v>2145</v>
      </c>
      <c r="C1039" s="6" t="s">
        <v>2146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1624</v>
      </c>
      <c r="O1039" t="s">
        <v>2112</v>
      </c>
      <c r="P1039" s="10">
        <f t="shared" si="80"/>
        <v>102</v>
      </c>
      <c r="Q1039">
        <f t="shared" si="81"/>
        <v>48.62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6" t="s">
        <v>2147</v>
      </c>
      <c r="C1040" s="6" t="s">
        <v>2148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1624</v>
      </c>
      <c r="O1040" t="s">
        <v>2112</v>
      </c>
      <c r="P1040" s="10">
        <f t="shared" si="80"/>
        <v>145</v>
      </c>
      <c r="Q1040">
        <f t="shared" si="81"/>
        <v>35.74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6" t="s">
        <v>2149</v>
      </c>
      <c r="C1041" s="6" t="s">
        <v>2150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1624</v>
      </c>
      <c r="O1041" t="s">
        <v>2112</v>
      </c>
      <c r="P1041" s="10">
        <f t="shared" si="80"/>
        <v>128</v>
      </c>
      <c r="Q1041">
        <f t="shared" si="81"/>
        <v>21.37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6" t="s">
        <v>2151</v>
      </c>
      <c r="C1042" s="6" t="s">
        <v>2152</v>
      </c>
      <c r="D1042" s="7">
        <v>85000</v>
      </c>
      <c r="E1042" s="8">
        <v>250</v>
      </c>
      <c r="F1042" t="s">
        <v>279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2153</v>
      </c>
      <c r="O1042" t="s">
        <v>2154</v>
      </c>
      <c r="P1042" s="10">
        <f t="shared" si="80"/>
        <v>0</v>
      </c>
      <c r="Q1042">
        <f t="shared" si="81"/>
        <v>250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6" t="s">
        <v>2155</v>
      </c>
      <c r="C1043" s="6" t="s">
        <v>2156</v>
      </c>
      <c r="D1043" s="7">
        <v>50</v>
      </c>
      <c r="E1043" s="8">
        <v>0</v>
      </c>
      <c r="F1043" t="s">
        <v>279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2153</v>
      </c>
      <c r="O1043" t="s">
        <v>2154</v>
      </c>
      <c r="P1043" s="10">
        <f t="shared" si="80"/>
        <v>0</v>
      </c>
      <c r="Q1043">
        <f t="shared" si="81"/>
        <v>0</v>
      </c>
      <c r="S1043" s="11">
        <f t="shared" si="82"/>
        <v>41831.06009259259</v>
      </c>
      <c r="T1043" s="11">
        <f t="shared" si="83"/>
        <v>41851.06009259259</v>
      </c>
      <c r="U1043">
        <f t="shared" si="84"/>
        <v>2014</v>
      </c>
    </row>
    <row r="1044" spans="1:21" ht="60" x14ac:dyDescent="0.25">
      <c r="A1044">
        <v>1042</v>
      </c>
      <c r="B1044" s="6" t="s">
        <v>2157</v>
      </c>
      <c r="C1044" s="6" t="s">
        <v>2158</v>
      </c>
      <c r="D1044" s="7">
        <v>650</v>
      </c>
      <c r="E1044" s="8">
        <v>10</v>
      </c>
      <c r="F1044" t="s">
        <v>279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2153</v>
      </c>
      <c r="O1044" t="s">
        <v>2154</v>
      </c>
      <c r="P1044" s="10">
        <f t="shared" si="80"/>
        <v>2</v>
      </c>
      <c r="Q1044">
        <f t="shared" si="81"/>
        <v>10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6" t="s">
        <v>2159</v>
      </c>
      <c r="C1045" s="6" t="s">
        <v>2160</v>
      </c>
      <c r="D1045" s="7">
        <v>100000</v>
      </c>
      <c r="E1045" s="8">
        <v>8537</v>
      </c>
      <c r="F1045" t="s">
        <v>279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2153</v>
      </c>
      <c r="O1045" t="s">
        <v>2154</v>
      </c>
      <c r="P1045" s="10">
        <f t="shared" si="80"/>
        <v>9</v>
      </c>
      <c r="Q1045">
        <f t="shared" si="81"/>
        <v>29.24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6" t="s">
        <v>2161</v>
      </c>
      <c r="C1046" s="6" t="s">
        <v>2162</v>
      </c>
      <c r="D1046" s="7">
        <v>7000</v>
      </c>
      <c r="E1046" s="8">
        <v>6</v>
      </c>
      <c r="F1046" t="s">
        <v>279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2153</v>
      </c>
      <c r="O1046" t="s">
        <v>2154</v>
      </c>
      <c r="P1046" s="10">
        <f t="shared" si="80"/>
        <v>0</v>
      </c>
      <c r="Q1046">
        <f t="shared" si="81"/>
        <v>3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6" t="s">
        <v>2163</v>
      </c>
      <c r="C1047" s="6" t="s">
        <v>2164</v>
      </c>
      <c r="D1047" s="7">
        <v>10000</v>
      </c>
      <c r="E1047" s="8">
        <v>266</v>
      </c>
      <c r="F1047" t="s">
        <v>279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2153</v>
      </c>
      <c r="O1047" t="s">
        <v>2154</v>
      </c>
      <c r="P1047" s="10">
        <f t="shared" si="80"/>
        <v>3</v>
      </c>
      <c r="Q1047">
        <f t="shared" si="81"/>
        <v>33.25</v>
      </c>
      <c r="S1047" s="11">
        <f t="shared" si="82"/>
        <v>41844.874421296292</v>
      </c>
      <c r="T1047" s="11">
        <f t="shared" si="83"/>
        <v>41874.874421296292</v>
      </c>
      <c r="U1047">
        <f t="shared" si="84"/>
        <v>2014</v>
      </c>
    </row>
    <row r="1048" spans="1:21" ht="60" x14ac:dyDescent="0.25">
      <c r="A1048">
        <v>1046</v>
      </c>
      <c r="B1048" s="6" t="s">
        <v>2165</v>
      </c>
      <c r="C1048" s="6" t="s">
        <v>2166</v>
      </c>
      <c r="D1048" s="7">
        <v>3000</v>
      </c>
      <c r="E1048" s="8">
        <v>0</v>
      </c>
      <c r="F1048" t="s">
        <v>279</v>
      </c>
      <c r="G1048" t="s">
        <v>509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2153</v>
      </c>
      <c r="O1048" t="s">
        <v>2154</v>
      </c>
      <c r="P1048" s="10">
        <f t="shared" si="80"/>
        <v>0</v>
      </c>
      <c r="Q1048">
        <f t="shared" si="81"/>
        <v>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6" t="s">
        <v>2167</v>
      </c>
      <c r="C1049" s="6" t="s">
        <v>2168</v>
      </c>
      <c r="D1049" s="7">
        <v>2000</v>
      </c>
      <c r="E1049" s="8">
        <v>1</v>
      </c>
      <c r="F1049" t="s">
        <v>279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2153</v>
      </c>
      <c r="O1049" t="s">
        <v>2154</v>
      </c>
      <c r="P1049" s="10">
        <f t="shared" si="80"/>
        <v>0</v>
      </c>
      <c r="Q1049">
        <f t="shared" si="81"/>
        <v>1</v>
      </c>
      <c r="S1049" s="11">
        <f t="shared" si="82"/>
        <v>41918.818460648152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6" t="s">
        <v>2169</v>
      </c>
      <c r="C1050" s="6" t="s">
        <v>2170</v>
      </c>
      <c r="D1050" s="7">
        <v>15000</v>
      </c>
      <c r="E1050" s="8">
        <v>212</v>
      </c>
      <c r="F1050" t="s">
        <v>279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2153</v>
      </c>
      <c r="O1050" t="s">
        <v>2154</v>
      </c>
      <c r="P1050" s="10">
        <f t="shared" si="80"/>
        <v>1</v>
      </c>
      <c r="Q1050">
        <f t="shared" si="81"/>
        <v>53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6" t="s">
        <v>2171</v>
      </c>
      <c r="C1051" s="6" t="s">
        <v>2172</v>
      </c>
      <c r="D1051" s="7">
        <v>12000</v>
      </c>
      <c r="E1051" s="8">
        <v>0</v>
      </c>
      <c r="F1051" t="s">
        <v>279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2153</v>
      </c>
      <c r="O1051" t="s">
        <v>2154</v>
      </c>
      <c r="P1051" s="10">
        <f t="shared" si="80"/>
        <v>0</v>
      </c>
      <c r="Q1051">
        <f t="shared" si="81"/>
        <v>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6" t="s">
        <v>2173</v>
      </c>
      <c r="C1052" s="6" t="s">
        <v>2174</v>
      </c>
      <c r="D1052" s="7">
        <v>2500</v>
      </c>
      <c r="E1052" s="8">
        <v>0</v>
      </c>
      <c r="F1052" t="s">
        <v>279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2153</v>
      </c>
      <c r="O1052" t="s">
        <v>2154</v>
      </c>
      <c r="P1052" s="10">
        <f t="shared" si="80"/>
        <v>0</v>
      </c>
      <c r="Q1052">
        <f t="shared" si="81"/>
        <v>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6" t="s">
        <v>2175</v>
      </c>
      <c r="C1053" s="6" t="s">
        <v>2176</v>
      </c>
      <c r="D1053" s="7">
        <v>500</v>
      </c>
      <c r="E1053" s="8">
        <v>0</v>
      </c>
      <c r="F1053" t="s">
        <v>279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2153</v>
      </c>
      <c r="O1053" t="s">
        <v>2154</v>
      </c>
      <c r="P1053" s="10">
        <f t="shared" si="80"/>
        <v>0</v>
      </c>
      <c r="Q1053">
        <f t="shared" si="81"/>
        <v>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6" t="s">
        <v>2177</v>
      </c>
      <c r="C1054" s="6" t="s">
        <v>2178</v>
      </c>
      <c r="D1054" s="7">
        <v>4336</v>
      </c>
      <c r="E1054" s="8">
        <v>0</v>
      </c>
      <c r="F1054" t="s">
        <v>279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2153</v>
      </c>
      <c r="O1054" t="s">
        <v>2154</v>
      </c>
      <c r="P1054" s="10">
        <f t="shared" si="80"/>
        <v>0</v>
      </c>
      <c r="Q1054">
        <f t="shared" si="81"/>
        <v>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6" t="s">
        <v>2179</v>
      </c>
      <c r="C1055" s="6" t="s">
        <v>2180</v>
      </c>
      <c r="D1055" s="7">
        <v>1500</v>
      </c>
      <c r="E1055" s="8">
        <v>15</v>
      </c>
      <c r="F1055" t="s">
        <v>279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2153</v>
      </c>
      <c r="O1055" t="s">
        <v>2154</v>
      </c>
      <c r="P1055" s="10">
        <f t="shared" si="80"/>
        <v>1</v>
      </c>
      <c r="Q1055">
        <f t="shared" si="81"/>
        <v>15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6" t="s">
        <v>2181</v>
      </c>
      <c r="C1056" s="6" t="s">
        <v>2182</v>
      </c>
      <c r="D1056" s="7">
        <v>2500</v>
      </c>
      <c r="E1056" s="8">
        <v>0</v>
      </c>
      <c r="F1056" t="s">
        <v>279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2153</v>
      </c>
      <c r="O1056" t="s">
        <v>2154</v>
      </c>
      <c r="P1056" s="10">
        <f t="shared" si="80"/>
        <v>0</v>
      </c>
      <c r="Q1056">
        <f t="shared" si="81"/>
        <v>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6" t="s">
        <v>2183</v>
      </c>
      <c r="C1057" s="6" t="s">
        <v>2184</v>
      </c>
      <c r="D1057" s="7">
        <v>3500</v>
      </c>
      <c r="E1057" s="8">
        <v>0</v>
      </c>
      <c r="F1057" t="s">
        <v>279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2153</v>
      </c>
      <c r="O1057" t="s">
        <v>2154</v>
      </c>
      <c r="P1057" s="10">
        <f t="shared" si="80"/>
        <v>0</v>
      </c>
      <c r="Q1057">
        <f t="shared" si="81"/>
        <v>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6" t="s">
        <v>2185</v>
      </c>
      <c r="C1058" s="6" t="s">
        <v>2186</v>
      </c>
      <c r="D1058" s="7">
        <v>10000</v>
      </c>
      <c r="E1058" s="8">
        <v>0</v>
      </c>
      <c r="F1058" t="s">
        <v>279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2153</v>
      </c>
      <c r="O1058" t="s">
        <v>2154</v>
      </c>
      <c r="P1058" s="10">
        <f t="shared" si="80"/>
        <v>0</v>
      </c>
      <c r="Q1058">
        <f t="shared" si="81"/>
        <v>0</v>
      </c>
      <c r="S1058" s="11">
        <f t="shared" si="82"/>
        <v>42058.719641203701</v>
      </c>
      <c r="T1058" s="11">
        <f t="shared" si="83"/>
        <v>42118.677974537037</v>
      </c>
      <c r="U1058">
        <f t="shared" si="84"/>
        <v>2015</v>
      </c>
    </row>
    <row r="1059" spans="1:21" ht="45" x14ac:dyDescent="0.25">
      <c r="A1059">
        <v>1057</v>
      </c>
      <c r="B1059" s="6" t="s">
        <v>2187</v>
      </c>
      <c r="C1059" s="6" t="s">
        <v>2188</v>
      </c>
      <c r="D1059" s="7">
        <v>10000</v>
      </c>
      <c r="E1059" s="8">
        <v>0</v>
      </c>
      <c r="F1059" t="s">
        <v>279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2153</v>
      </c>
      <c r="O1059" t="s">
        <v>2154</v>
      </c>
      <c r="P1059" s="10">
        <f t="shared" si="80"/>
        <v>0</v>
      </c>
      <c r="Q1059">
        <f t="shared" si="81"/>
        <v>0</v>
      </c>
      <c r="S1059" s="11">
        <f t="shared" si="82"/>
        <v>42678.871331018519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6" t="s">
        <v>2189</v>
      </c>
      <c r="C1060" s="6" t="s">
        <v>2190</v>
      </c>
      <c r="D1060" s="7">
        <v>40000</v>
      </c>
      <c r="E1060" s="8">
        <v>0</v>
      </c>
      <c r="F1060" t="s">
        <v>279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2153</v>
      </c>
      <c r="O1060" t="s">
        <v>2154</v>
      </c>
      <c r="P1060" s="10">
        <f t="shared" si="80"/>
        <v>0</v>
      </c>
      <c r="Q1060">
        <f t="shared" si="81"/>
        <v>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6" t="s">
        <v>2191</v>
      </c>
      <c r="C1061" s="6" t="s">
        <v>2192</v>
      </c>
      <c r="D1061" s="7">
        <v>1100</v>
      </c>
      <c r="E1061" s="8">
        <v>0</v>
      </c>
      <c r="F1061" t="s">
        <v>279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2153</v>
      </c>
      <c r="O1061" t="s">
        <v>2154</v>
      </c>
      <c r="P1061" s="10">
        <f t="shared" si="80"/>
        <v>0</v>
      </c>
      <c r="Q1061">
        <f t="shared" si="81"/>
        <v>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6" t="s">
        <v>2193</v>
      </c>
      <c r="C1062" s="6" t="s">
        <v>2194</v>
      </c>
      <c r="D1062" s="7">
        <v>5000</v>
      </c>
      <c r="E1062" s="8">
        <v>50</v>
      </c>
      <c r="F1062" t="s">
        <v>279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2153</v>
      </c>
      <c r="O1062" t="s">
        <v>2154</v>
      </c>
      <c r="P1062" s="10">
        <f t="shared" si="80"/>
        <v>1</v>
      </c>
      <c r="Q1062">
        <f t="shared" si="81"/>
        <v>50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6" t="s">
        <v>2195</v>
      </c>
      <c r="C1063" s="6" t="s">
        <v>2196</v>
      </c>
      <c r="D1063" s="7">
        <v>4000</v>
      </c>
      <c r="E1063" s="8">
        <v>0</v>
      </c>
      <c r="F1063" t="s">
        <v>279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2153</v>
      </c>
      <c r="O1063" t="s">
        <v>2154</v>
      </c>
      <c r="P1063" s="10">
        <f t="shared" si="80"/>
        <v>0</v>
      </c>
      <c r="Q1063">
        <f t="shared" si="81"/>
        <v>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6" t="s">
        <v>2197</v>
      </c>
      <c r="C1064" s="6" t="s">
        <v>2198</v>
      </c>
      <c r="D1064" s="7">
        <v>199</v>
      </c>
      <c r="E1064" s="8">
        <v>190</v>
      </c>
      <c r="F1064" t="s">
        <v>279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2153</v>
      </c>
      <c r="O1064" t="s">
        <v>2154</v>
      </c>
      <c r="P1064" s="10">
        <f t="shared" si="80"/>
        <v>95</v>
      </c>
      <c r="Q1064">
        <f t="shared" si="81"/>
        <v>47.5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6" t="s">
        <v>2199</v>
      </c>
      <c r="C1065" s="6" t="s">
        <v>2200</v>
      </c>
      <c r="D1065" s="7">
        <v>1000</v>
      </c>
      <c r="E1065" s="8">
        <v>0</v>
      </c>
      <c r="F1065" t="s">
        <v>279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2153</v>
      </c>
      <c r="O1065" t="s">
        <v>2154</v>
      </c>
      <c r="P1065" s="10">
        <f t="shared" si="80"/>
        <v>0</v>
      </c>
      <c r="Q1065">
        <f t="shared" si="81"/>
        <v>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6" t="s">
        <v>2201</v>
      </c>
      <c r="C1066" s="6" t="s">
        <v>2202</v>
      </c>
      <c r="D1066" s="7">
        <v>90000</v>
      </c>
      <c r="E1066" s="8">
        <v>8077</v>
      </c>
      <c r="F1066" t="s">
        <v>364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2203</v>
      </c>
      <c r="O1066" t="s">
        <v>2204</v>
      </c>
      <c r="P1066" s="10">
        <f t="shared" si="80"/>
        <v>9</v>
      </c>
      <c r="Q1066">
        <f t="shared" si="81"/>
        <v>65.67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6" t="s">
        <v>2205</v>
      </c>
      <c r="C1067" s="6" t="s">
        <v>2206</v>
      </c>
      <c r="D1067" s="7">
        <v>3000</v>
      </c>
      <c r="E1067" s="8">
        <v>81</v>
      </c>
      <c r="F1067" t="s">
        <v>364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2203</v>
      </c>
      <c r="O1067" t="s">
        <v>2204</v>
      </c>
      <c r="P1067" s="10">
        <f t="shared" si="80"/>
        <v>3</v>
      </c>
      <c r="Q1067">
        <f t="shared" si="81"/>
        <v>16.2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6" t="s">
        <v>2207</v>
      </c>
      <c r="C1068" s="6" t="s">
        <v>2208</v>
      </c>
      <c r="D1068" s="7">
        <v>150000</v>
      </c>
      <c r="E1068" s="8">
        <v>5051</v>
      </c>
      <c r="F1068" t="s">
        <v>364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2203</v>
      </c>
      <c r="O1068" t="s">
        <v>2204</v>
      </c>
      <c r="P1068" s="10">
        <f t="shared" si="80"/>
        <v>3</v>
      </c>
      <c r="Q1068">
        <f t="shared" si="81"/>
        <v>34.130000000000003</v>
      </c>
      <c r="S1068" s="11">
        <f t="shared" si="82"/>
        <v>41445.962754629625</v>
      </c>
      <c r="T1068" s="11">
        <f t="shared" si="83"/>
        <v>41490.962754629625</v>
      </c>
      <c r="U1068">
        <f t="shared" si="84"/>
        <v>2013</v>
      </c>
    </row>
    <row r="1069" spans="1:21" ht="60" x14ac:dyDescent="0.25">
      <c r="A1069">
        <v>1067</v>
      </c>
      <c r="B1069" s="6" t="s">
        <v>2209</v>
      </c>
      <c r="C1069" s="6" t="s">
        <v>2210</v>
      </c>
      <c r="D1069" s="7">
        <v>500</v>
      </c>
      <c r="E1069" s="8">
        <v>130</v>
      </c>
      <c r="F1069" t="s">
        <v>364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2203</v>
      </c>
      <c r="O1069" t="s">
        <v>2204</v>
      </c>
      <c r="P1069" s="10">
        <f t="shared" si="80"/>
        <v>26</v>
      </c>
      <c r="Q1069">
        <f t="shared" si="81"/>
        <v>13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6" t="s">
        <v>2211</v>
      </c>
      <c r="C1070" s="6" t="s">
        <v>2212</v>
      </c>
      <c r="D1070" s="7">
        <v>30000</v>
      </c>
      <c r="E1070" s="8">
        <v>45</v>
      </c>
      <c r="F1070" t="s">
        <v>364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2203</v>
      </c>
      <c r="O1070" t="s">
        <v>2204</v>
      </c>
      <c r="P1070" s="10">
        <f t="shared" si="80"/>
        <v>0</v>
      </c>
      <c r="Q1070">
        <f t="shared" si="81"/>
        <v>11.25</v>
      </c>
      <c r="S1070" s="11">
        <f t="shared" si="82"/>
        <v>42440.371111111112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6" t="s">
        <v>2213</v>
      </c>
      <c r="C1071" s="6" t="s">
        <v>2214</v>
      </c>
      <c r="D1071" s="7">
        <v>2200</v>
      </c>
      <c r="E1071" s="8">
        <v>850</v>
      </c>
      <c r="F1071" t="s">
        <v>364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2203</v>
      </c>
      <c r="O1071" t="s">
        <v>2204</v>
      </c>
      <c r="P1071" s="10">
        <f t="shared" si="80"/>
        <v>39</v>
      </c>
      <c r="Q1071">
        <f t="shared" si="81"/>
        <v>40.479999999999997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6" t="s">
        <v>2215</v>
      </c>
      <c r="C1072" s="6" t="s">
        <v>2216</v>
      </c>
      <c r="D1072" s="7">
        <v>10000</v>
      </c>
      <c r="E1072" s="8">
        <v>70</v>
      </c>
      <c r="F1072" t="s">
        <v>364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2203</v>
      </c>
      <c r="O1072" t="s">
        <v>2204</v>
      </c>
      <c r="P1072" s="10">
        <f t="shared" si="80"/>
        <v>1</v>
      </c>
      <c r="Q1072">
        <f t="shared" si="81"/>
        <v>35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6" t="s">
        <v>2217</v>
      </c>
      <c r="C1073" s="6" t="s">
        <v>2218</v>
      </c>
      <c r="D1073" s="7">
        <v>100</v>
      </c>
      <c r="E1073" s="8">
        <v>0</v>
      </c>
      <c r="F1073" t="s">
        <v>364</v>
      </c>
      <c r="G1073" t="s">
        <v>417</v>
      </c>
      <c r="H1073" t="s">
        <v>418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2203</v>
      </c>
      <c r="O1073" t="s">
        <v>2204</v>
      </c>
      <c r="P1073" s="10">
        <f t="shared" si="80"/>
        <v>0</v>
      </c>
      <c r="Q1073">
        <f t="shared" si="81"/>
        <v>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6" t="s">
        <v>2219</v>
      </c>
      <c r="C1074" s="6" t="s">
        <v>2220</v>
      </c>
      <c r="D1074" s="7">
        <v>75000</v>
      </c>
      <c r="E1074" s="8">
        <v>51</v>
      </c>
      <c r="F1074" t="s">
        <v>364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2203</v>
      </c>
      <c r="O1074" t="s">
        <v>2204</v>
      </c>
      <c r="P1074" s="10">
        <f t="shared" si="80"/>
        <v>0</v>
      </c>
      <c r="Q1074">
        <f t="shared" si="81"/>
        <v>12.75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6" t="s">
        <v>2221</v>
      </c>
      <c r="C1075" s="6" t="s">
        <v>2222</v>
      </c>
      <c r="D1075" s="7">
        <v>750</v>
      </c>
      <c r="E1075" s="8">
        <v>10</v>
      </c>
      <c r="F1075" t="s">
        <v>364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2203</v>
      </c>
      <c r="O1075" t="s">
        <v>2204</v>
      </c>
      <c r="P1075" s="10">
        <f t="shared" si="80"/>
        <v>1</v>
      </c>
      <c r="Q1075">
        <f t="shared" si="81"/>
        <v>10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6" t="s">
        <v>2223</v>
      </c>
      <c r="C1076" s="6" t="s">
        <v>2224</v>
      </c>
      <c r="D1076" s="7">
        <v>54000</v>
      </c>
      <c r="E1076" s="8">
        <v>3407</v>
      </c>
      <c r="F1076" t="s">
        <v>364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2203</v>
      </c>
      <c r="O1076" t="s">
        <v>2204</v>
      </c>
      <c r="P1076" s="10">
        <f t="shared" si="80"/>
        <v>6</v>
      </c>
      <c r="Q1076">
        <f t="shared" si="81"/>
        <v>113.57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6" t="s">
        <v>2225</v>
      </c>
      <c r="C1077" s="6" t="s">
        <v>2226</v>
      </c>
      <c r="D1077" s="7">
        <v>1000</v>
      </c>
      <c r="E1077" s="8">
        <v>45</v>
      </c>
      <c r="F1077" t="s">
        <v>364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2203</v>
      </c>
      <c r="O1077" t="s">
        <v>2204</v>
      </c>
      <c r="P1077" s="10">
        <f t="shared" si="80"/>
        <v>5</v>
      </c>
      <c r="Q1077">
        <f t="shared" si="81"/>
        <v>15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6" t="s">
        <v>2227</v>
      </c>
      <c r="C1078" s="6" t="s">
        <v>2228</v>
      </c>
      <c r="D1078" s="7">
        <v>75000</v>
      </c>
      <c r="E1078" s="8">
        <v>47074</v>
      </c>
      <c r="F1078" t="s">
        <v>364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2203</v>
      </c>
      <c r="O1078" t="s">
        <v>2204</v>
      </c>
      <c r="P1078" s="10">
        <f t="shared" si="80"/>
        <v>63</v>
      </c>
      <c r="Q1078">
        <f t="shared" si="81"/>
        <v>48.28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6" t="s">
        <v>2229</v>
      </c>
      <c r="C1079" s="6" t="s">
        <v>2230</v>
      </c>
      <c r="D1079" s="7">
        <v>25000</v>
      </c>
      <c r="E1079" s="8">
        <v>7344</v>
      </c>
      <c r="F1079" t="s">
        <v>364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2203</v>
      </c>
      <c r="O1079" t="s">
        <v>2204</v>
      </c>
      <c r="P1079" s="10">
        <f t="shared" si="80"/>
        <v>29</v>
      </c>
      <c r="Q1079">
        <f t="shared" si="81"/>
        <v>43.98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6" t="s">
        <v>2231</v>
      </c>
      <c r="C1080" s="6" t="s">
        <v>2232</v>
      </c>
      <c r="D1080" s="7">
        <v>600</v>
      </c>
      <c r="E1080" s="8">
        <v>45</v>
      </c>
      <c r="F1080" t="s">
        <v>364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2203</v>
      </c>
      <c r="O1080" t="s">
        <v>2204</v>
      </c>
      <c r="P1080" s="10">
        <f t="shared" si="80"/>
        <v>8</v>
      </c>
      <c r="Q1080">
        <f t="shared" si="81"/>
        <v>9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6" t="s">
        <v>2233</v>
      </c>
      <c r="C1081" s="6" t="s">
        <v>2234</v>
      </c>
      <c r="D1081" s="7">
        <v>26000</v>
      </c>
      <c r="E1081" s="8">
        <v>678</v>
      </c>
      <c r="F1081" t="s">
        <v>364</v>
      </c>
      <c r="G1081" t="s">
        <v>509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2203</v>
      </c>
      <c r="O1081" t="s">
        <v>2204</v>
      </c>
      <c r="P1081" s="10">
        <f t="shared" si="80"/>
        <v>3</v>
      </c>
      <c r="Q1081">
        <f t="shared" si="81"/>
        <v>37.67</v>
      </c>
      <c r="S1081" s="11">
        <f t="shared" si="82"/>
        <v>42479.566388888888</v>
      </c>
      <c r="T1081" s="11">
        <f t="shared" si="83"/>
        <v>42504.566388888888</v>
      </c>
      <c r="U1081">
        <f t="shared" si="84"/>
        <v>2016</v>
      </c>
    </row>
    <row r="1082" spans="1:21" ht="45" x14ac:dyDescent="0.25">
      <c r="A1082">
        <v>1080</v>
      </c>
      <c r="B1082" s="6" t="s">
        <v>2235</v>
      </c>
      <c r="C1082" s="6" t="s">
        <v>2236</v>
      </c>
      <c r="D1082" s="7">
        <v>20000</v>
      </c>
      <c r="E1082" s="8">
        <v>1821</v>
      </c>
      <c r="F1082" t="s">
        <v>364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2203</v>
      </c>
      <c r="O1082" t="s">
        <v>2204</v>
      </c>
      <c r="P1082" s="10">
        <f t="shared" si="80"/>
        <v>9</v>
      </c>
      <c r="Q1082">
        <f t="shared" si="81"/>
        <v>18.579999999999998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6" t="s">
        <v>2237</v>
      </c>
      <c r="C1083" s="6" t="s">
        <v>2238</v>
      </c>
      <c r="D1083" s="7">
        <v>68000</v>
      </c>
      <c r="E1083" s="8">
        <v>12</v>
      </c>
      <c r="F1083" t="s">
        <v>364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2203</v>
      </c>
      <c r="O1083" t="s">
        <v>2204</v>
      </c>
      <c r="P1083" s="10">
        <f t="shared" si="80"/>
        <v>0</v>
      </c>
      <c r="Q1083">
        <f t="shared" si="81"/>
        <v>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6" t="s">
        <v>2239</v>
      </c>
      <c r="C1084" s="6" t="s">
        <v>2240</v>
      </c>
      <c r="D1084" s="7">
        <v>10000</v>
      </c>
      <c r="E1084" s="8">
        <v>56</v>
      </c>
      <c r="F1084" t="s">
        <v>364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2203</v>
      </c>
      <c r="O1084" t="s">
        <v>2204</v>
      </c>
      <c r="P1084" s="10">
        <f t="shared" si="80"/>
        <v>1</v>
      </c>
      <c r="Q1084">
        <f t="shared" si="81"/>
        <v>18.670000000000002</v>
      </c>
      <c r="S1084" s="11">
        <f t="shared" si="82"/>
        <v>41101.906111111108</v>
      </c>
      <c r="T1084" s="11">
        <f t="shared" si="83"/>
        <v>41131.906111111108</v>
      </c>
      <c r="U1084">
        <f t="shared" si="84"/>
        <v>2012</v>
      </c>
    </row>
    <row r="1085" spans="1:21" ht="60" x14ac:dyDescent="0.25">
      <c r="A1085">
        <v>1083</v>
      </c>
      <c r="B1085" s="6" t="s">
        <v>2241</v>
      </c>
      <c r="C1085" s="6" t="s">
        <v>2242</v>
      </c>
      <c r="D1085" s="7">
        <v>50000</v>
      </c>
      <c r="E1085" s="8">
        <v>410</v>
      </c>
      <c r="F1085" t="s">
        <v>364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2203</v>
      </c>
      <c r="O1085" t="s">
        <v>2204</v>
      </c>
      <c r="P1085" s="10">
        <f t="shared" si="80"/>
        <v>1</v>
      </c>
      <c r="Q1085">
        <f t="shared" si="81"/>
        <v>410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6" t="s">
        <v>2243</v>
      </c>
      <c r="C1086" s="6" t="s">
        <v>2244</v>
      </c>
      <c r="D1086" s="7">
        <v>550</v>
      </c>
      <c r="E1086" s="8">
        <v>0</v>
      </c>
      <c r="F1086" t="s">
        <v>364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2203</v>
      </c>
      <c r="O1086" t="s">
        <v>2204</v>
      </c>
      <c r="P1086" s="10">
        <f t="shared" si="80"/>
        <v>0</v>
      </c>
      <c r="Q1086">
        <f t="shared" si="81"/>
        <v>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6" t="s">
        <v>2245</v>
      </c>
      <c r="C1087" s="6" t="s">
        <v>2246</v>
      </c>
      <c r="D1087" s="7">
        <v>30000</v>
      </c>
      <c r="E1087" s="8">
        <v>1026</v>
      </c>
      <c r="F1087" t="s">
        <v>364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2203</v>
      </c>
      <c r="O1087" t="s">
        <v>2204</v>
      </c>
      <c r="P1087" s="10">
        <f t="shared" si="80"/>
        <v>3</v>
      </c>
      <c r="Q1087">
        <f t="shared" si="81"/>
        <v>114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6" t="s">
        <v>2247</v>
      </c>
      <c r="C1088" s="6" t="s">
        <v>2248</v>
      </c>
      <c r="D1088" s="7">
        <v>18000</v>
      </c>
      <c r="E1088" s="8">
        <v>15</v>
      </c>
      <c r="F1088" t="s">
        <v>364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2203</v>
      </c>
      <c r="O1088" t="s">
        <v>2204</v>
      </c>
      <c r="P1088" s="10">
        <f t="shared" si="80"/>
        <v>0</v>
      </c>
      <c r="Q1088">
        <f t="shared" si="81"/>
        <v>7.5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6" t="s">
        <v>2249</v>
      </c>
      <c r="C1089" s="6" t="s">
        <v>2250</v>
      </c>
      <c r="D1089" s="7">
        <v>1100</v>
      </c>
      <c r="E1089" s="8">
        <v>0</v>
      </c>
      <c r="F1089" t="s">
        <v>364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2203</v>
      </c>
      <c r="O1089" t="s">
        <v>2204</v>
      </c>
      <c r="P1089" s="10">
        <f t="shared" si="80"/>
        <v>0</v>
      </c>
      <c r="Q1089">
        <f t="shared" si="81"/>
        <v>0</v>
      </c>
      <c r="S1089" s="11">
        <f t="shared" si="82"/>
        <v>41775.713969907403</v>
      </c>
      <c r="T1089" s="11">
        <f t="shared" si="83"/>
        <v>41805.713969907403</v>
      </c>
      <c r="U1089">
        <f t="shared" si="84"/>
        <v>2014</v>
      </c>
    </row>
    <row r="1090" spans="1:21" ht="45" x14ac:dyDescent="0.25">
      <c r="A1090">
        <v>1088</v>
      </c>
      <c r="B1090" s="6" t="s">
        <v>2251</v>
      </c>
      <c r="C1090" s="6" t="s">
        <v>2252</v>
      </c>
      <c r="D1090" s="7">
        <v>45000</v>
      </c>
      <c r="E1090" s="8">
        <v>6382.34</v>
      </c>
      <c r="F1090" t="s">
        <v>364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2203</v>
      </c>
      <c r="O1090" t="s">
        <v>2204</v>
      </c>
      <c r="P1090" s="10">
        <f t="shared" ref="P1090:P1153" si="85">IFERROR(ROUND(E1090/D1090*100,0),0)</f>
        <v>14</v>
      </c>
      <c r="Q1090">
        <f t="shared" ref="Q1090:Q1153" si="86">IFERROR(ROUND(E1090/L1090,2),0)</f>
        <v>43.42</v>
      </c>
      <c r="S1090" s="11">
        <f t="shared" ref="S1090:S1153" si="87">(J1090/86400)+DATE(1970,1,1)</f>
        <v>41723.799386574072</v>
      </c>
      <c r="T1090" s="11">
        <f t="shared" ref="T1090:T1153" si="88">(I1090/86400)+DATE(1970,1,1)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6" t="s">
        <v>2253</v>
      </c>
      <c r="C1091" s="6" t="s">
        <v>2254</v>
      </c>
      <c r="D1091" s="7">
        <v>15000</v>
      </c>
      <c r="E1091" s="8">
        <v>1174</v>
      </c>
      <c r="F1091" t="s">
        <v>364</v>
      </c>
      <c r="G1091" t="s">
        <v>186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2203</v>
      </c>
      <c r="O1091" t="s">
        <v>2204</v>
      </c>
      <c r="P1091" s="10">
        <f t="shared" si="85"/>
        <v>8</v>
      </c>
      <c r="Q1091">
        <f t="shared" si="86"/>
        <v>23.96</v>
      </c>
      <c r="S1091" s="11">
        <f t="shared" si="87"/>
        <v>42151.189525462964</v>
      </c>
      <c r="T1091" s="11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6" t="s">
        <v>2255</v>
      </c>
      <c r="C1092" s="6" t="s">
        <v>2256</v>
      </c>
      <c r="D1092" s="7">
        <v>12999</v>
      </c>
      <c r="E1092" s="8">
        <v>5</v>
      </c>
      <c r="F1092" t="s">
        <v>364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2203</v>
      </c>
      <c r="O1092" t="s">
        <v>2204</v>
      </c>
      <c r="P1092" s="10">
        <f t="shared" si="85"/>
        <v>0</v>
      </c>
      <c r="Q1092">
        <f t="shared" si="86"/>
        <v>5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6" t="s">
        <v>2257</v>
      </c>
      <c r="C1093" s="6" t="s">
        <v>2258</v>
      </c>
      <c r="D1093" s="7">
        <v>200</v>
      </c>
      <c r="E1093" s="8">
        <v>25</v>
      </c>
      <c r="F1093" t="s">
        <v>364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2203</v>
      </c>
      <c r="O1093" t="s">
        <v>2204</v>
      </c>
      <c r="P1093" s="10">
        <f t="shared" si="85"/>
        <v>13</v>
      </c>
      <c r="Q1093">
        <f t="shared" si="86"/>
        <v>12.5</v>
      </c>
      <c r="S1093" s="11">
        <f t="shared" si="87"/>
        <v>42440.820277777777</v>
      </c>
      <c r="T1093" s="11">
        <f t="shared" si="88"/>
        <v>42470.778611111113</v>
      </c>
      <c r="U1093">
        <f t="shared" si="89"/>
        <v>2016</v>
      </c>
    </row>
    <row r="1094" spans="1:21" ht="60" x14ac:dyDescent="0.25">
      <c r="A1094">
        <v>1092</v>
      </c>
      <c r="B1094" s="6" t="s">
        <v>2259</v>
      </c>
      <c r="C1094" s="6" t="s">
        <v>2260</v>
      </c>
      <c r="D1094" s="7">
        <v>2000</v>
      </c>
      <c r="E1094" s="8">
        <v>21</v>
      </c>
      <c r="F1094" t="s">
        <v>364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2203</v>
      </c>
      <c r="O1094" t="s">
        <v>2204</v>
      </c>
      <c r="P1094" s="10">
        <f t="shared" si="85"/>
        <v>1</v>
      </c>
      <c r="Q1094">
        <f t="shared" si="86"/>
        <v>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6" t="s">
        <v>2261</v>
      </c>
      <c r="C1095" s="6" t="s">
        <v>2262</v>
      </c>
      <c r="D1095" s="7">
        <v>300</v>
      </c>
      <c r="E1095" s="8">
        <v>42.25</v>
      </c>
      <c r="F1095" t="s">
        <v>364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2203</v>
      </c>
      <c r="O1095" t="s">
        <v>2204</v>
      </c>
      <c r="P1095" s="10">
        <f t="shared" si="85"/>
        <v>14</v>
      </c>
      <c r="Q1095">
        <f t="shared" si="86"/>
        <v>10.56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6" t="s">
        <v>2263</v>
      </c>
      <c r="C1096" s="6" t="s">
        <v>2264</v>
      </c>
      <c r="D1096" s="7">
        <v>18000</v>
      </c>
      <c r="E1096" s="8">
        <v>3294.01</v>
      </c>
      <c r="F1096" t="s">
        <v>364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2203</v>
      </c>
      <c r="O1096" t="s">
        <v>2204</v>
      </c>
      <c r="P1096" s="10">
        <f t="shared" si="85"/>
        <v>18</v>
      </c>
      <c r="Q1096">
        <f t="shared" si="86"/>
        <v>122</v>
      </c>
      <c r="S1096" s="11">
        <f t="shared" si="87"/>
        <v>40795.71334490741</v>
      </c>
      <c r="T1096" s="11">
        <f t="shared" si="88"/>
        <v>40825.71334490741</v>
      </c>
      <c r="U1096">
        <f t="shared" si="89"/>
        <v>2011</v>
      </c>
    </row>
    <row r="1097" spans="1:21" ht="60" x14ac:dyDescent="0.25">
      <c r="A1097">
        <v>1095</v>
      </c>
      <c r="B1097" s="6" t="s">
        <v>2265</v>
      </c>
      <c r="C1097" s="6" t="s">
        <v>2266</v>
      </c>
      <c r="D1097" s="7">
        <v>500000</v>
      </c>
      <c r="E1097" s="8">
        <v>25174</v>
      </c>
      <c r="F1097" t="s">
        <v>364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2203</v>
      </c>
      <c r="O1097" t="s">
        <v>2204</v>
      </c>
      <c r="P1097" s="10">
        <f t="shared" si="85"/>
        <v>5</v>
      </c>
      <c r="Q1097">
        <f t="shared" si="86"/>
        <v>267.81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6" t="s">
        <v>2267</v>
      </c>
      <c r="C1098" s="6" t="s">
        <v>2268</v>
      </c>
      <c r="D1098" s="7">
        <v>12000</v>
      </c>
      <c r="E1098" s="8">
        <v>2152</v>
      </c>
      <c r="F1098" t="s">
        <v>364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2203</v>
      </c>
      <c r="O1098" t="s">
        <v>2204</v>
      </c>
      <c r="P1098" s="10">
        <f t="shared" si="85"/>
        <v>18</v>
      </c>
      <c r="Q1098">
        <f t="shared" si="86"/>
        <v>74.209999999999994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6" t="s">
        <v>2269</v>
      </c>
      <c r="C1099" s="6" t="s">
        <v>2270</v>
      </c>
      <c r="D1099" s="7">
        <v>100000</v>
      </c>
      <c r="E1099" s="8">
        <v>47</v>
      </c>
      <c r="F1099" t="s">
        <v>364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2203</v>
      </c>
      <c r="O1099" t="s">
        <v>2204</v>
      </c>
      <c r="P1099" s="10">
        <f t="shared" si="85"/>
        <v>0</v>
      </c>
      <c r="Q1099">
        <f t="shared" si="86"/>
        <v>6.71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6" t="s">
        <v>2271</v>
      </c>
      <c r="C1100" s="6" t="s">
        <v>2272</v>
      </c>
      <c r="D1100" s="7">
        <v>25000</v>
      </c>
      <c r="E1100" s="8">
        <v>1803</v>
      </c>
      <c r="F1100" t="s">
        <v>364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2203</v>
      </c>
      <c r="O1100" t="s">
        <v>2204</v>
      </c>
      <c r="P1100" s="10">
        <f t="shared" si="85"/>
        <v>7</v>
      </c>
      <c r="Q1100">
        <f t="shared" si="86"/>
        <v>81.95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6" t="s">
        <v>2273</v>
      </c>
      <c r="C1101" s="6" t="s">
        <v>2274</v>
      </c>
      <c r="D1101" s="7">
        <v>5000</v>
      </c>
      <c r="E1101" s="8">
        <v>25</v>
      </c>
      <c r="F1101" t="s">
        <v>364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2203</v>
      </c>
      <c r="O1101" t="s">
        <v>2204</v>
      </c>
      <c r="P1101" s="10">
        <f t="shared" si="85"/>
        <v>1</v>
      </c>
      <c r="Q1101">
        <f t="shared" si="86"/>
        <v>25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6" t="s">
        <v>2275</v>
      </c>
      <c r="C1102" s="6" t="s">
        <v>2276</v>
      </c>
      <c r="D1102" s="7">
        <v>4000</v>
      </c>
      <c r="E1102" s="8">
        <v>100</v>
      </c>
      <c r="F1102" t="s">
        <v>364</v>
      </c>
      <c r="G1102" t="s">
        <v>509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2203</v>
      </c>
      <c r="O1102" t="s">
        <v>2204</v>
      </c>
      <c r="P1102" s="10">
        <f t="shared" si="85"/>
        <v>3</v>
      </c>
      <c r="Q1102">
        <f t="shared" si="86"/>
        <v>10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6" t="s">
        <v>2277</v>
      </c>
      <c r="C1103" s="6" t="s">
        <v>2278</v>
      </c>
      <c r="D1103" s="7">
        <v>100000</v>
      </c>
      <c r="E1103" s="8">
        <v>41</v>
      </c>
      <c r="F1103" t="s">
        <v>364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2203</v>
      </c>
      <c r="O1103" t="s">
        <v>2204</v>
      </c>
      <c r="P1103" s="10">
        <f t="shared" si="85"/>
        <v>0</v>
      </c>
      <c r="Q1103">
        <f t="shared" si="86"/>
        <v>6.83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6" t="s">
        <v>2279</v>
      </c>
      <c r="C1104" s="6" t="s">
        <v>2280</v>
      </c>
      <c r="D1104" s="7">
        <v>8000</v>
      </c>
      <c r="E1104" s="8">
        <v>425</v>
      </c>
      <c r="F1104" t="s">
        <v>364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2203</v>
      </c>
      <c r="O1104" t="s">
        <v>2204</v>
      </c>
      <c r="P1104" s="10">
        <f t="shared" si="85"/>
        <v>5</v>
      </c>
      <c r="Q1104">
        <f t="shared" si="86"/>
        <v>17.71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6" t="s">
        <v>2281</v>
      </c>
      <c r="C1105" s="6" t="s">
        <v>2282</v>
      </c>
      <c r="D1105" s="7">
        <v>15000</v>
      </c>
      <c r="E1105" s="8">
        <v>243</v>
      </c>
      <c r="F1105" t="s">
        <v>364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2203</v>
      </c>
      <c r="O1105" t="s">
        <v>2204</v>
      </c>
      <c r="P1105" s="10">
        <f t="shared" si="85"/>
        <v>2</v>
      </c>
      <c r="Q1105">
        <f t="shared" si="86"/>
        <v>16.2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6" t="s">
        <v>2283</v>
      </c>
      <c r="C1106" s="6" t="s">
        <v>2284</v>
      </c>
      <c r="D1106" s="7">
        <v>60000</v>
      </c>
      <c r="E1106" s="8">
        <v>2971</v>
      </c>
      <c r="F1106" t="s">
        <v>364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2203</v>
      </c>
      <c r="O1106" t="s">
        <v>2204</v>
      </c>
      <c r="P1106" s="10">
        <f t="shared" si="85"/>
        <v>5</v>
      </c>
      <c r="Q1106">
        <f t="shared" si="86"/>
        <v>80.3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6" t="s">
        <v>2285</v>
      </c>
      <c r="C1107" s="6" t="s">
        <v>2286</v>
      </c>
      <c r="D1107" s="7">
        <v>900000</v>
      </c>
      <c r="E1107" s="8">
        <v>1431</v>
      </c>
      <c r="F1107" t="s">
        <v>364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2203</v>
      </c>
      <c r="O1107" t="s">
        <v>2204</v>
      </c>
      <c r="P1107" s="10">
        <f t="shared" si="85"/>
        <v>0</v>
      </c>
      <c r="Q1107">
        <f t="shared" si="86"/>
        <v>71.55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6" t="s">
        <v>2287</v>
      </c>
      <c r="C1108" s="6" t="s">
        <v>2288</v>
      </c>
      <c r="D1108" s="7">
        <v>400</v>
      </c>
      <c r="E1108" s="8">
        <v>165</v>
      </c>
      <c r="F1108" t="s">
        <v>364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2203</v>
      </c>
      <c r="O1108" t="s">
        <v>2204</v>
      </c>
      <c r="P1108" s="10">
        <f t="shared" si="85"/>
        <v>41</v>
      </c>
      <c r="Q1108">
        <f t="shared" si="86"/>
        <v>23.57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6" t="s">
        <v>2289</v>
      </c>
      <c r="C1109" s="6" t="s">
        <v>2290</v>
      </c>
      <c r="D1109" s="7">
        <v>10000</v>
      </c>
      <c r="E1109" s="8">
        <v>0</v>
      </c>
      <c r="F1109" t="s">
        <v>364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2203</v>
      </c>
      <c r="O1109" t="s">
        <v>2204</v>
      </c>
      <c r="P1109" s="10">
        <f t="shared" si="85"/>
        <v>0</v>
      </c>
      <c r="Q1109">
        <f t="shared" si="86"/>
        <v>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6" t="s">
        <v>2291</v>
      </c>
      <c r="C1110" s="6" t="s">
        <v>2292</v>
      </c>
      <c r="D1110" s="7">
        <v>25000</v>
      </c>
      <c r="E1110" s="8">
        <v>732.5</v>
      </c>
      <c r="F1110" t="s">
        <v>364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2203</v>
      </c>
      <c r="O1110" t="s">
        <v>2204</v>
      </c>
      <c r="P1110" s="10">
        <f t="shared" si="85"/>
        <v>3</v>
      </c>
      <c r="Q1110">
        <f t="shared" si="86"/>
        <v>34.880000000000003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6" t="s">
        <v>2293</v>
      </c>
      <c r="C1111" s="6" t="s">
        <v>2294</v>
      </c>
      <c r="D1111" s="7">
        <v>10000</v>
      </c>
      <c r="E1111" s="8">
        <v>45</v>
      </c>
      <c r="F1111" t="s">
        <v>364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2203</v>
      </c>
      <c r="O1111" t="s">
        <v>2204</v>
      </c>
      <c r="P1111" s="10">
        <f t="shared" si="85"/>
        <v>0</v>
      </c>
      <c r="Q1111">
        <f t="shared" si="86"/>
        <v>15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6" t="s">
        <v>2295</v>
      </c>
      <c r="C1112" s="6" t="s">
        <v>2296</v>
      </c>
      <c r="D1112" s="7">
        <v>50000</v>
      </c>
      <c r="E1112" s="8">
        <v>255</v>
      </c>
      <c r="F1112" t="s">
        <v>364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2203</v>
      </c>
      <c r="O1112" t="s">
        <v>2204</v>
      </c>
      <c r="P1112" s="10">
        <f t="shared" si="85"/>
        <v>1</v>
      </c>
      <c r="Q1112">
        <f t="shared" si="86"/>
        <v>23.18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6" t="s">
        <v>2297</v>
      </c>
      <c r="C1113" s="6" t="s">
        <v>2298</v>
      </c>
      <c r="D1113" s="7">
        <v>2500</v>
      </c>
      <c r="E1113" s="8">
        <v>1</v>
      </c>
      <c r="F1113" t="s">
        <v>364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2203</v>
      </c>
      <c r="O1113" t="s">
        <v>2204</v>
      </c>
      <c r="P1113" s="10">
        <f t="shared" si="85"/>
        <v>0</v>
      </c>
      <c r="Q1113">
        <f t="shared" si="86"/>
        <v>1</v>
      </c>
      <c r="S1113" s="11">
        <f t="shared" si="87"/>
        <v>42347.203587962962</v>
      </c>
      <c r="T1113" s="11">
        <f t="shared" si="88"/>
        <v>42377.203587962962</v>
      </c>
      <c r="U1113">
        <f t="shared" si="89"/>
        <v>2015</v>
      </c>
    </row>
    <row r="1114" spans="1:21" ht="45" x14ac:dyDescent="0.25">
      <c r="A1114">
        <v>1112</v>
      </c>
      <c r="B1114" s="6" t="s">
        <v>2299</v>
      </c>
      <c r="C1114" s="6" t="s">
        <v>2300</v>
      </c>
      <c r="D1114" s="7">
        <v>88000</v>
      </c>
      <c r="E1114" s="8">
        <v>31272.92</v>
      </c>
      <c r="F1114" t="s">
        <v>364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2203</v>
      </c>
      <c r="O1114" t="s">
        <v>2204</v>
      </c>
      <c r="P1114" s="10">
        <f t="shared" si="85"/>
        <v>36</v>
      </c>
      <c r="Q1114">
        <f t="shared" si="86"/>
        <v>100.23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6" t="s">
        <v>2301</v>
      </c>
      <c r="C1115" s="6" t="s">
        <v>2302</v>
      </c>
      <c r="D1115" s="7">
        <v>1000</v>
      </c>
      <c r="E1115" s="8">
        <v>5</v>
      </c>
      <c r="F1115" t="s">
        <v>364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2203</v>
      </c>
      <c r="O1115" t="s">
        <v>2204</v>
      </c>
      <c r="P1115" s="10">
        <f t="shared" si="85"/>
        <v>1</v>
      </c>
      <c r="Q1115">
        <f t="shared" si="86"/>
        <v>5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6" t="s">
        <v>2303</v>
      </c>
      <c r="C1116" s="6" t="s">
        <v>2304</v>
      </c>
      <c r="D1116" s="7">
        <v>6000</v>
      </c>
      <c r="E1116" s="8">
        <v>10</v>
      </c>
      <c r="F1116" t="s">
        <v>364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2203</v>
      </c>
      <c r="O1116" t="s">
        <v>2204</v>
      </c>
      <c r="P1116" s="10">
        <f t="shared" si="85"/>
        <v>0</v>
      </c>
      <c r="Q1116">
        <f t="shared" si="86"/>
        <v>3.33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6" t="s">
        <v>2305</v>
      </c>
      <c r="C1117" s="6" t="s">
        <v>2306</v>
      </c>
      <c r="D1117" s="7">
        <v>40000</v>
      </c>
      <c r="E1117" s="8">
        <v>53</v>
      </c>
      <c r="F1117" t="s">
        <v>364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2203</v>
      </c>
      <c r="O1117" t="s">
        <v>2204</v>
      </c>
      <c r="P1117" s="10">
        <f t="shared" si="85"/>
        <v>0</v>
      </c>
      <c r="Q1117">
        <f t="shared" si="86"/>
        <v>13.25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6" t="s">
        <v>2307</v>
      </c>
      <c r="C1118" s="6" t="s">
        <v>2308</v>
      </c>
      <c r="D1118" s="7">
        <v>500000</v>
      </c>
      <c r="E1118" s="8">
        <v>178.52</v>
      </c>
      <c r="F1118" t="s">
        <v>364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2203</v>
      </c>
      <c r="O1118" t="s">
        <v>2204</v>
      </c>
      <c r="P1118" s="10">
        <f t="shared" si="85"/>
        <v>0</v>
      </c>
      <c r="Q1118">
        <f t="shared" si="86"/>
        <v>17.850000000000001</v>
      </c>
      <c r="S1118" s="11">
        <f t="shared" si="87"/>
        <v>41009.847314814819</v>
      </c>
      <c r="T1118" s="11">
        <f t="shared" si="88"/>
        <v>41069.847314814819</v>
      </c>
      <c r="U1118">
        <f t="shared" si="89"/>
        <v>2012</v>
      </c>
    </row>
    <row r="1119" spans="1:21" ht="45" x14ac:dyDescent="0.25">
      <c r="A1119">
        <v>1117</v>
      </c>
      <c r="B1119" s="6" t="s">
        <v>2309</v>
      </c>
      <c r="C1119" s="6" t="s">
        <v>2310</v>
      </c>
      <c r="D1119" s="7">
        <v>1000</v>
      </c>
      <c r="E1119" s="8">
        <v>83</v>
      </c>
      <c r="F1119" t="s">
        <v>364</v>
      </c>
      <c r="G1119" t="s">
        <v>509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2203</v>
      </c>
      <c r="O1119" t="s">
        <v>2204</v>
      </c>
      <c r="P1119" s="10">
        <f t="shared" si="85"/>
        <v>8</v>
      </c>
      <c r="Q1119">
        <f t="shared" si="86"/>
        <v>10.38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6" t="s">
        <v>2311</v>
      </c>
      <c r="C1120" s="6" t="s">
        <v>2312</v>
      </c>
      <c r="D1120" s="7">
        <v>4500</v>
      </c>
      <c r="E1120" s="8">
        <v>109</v>
      </c>
      <c r="F1120" t="s">
        <v>364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2203</v>
      </c>
      <c r="O1120" t="s">
        <v>2204</v>
      </c>
      <c r="P1120" s="10">
        <f t="shared" si="85"/>
        <v>2</v>
      </c>
      <c r="Q1120">
        <f t="shared" si="86"/>
        <v>36.33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6" t="s">
        <v>2313</v>
      </c>
      <c r="C1121" s="6" t="s">
        <v>2314</v>
      </c>
      <c r="D1121" s="7">
        <v>2100</v>
      </c>
      <c r="E1121" s="8">
        <v>5</v>
      </c>
      <c r="F1121" t="s">
        <v>364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2203</v>
      </c>
      <c r="O1121" t="s">
        <v>2204</v>
      </c>
      <c r="P1121" s="10">
        <f t="shared" si="85"/>
        <v>0</v>
      </c>
      <c r="Q1121">
        <f t="shared" si="86"/>
        <v>5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6" t="s">
        <v>2315</v>
      </c>
      <c r="C1122" s="6" t="s">
        <v>2316</v>
      </c>
      <c r="D1122" s="7">
        <v>25000</v>
      </c>
      <c r="E1122" s="8">
        <v>0</v>
      </c>
      <c r="F1122" t="s">
        <v>364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2203</v>
      </c>
      <c r="O1122" t="s">
        <v>2204</v>
      </c>
      <c r="P1122" s="10">
        <f t="shared" si="85"/>
        <v>0</v>
      </c>
      <c r="Q1122">
        <f t="shared" si="86"/>
        <v>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6" t="s">
        <v>2317</v>
      </c>
      <c r="C1123" s="6" t="s">
        <v>2318</v>
      </c>
      <c r="D1123" s="7">
        <v>250000</v>
      </c>
      <c r="E1123" s="8">
        <v>29</v>
      </c>
      <c r="F1123" t="s">
        <v>364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2203</v>
      </c>
      <c r="O1123" t="s">
        <v>2204</v>
      </c>
      <c r="P1123" s="10">
        <f t="shared" si="85"/>
        <v>0</v>
      </c>
      <c r="Q1123">
        <f t="shared" si="86"/>
        <v>5.8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6" t="s">
        <v>2319</v>
      </c>
      <c r="C1124" s="6" t="s">
        <v>2320</v>
      </c>
      <c r="D1124" s="7">
        <v>3200</v>
      </c>
      <c r="E1124" s="8">
        <v>0</v>
      </c>
      <c r="F1124" t="s">
        <v>364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2203</v>
      </c>
      <c r="O1124" t="s">
        <v>2204</v>
      </c>
      <c r="P1124" s="10">
        <f t="shared" si="85"/>
        <v>0</v>
      </c>
      <c r="Q1124">
        <f t="shared" si="86"/>
        <v>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6" t="s">
        <v>2321</v>
      </c>
      <c r="C1125" s="6" t="s">
        <v>2322</v>
      </c>
      <c r="D1125" s="7">
        <v>5000</v>
      </c>
      <c r="E1125" s="8">
        <v>11</v>
      </c>
      <c r="F1125" t="s">
        <v>364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2203</v>
      </c>
      <c r="O1125" t="s">
        <v>2204</v>
      </c>
      <c r="P1125" s="10">
        <f t="shared" si="85"/>
        <v>0</v>
      </c>
      <c r="Q1125">
        <f t="shared" si="86"/>
        <v>3.67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6" t="s">
        <v>2323</v>
      </c>
      <c r="C1126" s="6" t="s">
        <v>2324</v>
      </c>
      <c r="D1126" s="7">
        <v>90000</v>
      </c>
      <c r="E1126" s="8">
        <v>425</v>
      </c>
      <c r="F1126" t="s">
        <v>364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2203</v>
      </c>
      <c r="O1126" t="s">
        <v>2325</v>
      </c>
      <c r="P1126" s="10">
        <f t="shared" si="85"/>
        <v>0</v>
      </c>
      <c r="Q1126">
        <f t="shared" si="86"/>
        <v>60.71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6" t="s">
        <v>2326</v>
      </c>
      <c r="C1127" s="6" t="s">
        <v>2327</v>
      </c>
      <c r="D1127" s="7">
        <v>3000</v>
      </c>
      <c r="E1127" s="8">
        <v>0</v>
      </c>
      <c r="F1127" t="s">
        <v>364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2203</v>
      </c>
      <c r="O1127" t="s">
        <v>2325</v>
      </c>
      <c r="P1127" s="10">
        <f t="shared" si="85"/>
        <v>0</v>
      </c>
      <c r="Q1127">
        <f t="shared" si="86"/>
        <v>0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6" t="s">
        <v>2328</v>
      </c>
      <c r="C1128" s="6" t="s">
        <v>2329</v>
      </c>
      <c r="D1128" s="7">
        <v>2000</v>
      </c>
      <c r="E1128" s="8">
        <v>10</v>
      </c>
      <c r="F1128" t="s">
        <v>364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2203</v>
      </c>
      <c r="O1128" t="s">
        <v>2325</v>
      </c>
      <c r="P1128" s="10">
        <f t="shared" si="85"/>
        <v>1</v>
      </c>
      <c r="Q1128">
        <f t="shared" si="86"/>
        <v>5</v>
      </c>
      <c r="S1128" s="11">
        <f t="shared" si="87"/>
        <v>42535.327476851853</v>
      </c>
      <c r="T1128" s="11">
        <f t="shared" si="88"/>
        <v>42565.327476851853</v>
      </c>
      <c r="U1128">
        <f t="shared" si="89"/>
        <v>2016</v>
      </c>
    </row>
    <row r="1129" spans="1:21" ht="60" x14ac:dyDescent="0.25">
      <c r="A1129">
        <v>1127</v>
      </c>
      <c r="B1129" s="6" t="s">
        <v>2330</v>
      </c>
      <c r="C1129" s="6" t="s">
        <v>2331</v>
      </c>
      <c r="D1129" s="7">
        <v>35000</v>
      </c>
      <c r="E1129" s="8">
        <v>585</v>
      </c>
      <c r="F1129" t="s">
        <v>364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2203</v>
      </c>
      <c r="O1129" t="s">
        <v>2325</v>
      </c>
      <c r="P1129" s="10">
        <f t="shared" si="85"/>
        <v>2</v>
      </c>
      <c r="Q1129">
        <f t="shared" si="86"/>
        <v>25.43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6" t="s">
        <v>2332</v>
      </c>
      <c r="C1130" s="6" t="s">
        <v>2333</v>
      </c>
      <c r="D1130" s="7">
        <v>1000</v>
      </c>
      <c r="E1130" s="8">
        <v>1</v>
      </c>
      <c r="F1130" t="s">
        <v>364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2203</v>
      </c>
      <c r="O1130" t="s">
        <v>2325</v>
      </c>
      <c r="P1130" s="10">
        <f t="shared" si="85"/>
        <v>0</v>
      </c>
      <c r="Q1130">
        <f t="shared" si="86"/>
        <v>1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6" t="s">
        <v>2334</v>
      </c>
      <c r="C1131" s="6" t="s">
        <v>2335</v>
      </c>
      <c r="D1131" s="7">
        <v>20000</v>
      </c>
      <c r="E1131" s="8">
        <v>21</v>
      </c>
      <c r="F1131" t="s">
        <v>364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2203</v>
      </c>
      <c r="O1131" t="s">
        <v>2325</v>
      </c>
      <c r="P1131" s="10">
        <f t="shared" si="85"/>
        <v>0</v>
      </c>
      <c r="Q1131">
        <f t="shared" si="86"/>
        <v>10.5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6" t="s">
        <v>2336</v>
      </c>
      <c r="C1132" s="6" t="s">
        <v>2337</v>
      </c>
      <c r="D1132" s="7">
        <v>5000</v>
      </c>
      <c r="E1132" s="8">
        <v>11</v>
      </c>
      <c r="F1132" t="s">
        <v>364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2203</v>
      </c>
      <c r="O1132" t="s">
        <v>2325</v>
      </c>
      <c r="P1132" s="10">
        <f t="shared" si="85"/>
        <v>0</v>
      </c>
      <c r="Q1132">
        <f t="shared" si="86"/>
        <v>3.67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6" t="s">
        <v>2338</v>
      </c>
      <c r="C1133" s="6" t="s">
        <v>2339</v>
      </c>
      <c r="D1133" s="7">
        <v>40000</v>
      </c>
      <c r="E1133" s="8">
        <v>0</v>
      </c>
      <c r="F1133" t="s">
        <v>364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2203</v>
      </c>
      <c r="O1133" t="s">
        <v>2325</v>
      </c>
      <c r="P1133" s="10">
        <f t="shared" si="85"/>
        <v>0</v>
      </c>
      <c r="Q1133">
        <f t="shared" si="86"/>
        <v>0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6" t="s">
        <v>2340</v>
      </c>
      <c r="C1134" s="6" t="s">
        <v>2341</v>
      </c>
      <c r="D1134" s="7">
        <v>10000</v>
      </c>
      <c r="E1134" s="8">
        <v>1438</v>
      </c>
      <c r="F1134" t="s">
        <v>364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2203</v>
      </c>
      <c r="O1134" t="s">
        <v>2325</v>
      </c>
      <c r="P1134" s="10">
        <f t="shared" si="85"/>
        <v>14</v>
      </c>
      <c r="Q1134">
        <f t="shared" si="86"/>
        <v>110.62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6" t="s">
        <v>2342</v>
      </c>
      <c r="C1135" s="6" t="s">
        <v>2343</v>
      </c>
      <c r="D1135" s="7">
        <v>3000</v>
      </c>
      <c r="E1135" s="8">
        <v>20</v>
      </c>
      <c r="F1135" t="s">
        <v>364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2203</v>
      </c>
      <c r="O1135" t="s">
        <v>2325</v>
      </c>
      <c r="P1135" s="10">
        <f t="shared" si="85"/>
        <v>1</v>
      </c>
      <c r="Q1135">
        <f t="shared" si="86"/>
        <v>20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6" t="s">
        <v>2344</v>
      </c>
      <c r="C1136" s="6" t="s">
        <v>2345</v>
      </c>
      <c r="D1136" s="7">
        <v>25000</v>
      </c>
      <c r="E1136" s="8">
        <v>1</v>
      </c>
      <c r="F1136" t="s">
        <v>364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2203</v>
      </c>
      <c r="O1136" t="s">
        <v>2325</v>
      </c>
      <c r="P1136" s="10">
        <f t="shared" si="85"/>
        <v>0</v>
      </c>
      <c r="Q1136">
        <f t="shared" si="86"/>
        <v>1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6" t="s">
        <v>2346</v>
      </c>
      <c r="C1137" s="6" t="s">
        <v>2347</v>
      </c>
      <c r="D1137" s="7">
        <v>1000</v>
      </c>
      <c r="E1137" s="8">
        <v>50</v>
      </c>
      <c r="F1137" t="s">
        <v>364</v>
      </c>
      <c r="G1137" t="s">
        <v>509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2203</v>
      </c>
      <c r="O1137" t="s">
        <v>2325</v>
      </c>
      <c r="P1137" s="10">
        <f t="shared" si="85"/>
        <v>5</v>
      </c>
      <c r="Q1137">
        <f t="shared" si="86"/>
        <v>50</v>
      </c>
      <c r="S1137" s="11">
        <f t="shared" si="87"/>
        <v>42558.98951388889</v>
      </c>
      <c r="T1137" s="11">
        <f t="shared" si="88"/>
        <v>42588.98951388889</v>
      </c>
      <c r="U1137">
        <f t="shared" si="89"/>
        <v>2016</v>
      </c>
    </row>
    <row r="1138" spans="1:21" ht="45" x14ac:dyDescent="0.25">
      <c r="A1138">
        <v>1136</v>
      </c>
      <c r="B1138" s="6" t="s">
        <v>2348</v>
      </c>
      <c r="C1138" s="6" t="s">
        <v>2349</v>
      </c>
      <c r="D1138" s="7">
        <v>4190</v>
      </c>
      <c r="E1138" s="8">
        <v>270</v>
      </c>
      <c r="F1138" t="s">
        <v>364</v>
      </c>
      <c r="G1138" t="s">
        <v>186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2203</v>
      </c>
      <c r="O1138" t="s">
        <v>2325</v>
      </c>
      <c r="P1138" s="10">
        <f t="shared" si="85"/>
        <v>6</v>
      </c>
      <c r="Q1138">
        <f t="shared" si="86"/>
        <v>45</v>
      </c>
      <c r="S1138" s="11">
        <f t="shared" si="87"/>
        <v>42327.671631944446</v>
      </c>
      <c r="T1138" s="11">
        <f t="shared" si="88"/>
        <v>42357.671631944446</v>
      </c>
      <c r="U1138">
        <f t="shared" si="89"/>
        <v>2015</v>
      </c>
    </row>
    <row r="1139" spans="1:21" ht="60" x14ac:dyDescent="0.25">
      <c r="A1139">
        <v>1137</v>
      </c>
      <c r="B1139" s="6" t="s">
        <v>2350</v>
      </c>
      <c r="C1139" s="6" t="s">
        <v>2351</v>
      </c>
      <c r="D1139" s="7">
        <v>25000</v>
      </c>
      <c r="E1139" s="8">
        <v>9875</v>
      </c>
      <c r="F1139" t="s">
        <v>364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2203</v>
      </c>
      <c r="O1139" t="s">
        <v>2325</v>
      </c>
      <c r="P1139" s="10">
        <f t="shared" si="85"/>
        <v>40</v>
      </c>
      <c r="Q1139">
        <f t="shared" si="86"/>
        <v>253.21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6" t="s">
        <v>2352</v>
      </c>
      <c r="C1140" s="6" t="s">
        <v>2353</v>
      </c>
      <c r="D1140" s="7">
        <v>35000</v>
      </c>
      <c r="E1140" s="8">
        <v>125</v>
      </c>
      <c r="F1140" t="s">
        <v>364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2203</v>
      </c>
      <c r="O1140" t="s">
        <v>2325</v>
      </c>
      <c r="P1140" s="10">
        <f t="shared" si="85"/>
        <v>0</v>
      </c>
      <c r="Q1140">
        <f t="shared" si="86"/>
        <v>31.25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6" t="s">
        <v>2354</v>
      </c>
      <c r="C1141" s="6" t="s">
        <v>2355</v>
      </c>
      <c r="D1141" s="7">
        <v>8000</v>
      </c>
      <c r="E1141" s="8">
        <v>5</v>
      </c>
      <c r="F1141" t="s">
        <v>364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2203</v>
      </c>
      <c r="O1141" t="s">
        <v>2325</v>
      </c>
      <c r="P1141" s="10">
        <f t="shared" si="85"/>
        <v>0</v>
      </c>
      <c r="Q1141">
        <f t="shared" si="86"/>
        <v>5</v>
      </c>
      <c r="S1141" s="11">
        <f t="shared" si="87"/>
        <v>41975.34752314815</v>
      </c>
      <c r="T1141" s="11">
        <f t="shared" si="88"/>
        <v>42005.34752314815</v>
      </c>
      <c r="U1141">
        <f t="shared" si="89"/>
        <v>2014</v>
      </c>
    </row>
    <row r="1142" spans="1:21" ht="45" x14ac:dyDescent="0.25">
      <c r="A1142">
        <v>1140</v>
      </c>
      <c r="B1142" s="6" t="s">
        <v>2356</v>
      </c>
      <c r="C1142" s="6" t="s">
        <v>2357</v>
      </c>
      <c r="D1142" s="7">
        <v>5000</v>
      </c>
      <c r="E1142" s="8">
        <v>0</v>
      </c>
      <c r="F1142" t="s">
        <v>364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2203</v>
      </c>
      <c r="O1142" t="s">
        <v>2325</v>
      </c>
      <c r="P1142" s="10">
        <f t="shared" si="85"/>
        <v>0</v>
      </c>
      <c r="Q1142">
        <f t="shared" si="86"/>
        <v>0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6" t="s">
        <v>2358</v>
      </c>
      <c r="C1143" s="6" t="s">
        <v>2359</v>
      </c>
      <c r="D1143" s="7">
        <v>500</v>
      </c>
      <c r="E1143" s="8">
        <v>0</v>
      </c>
      <c r="F1143" t="s">
        <v>364</v>
      </c>
      <c r="G1143" t="s">
        <v>509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2203</v>
      </c>
      <c r="O1143" t="s">
        <v>2325</v>
      </c>
      <c r="P1143" s="10">
        <f t="shared" si="85"/>
        <v>0</v>
      </c>
      <c r="Q1143">
        <f t="shared" si="86"/>
        <v>0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6" t="s">
        <v>2360</v>
      </c>
      <c r="C1144" s="6" t="s">
        <v>2361</v>
      </c>
      <c r="D1144" s="7">
        <v>4000</v>
      </c>
      <c r="E1144" s="8">
        <v>0</v>
      </c>
      <c r="F1144" t="s">
        <v>364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2203</v>
      </c>
      <c r="O1144" t="s">
        <v>2325</v>
      </c>
      <c r="P1144" s="10">
        <f t="shared" si="85"/>
        <v>0</v>
      </c>
      <c r="Q1144">
        <f t="shared" si="86"/>
        <v>0</v>
      </c>
      <c r="S1144" s="11">
        <f t="shared" si="87"/>
        <v>42022.006099537037</v>
      </c>
      <c r="T1144" s="11">
        <f t="shared" si="88"/>
        <v>42052.006099537037</v>
      </c>
      <c r="U1144">
        <f t="shared" si="89"/>
        <v>2015</v>
      </c>
    </row>
    <row r="1145" spans="1:21" ht="60" x14ac:dyDescent="0.25">
      <c r="A1145">
        <v>1143</v>
      </c>
      <c r="B1145" s="6" t="s">
        <v>2362</v>
      </c>
      <c r="C1145" s="6" t="s">
        <v>2363</v>
      </c>
      <c r="D1145" s="7">
        <v>45000</v>
      </c>
      <c r="E1145" s="8">
        <v>186</v>
      </c>
      <c r="F1145" t="s">
        <v>364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2203</v>
      </c>
      <c r="O1145" t="s">
        <v>2325</v>
      </c>
      <c r="P1145" s="10">
        <f t="shared" si="85"/>
        <v>0</v>
      </c>
      <c r="Q1145">
        <f t="shared" si="86"/>
        <v>23.25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6" t="s">
        <v>2364</v>
      </c>
      <c r="C1146" s="6" t="s">
        <v>2365</v>
      </c>
      <c r="D1146" s="7">
        <v>9300</v>
      </c>
      <c r="E1146" s="8">
        <v>0</v>
      </c>
      <c r="F1146" t="s">
        <v>364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2366</v>
      </c>
      <c r="O1146" t="s">
        <v>2367</v>
      </c>
      <c r="P1146" s="10">
        <f t="shared" si="85"/>
        <v>0</v>
      </c>
      <c r="Q1146">
        <f t="shared" si="86"/>
        <v>0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6" t="s">
        <v>2368</v>
      </c>
      <c r="C1147" s="6" t="s">
        <v>2369</v>
      </c>
      <c r="D1147" s="7">
        <v>80000</v>
      </c>
      <c r="E1147" s="8">
        <v>100</v>
      </c>
      <c r="F1147" t="s">
        <v>364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2366</v>
      </c>
      <c r="O1147" t="s">
        <v>2367</v>
      </c>
      <c r="P1147" s="10">
        <f t="shared" si="85"/>
        <v>0</v>
      </c>
      <c r="Q1147">
        <f t="shared" si="86"/>
        <v>100</v>
      </c>
      <c r="S1147" s="11">
        <f t="shared" si="87"/>
        <v>41854.74759259259</v>
      </c>
      <c r="T1147" s="11">
        <f t="shared" si="88"/>
        <v>41914.74759259259</v>
      </c>
      <c r="U1147">
        <f t="shared" si="89"/>
        <v>2014</v>
      </c>
    </row>
    <row r="1148" spans="1:21" ht="45" x14ac:dyDescent="0.25">
      <c r="A1148">
        <v>1146</v>
      </c>
      <c r="B1148" s="6" t="s">
        <v>2370</v>
      </c>
      <c r="C1148" s="6" t="s">
        <v>2371</v>
      </c>
      <c r="D1148" s="7">
        <v>6000</v>
      </c>
      <c r="E1148" s="8">
        <v>530</v>
      </c>
      <c r="F1148" t="s">
        <v>364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2366</v>
      </c>
      <c r="O1148" t="s">
        <v>2367</v>
      </c>
      <c r="P1148" s="10">
        <f t="shared" si="85"/>
        <v>9</v>
      </c>
      <c r="Q1148">
        <f t="shared" si="86"/>
        <v>44.17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6" t="s">
        <v>2372</v>
      </c>
      <c r="C1149" s="6" t="s">
        <v>2373</v>
      </c>
      <c r="D1149" s="7">
        <v>25000</v>
      </c>
      <c r="E1149" s="8">
        <v>0</v>
      </c>
      <c r="F1149" t="s">
        <v>364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2366</v>
      </c>
      <c r="O1149" t="s">
        <v>2367</v>
      </c>
      <c r="P1149" s="10">
        <f t="shared" si="85"/>
        <v>0</v>
      </c>
      <c r="Q1149">
        <f t="shared" si="86"/>
        <v>0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6" t="s">
        <v>2374</v>
      </c>
      <c r="C1150" s="6" t="s">
        <v>2375</v>
      </c>
      <c r="D1150" s="7">
        <v>15000</v>
      </c>
      <c r="E1150" s="8">
        <v>73</v>
      </c>
      <c r="F1150" t="s">
        <v>364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2366</v>
      </c>
      <c r="O1150" t="s">
        <v>2367</v>
      </c>
      <c r="P1150" s="10">
        <f t="shared" si="85"/>
        <v>0</v>
      </c>
      <c r="Q1150">
        <f t="shared" si="86"/>
        <v>24.33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6" t="s">
        <v>2376</v>
      </c>
      <c r="C1151" s="6" t="s">
        <v>2377</v>
      </c>
      <c r="D1151" s="7">
        <v>50000</v>
      </c>
      <c r="E1151" s="8">
        <v>75</v>
      </c>
      <c r="F1151" t="s">
        <v>364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2366</v>
      </c>
      <c r="O1151" t="s">
        <v>2367</v>
      </c>
      <c r="P1151" s="10">
        <f t="shared" si="85"/>
        <v>0</v>
      </c>
      <c r="Q1151">
        <f t="shared" si="86"/>
        <v>37.5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6" t="s">
        <v>2378</v>
      </c>
      <c r="C1152" s="6" t="s">
        <v>2379</v>
      </c>
      <c r="D1152" s="7">
        <v>2500</v>
      </c>
      <c r="E1152" s="8">
        <v>252</v>
      </c>
      <c r="F1152" t="s">
        <v>364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2366</v>
      </c>
      <c r="O1152" t="s">
        <v>2367</v>
      </c>
      <c r="P1152" s="10">
        <f t="shared" si="85"/>
        <v>10</v>
      </c>
      <c r="Q1152">
        <f t="shared" si="86"/>
        <v>42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6" t="s">
        <v>2380</v>
      </c>
      <c r="C1153" s="6" t="s">
        <v>2381</v>
      </c>
      <c r="D1153" s="7">
        <v>25000</v>
      </c>
      <c r="E1153" s="8">
        <v>0</v>
      </c>
      <c r="F1153" t="s">
        <v>364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2366</v>
      </c>
      <c r="O1153" t="s">
        <v>2367</v>
      </c>
      <c r="P1153" s="10">
        <f t="shared" si="85"/>
        <v>0</v>
      </c>
      <c r="Q1153">
        <f t="shared" si="86"/>
        <v>0</v>
      </c>
      <c r="S1153" s="11">
        <f t="shared" si="87"/>
        <v>42224.102581018524</v>
      </c>
      <c r="T1153" s="11">
        <f t="shared" si="88"/>
        <v>42254.102581018524</v>
      </c>
      <c r="U1153">
        <f t="shared" si="89"/>
        <v>2015</v>
      </c>
    </row>
    <row r="1154" spans="1:21" x14ac:dyDescent="0.25">
      <c r="A1154">
        <v>1152</v>
      </c>
      <c r="B1154" s="6" t="s">
        <v>2382</v>
      </c>
      <c r="C1154" s="6" t="s">
        <v>2383</v>
      </c>
      <c r="D1154" s="7">
        <v>16000</v>
      </c>
      <c r="E1154" s="8">
        <v>911</v>
      </c>
      <c r="F1154" t="s">
        <v>364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2366</v>
      </c>
      <c r="O1154" t="s">
        <v>2367</v>
      </c>
      <c r="P1154" s="10">
        <f t="shared" ref="P1154:P1217" si="90">IFERROR(ROUND(E1154/D1154*100,0),0)</f>
        <v>6</v>
      </c>
      <c r="Q1154">
        <f t="shared" ref="Q1154:Q1217" si="91">IFERROR(ROUND(E1154/L1154,2),0)</f>
        <v>60.73</v>
      </c>
      <c r="S1154" s="11">
        <f t="shared" ref="S1154:S1217" si="92">(J1154/86400)+DATE(1970,1,1)</f>
        <v>42109.709629629629</v>
      </c>
      <c r="T1154" s="11">
        <f t="shared" ref="T1154:T1217" si="93">(I1154/86400)+DATE(1970,1,1)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6" t="s">
        <v>2384</v>
      </c>
      <c r="C1155" s="6" t="s">
        <v>2385</v>
      </c>
      <c r="D1155" s="7">
        <v>8000</v>
      </c>
      <c r="E1155" s="8">
        <v>50</v>
      </c>
      <c r="F1155" t="s">
        <v>364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2366</v>
      </c>
      <c r="O1155" t="s">
        <v>2367</v>
      </c>
      <c r="P1155" s="10">
        <f t="shared" si="90"/>
        <v>1</v>
      </c>
      <c r="Q1155">
        <f t="shared" si="91"/>
        <v>50</v>
      </c>
      <c r="S1155" s="11">
        <f t="shared" si="92"/>
        <v>42143.714178240742</v>
      </c>
      <c r="T1155" s="11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6" t="s">
        <v>2386</v>
      </c>
      <c r="C1156" s="6" t="s">
        <v>2387</v>
      </c>
      <c r="D1156" s="7">
        <v>5000</v>
      </c>
      <c r="E1156" s="8">
        <v>325</v>
      </c>
      <c r="F1156" t="s">
        <v>364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2366</v>
      </c>
      <c r="O1156" t="s">
        <v>2367</v>
      </c>
      <c r="P1156" s="10">
        <f t="shared" si="90"/>
        <v>7</v>
      </c>
      <c r="Q1156">
        <f t="shared" si="91"/>
        <v>108.33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6" t="s">
        <v>2388</v>
      </c>
      <c r="C1157" s="6" t="s">
        <v>2389</v>
      </c>
      <c r="D1157" s="7">
        <v>25000</v>
      </c>
      <c r="E1157" s="8">
        <v>188</v>
      </c>
      <c r="F1157" t="s">
        <v>364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2366</v>
      </c>
      <c r="O1157" t="s">
        <v>2367</v>
      </c>
      <c r="P1157" s="10">
        <f t="shared" si="90"/>
        <v>1</v>
      </c>
      <c r="Q1157">
        <f t="shared" si="91"/>
        <v>23.5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6" t="s">
        <v>2390</v>
      </c>
      <c r="C1158" s="6" t="s">
        <v>2391</v>
      </c>
      <c r="D1158" s="7">
        <v>6500</v>
      </c>
      <c r="E1158" s="8">
        <v>0</v>
      </c>
      <c r="F1158" t="s">
        <v>364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2366</v>
      </c>
      <c r="O1158" t="s">
        <v>2367</v>
      </c>
      <c r="P1158" s="10">
        <f t="shared" si="90"/>
        <v>0</v>
      </c>
      <c r="Q1158">
        <f t="shared" si="91"/>
        <v>0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6" t="s">
        <v>2392</v>
      </c>
      <c r="C1159" s="6" t="s">
        <v>2393</v>
      </c>
      <c r="D1159" s="7">
        <v>10000</v>
      </c>
      <c r="E1159" s="8">
        <v>151</v>
      </c>
      <c r="F1159" t="s">
        <v>364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2366</v>
      </c>
      <c r="O1159" t="s">
        <v>2367</v>
      </c>
      <c r="P1159" s="10">
        <f t="shared" si="90"/>
        <v>2</v>
      </c>
      <c r="Q1159">
        <f t="shared" si="91"/>
        <v>50.33</v>
      </c>
      <c r="S1159" s="11">
        <f t="shared" si="92"/>
        <v>41918.628240740742</v>
      </c>
      <c r="T1159" s="11">
        <f t="shared" si="93"/>
        <v>41978.669907407406</v>
      </c>
      <c r="U1159">
        <f t="shared" si="94"/>
        <v>2014</v>
      </c>
    </row>
    <row r="1160" spans="1:21" ht="60" x14ac:dyDescent="0.25">
      <c r="A1160">
        <v>1158</v>
      </c>
      <c r="B1160" s="6" t="s">
        <v>2394</v>
      </c>
      <c r="C1160" s="6" t="s">
        <v>2395</v>
      </c>
      <c r="D1160" s="7">
        <v>7500</v>
      </c>
      <c r="E1160" s="8">
        <v>35</v>
      </c>
      <c r="F1160" t="s">
        <v>364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2366</v>
      </c>
      <c r="O1160" t="s">
        <v>2367</v>
      </c>
      <c r="P1160" s="10">
        <f t="shared" si="90"/>
        <v>0</v>
      </c>
      <c r="Q1160">
        <f t="shared" si="91"/>
        <v>11.67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6" t="s">
        <v>2396</v>
      </c>
      <c r="C1161" s="6" t="s">
        <v>2397</v>
      </c>
      <c r="D1161" s="7">
        <v>6750</v>
      </c>
      <c r="E1161" s="8">
        <v>0</v>
      </c>
      <c r="F1161" t="s">
        <v>364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2366</v>
      </c>
      <c r="O1161" t="s">
        <v>2367</v>
      </c>
      <c r="P1161" s="10">
        <f t="shared" si="90"/>
        <v>0</v>
      </c>
      <c r="Q1161">
        <f t="shared" si="91"/>
        <v>0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6" t="s">
        <v>2398</v>
      </c>
      <c r="C1162" s="6" t="s">
        <v>2399</v>
      </c>
      <c r="D1162" s="7">
        <v>30000</v>
      </c>
      <c r="E1162" s="8">
        <v>1155</v>
      </c>
      <c r="F1162" t="s">
        <v>364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2366</v>
      </c>
      <c r="O1162" t="s">
        <v>2367</v>
      </c>
      <c r="P1162" s="10">
        <f t="shared" si="90"/>
        <v>4</v>
      </c>
      <c r="Q1162">
        <f t="shared" si="91"/>
        <v>60.79</v>
      </c>
      <c r="S1162" s="11">
        <f t="shared" si="92"/>
        <v>42061.154930555553</v>
      </c>
      <c r="T1162" s="11">
        <f t="shared" si="93"/>
        <v>42091.113263888888</v>
      </c>
      <c r="U1162">
        <f t="shared" si="94"/>
        <v>2015</v>
      </c>
    </row>
    <row r="1163" spans="1:21" ht="60" x14ac:dyDescent="0.25">
      <c r="A1163">
        <v>1161</v>
      </c>
      <c r="B1163" s="6" t="s">
        <v>2400</v>
      </c>
      <c r="C1163" s="6" t="s">
        <v>2401</v>
      </c>
      <c r="D1163" s="7">
        <v>18000</v>
      </c>
      <c r="E1163" s="8">
        <v>0</v>
      </c>
      <c r="F1163" t="s">
        <v>364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2366</v>
      </c>
      <c r="O1163" t="s">
        <v>2367</v>
      </c>
      <c r="P1163" s="10">
        <f t="shared" si="90"/>
        <v>0</v>
      </c>
      <c r="Q1163">
        <f t="shared" si="91"/>
        <v>0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6" t="s">
        <v>2402</v>
      </c>
      <c r="C1164" s="6" t="s">
        <v>2403</v>
      </c>
      <c r="D1164" s="7">
        <v>60000</v>
      </c>
      <c r="E1164" s="8">
        <v>35</v>
      </c>
      <c r="F1164" t="s">
        <v>364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2366</v>
      </c>
      <c r="O1164" t="s">
        <v>2367</v>
      </c>
      <c r="P1164" s="10">
        <f t="shared" si="90"/>
        <v>0</v>
      </c>
      <c r="Q1164">
        <f t="shared" si="91"/>
        <v>17.5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6" t="s">
        <v>2404</v>
      </c>
      <c r="C1165" s="6" t="s">
        <v>2405</v>
      </c>
      <c r="D1165" s="7">
        <v>5200</v>
      </c>
      <c r="E1165" s="8">
        <v>0</v>
      </c>
      <c r="F1165" t="s">
        <v>364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2366</v>
      </c>
      <c r="O1165" t="s">
        <v>2367</v>
      </c>
      <c r="P1165" s="10">
        <f t="shared" si="90"/>
        <v>0</v>
      </c>
      <c r="Q1165">
        <f t="shared" si="91"/>
        <v>0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6" t="s">
        <v>2406</v>
      </c>
      <c r="C1166" s="6" t="s">
        <v>2407</v>
      </c>
      <c r="D1166" s="7">
        <v>10000</v>
      </c>
      <c r="E1166" s="8">
        <v>0</v>
      </c>
      <c r="F1166" t="s">
        <v>364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2366</v>
      </c>
      <c r="O1166" t="s">
        <v>2367</v>
      </c>
      <c r="P1166" s="10">
        <f t="shared" si="90"/>
        <v>0</v>
      </c>
      <c r="Q1166">
        <f t="shared" si="91"/>
        <v>0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6" t="s">
        <v>2408</v>
      </c>
      <c r="C1167" s="6" t="s">
        <v>2409</v>
      </c>
      <c r="D1167" s="7">
        <v>10000</v>
      </c>
      <c r="E1167" s="8">
        <v>2070.5</v>
      </c>
      <c r="F1167" t="s">
        <v>364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2366</v>
      </c>
      <c r="O1167" t="s">
        <v>2367</v>
      </c>
      <c r="P1167" s="10">
        <f t="shared" si="90"/>
        <v>21</v>
      </c>
      <c r="Q1167">
        <f t="shared" si="91"/>
        <v>82.82</v>
      </c>
      <c r="S1167" s="11">
        <f t="shared" si="92"/>
        <v>41792.214467592596</v>
      </c>
      <c r="T1167" s="11">
        <f t="shared" si="93"/>
        <v>41826.214467592596</v>
      </c>
      <c r="U1167">
        <f t="shared" si="94"/>
        <v>2014</v>
      </c>
    </row>
    <row r="1168" spans="1:21" ht="60" x14ac:dyDescent="0.25">
      <c r="A1168">
        <v>1166</v>
      </c>
      <c r="B1168" s="6" t="s">
        <v>2410</v>
      </c>
      <c r="C1168" s="6" t="s">
        <v>2411</v>
      </c>
      <c r="D1168" s="7">
        <v>15000</v>
      </c>
      <c r="E1168" s="8">
        <v>2871</v>
      </c>
      <c r="F1168" t="s">
        <v>364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2366</v>
      </c>
      <c r="O1168" t="s">
        <v>2367</v>
      </c>
      <c r="P1168" s="10">
        <f t="shared" si="90"/>
        <v>19</v>
      </c>
      <c r="Q1168">
        <f t="shared" si="91"/>
        <v>358.88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6" t="s">
        <v>2412</v>
      </c>
      <c r="C1169" s="6" t="s">
        <v>2413</v>
      </c>
      <c r="D1169" s="7">
        <v>60000</v>
      </c>
      <c r="E1169" s="8">
        <v>979</v>
      </c>
      <c r="F1169" t="s">
        <v>364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2366</v>
      </c>
      <c r="O1169" t="s">
        <v>2367</v>
      </c>
      <c r="P1169" s="10">
        <f t="shared" si="90"/>
        <v>2</v>
      </c>
      <c r="Q1169">
        <f t="shared" si="91"/>
        <v>61.19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6" t="s">
        <v>2414</v>
      </c>
      <c r="C1170" s="6" t="s">
        <v>2415</v>
      </c>
      <c r="D1170" s="7">
        <v>18000</v>
      </c>
      <c r="E1170" s="8">
        <v>1020</v>
      </c>
      <c r="F1170" t="s">
        <v>364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2366</v>
      </c>
      <c r="O1170" t="s">
        <v>2367</v>
      </c>
      <c r="P1170" s="10">
        <f t="shared" si="90"/>
        <v>6</v>
      </c>
      <c r="Q1170">
        <f t="shared" si="91"/>
        <v>340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6" t="s">
        <v>2416</v>
      </c>
      <c r="C1171" s="6" t="s">
        <v>2417</v>
      </c>
      <c r="D1171" s="7">
        <v>10000</v>
      </c>
      <c r="E1171" s="8">
        <v>17</v>
      </c>
      <c r="F1171" t="s">
        <v>364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2366</v>
      </c>
      <c r="O1171" t="s">
        <v>2367</v>
      </c>
      <c r="P1171" s="10">
        <f t="shared" si="90"/>
        <v>0</v>
      </c>
      <c r="Q1171">
        <f t="shared" si="91"/>
        <v>5.67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6" t="s">
        <v>2418</v>
      </c>
      <c r="C1172" s="6" t="s">
        <v>2419</v>
      </c>
      <c r="D1172" s="7">
        <v>25000</v>
      </c>
      <c r="E1172" s="8">
        <v>100</v>
      </c>
      <c r="F1172" t="s">
        <v>364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2366</v>
      </c>
      <c r="O1172" t="s">
        <v>2367</v>
      </c>
      <c r="P1172" s="10">
        <f t="shared" si="90"/>
        <v>0</v>
      </c>
      <c r="Q1172">
        <f t="shared" si="91"/>
        <v>50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6" t="s">
        <v>2420</v>
      </c>
      <c r="C1173" s="6" t="s">
        <v>2421</v>
      </c>
      <c r="D1173" s="7">
        <v>25000</v>
      </c>
      <c r="E1173" s="8">
        <v>25</v>
      </c>
      <c r="F1173" t="s">
        <v>364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2366</v>
      </c>
      <c r="O1173" t="s">
        <v>2367</v>
      </c>
      <c r="P1173" s="10">
        <f t="shared" si="90"/>
        <v>0</v>
      </c>
      <c r="Q1173">
        <f t="shared" si="91"/>
        <v>25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6" t="s">
        <v>2422</v>
      </c>
      <c r="C1174" s="6" t="s">
        <v>2423</v>
      </c>
      <c r="D1174" s="7">
        <v>9000</v>
      </c>
      <c r="E1174" s="8">
        <v>0</v>
      </c>
      <c r="F1174" t="s">
        <v>364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2366</v>
      </c>
      <c r="O1174" t="s">
        <v>2367</v>
      </c>
      <c r="P1174" s="10">
        <f t="shared" si="90"/>
        <v>0</v>
      </c>
      <c r="Q1174">
        <f t="shared" si="91"/>
        <v>0</v>
      </c>
      <c r="S1174" s="11">
        <f t="shared" si="92"/>
        <v>41841.682314814811</v>
      </c>
      <c r="T1174" s="11">
        <f t="shared" si="93"/>
        <v>41871.682314814811</v>
      </c>
      <c r="U1174">
        <f t="shared" si="94"/>
        <v>2014</v>
      </c>
    </row>
    <row r="1175" spans="1:21" ht="60" x14ac:dyDescent="0.25">
      <c r="A1175">
        <v>1173</v>
      </c>
      <c r="B1175" s="6" t="s">
        <v>2424</v>
      </c>
      <c r="C1175" s="6" t="s">
        <v>2425</v>
      </c>
      <c r="D1175" s="7">
        <v>125000</v>
      </c>
      <c r="E1175" s="8">
        <v>30</v>
      </c>
      <c r="F1175" t="s">
        <v>364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2366</v>
      </c>
      <c r="O1175" t="s">
        <v>2367</v>
      </c>
      <c r="P1175" s="10">
        <f t="shared" si="90"/>
        <v>0</v>
      </c>
      <c r="Q1175">
        <f t="shared" si="91"/>
        <v>30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6" t="s">
        <v>2426</v>
      </c>
      <c r="C1176" s="6" t="s">
        <v>2427</v>
      </c>
      <c r="D1176" s="7">
        <v>15000</v>
      </c>
      <c r="E1176" s="8">
        <v>886</v>
      </c>
      <c r="F1176" t="s">
        <v>364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2366</v>
      </c>
      <c r="O1176" t="s">
        <v>2367</v>
      </c>
      <c r="P1176" s="10">
        <f t="shared" si="90"/>
        <v>6</v>
      </c>
      <c r="Q1176">
        <f t="shared" si="91"/>
        <v>46.63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6" t="s">
        <v>2428</v>
      </c>
      <c r="C1177" s="6" t="s">
        <v>2429</v>
      </c>
      <c r="D1177" s="7">
        <v>20000</v>
      </c>
      <c r="E1177" s="8">
        <v>585</v>
      </c>
      <c r="F1177" t="s">
        <v>364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2366</v>
      </c>
      <c r="O1177" t="s">
        <v>2367</v>
      </c>
      <c r="P1177" s="10">
        <f t="shared" si="90"/>
        <v>3</v>
      </c>
      <c r="Q1177">
        <f t="shared" si="91"/>
        <v>65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6" t="s">
        <v>2430</v>
      </c>
      <c r="C1178" s="6" t="s">
        <v>2431</v>
      </c>
      <c r="D1178" s="7">
        <v>175000</v>
      </c>
      <c r="E1178" s="8">
        <v>10</v>
      </c>
      <c r="F1178" t="s">
        <v>364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2366</v>
      </c>
      <c r="O1178" t="s">
        <v>2367</v>
      </c>
      <c r="P1178" s="10">
        <f t="shared" si="90"/>
        <v>0</v>
      </c>
      <c r="Q1178">
        <f t="shared" si="91"/>
        <v>10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6" t="s">
        <v>2432</v>
      </c>
      <c r="C1179" s="6" t="s">
        <v>2433</v>
      </c>
      <c r="D1179" s="7">
        <v>6000</v>
      </c>
      <c r="E1179" s="8">
        <v>0</v>
      </c>
      <c r="F1179" t="s">
        <v>364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2366</v>
      </c>
      <c r="O1179" t="s">
        <v>2367</v>
      </c>
      <c r="P1179" s="10">
        <f t="shared" si="90"/>
        <v>0</v>
      </c>
      <c r="Q1179">
        <f t="shared" si="91"/>
        <v>0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6" t="s">
        <v>2434</v>
      </c>
      <c r="C1180" s="6" t="s">
        <v>2435</v>
      </c>
      <c r="D1180" s="7">
        <v>75000</v>
      </c>
      <c r="E1180" s="8">
        <v>5</v>
      </c>
      <c r="F1180" t="s">
        <v>364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2366</v>
      </c>
      <c r="O1180" t="s">
        <v>2367</v>
      </c>
      <c r="P1180" s="10">
        <f t="shared" si="90"/>
        <v>0</v>
      </c>
      <c r="Q1180">
        <f t="shared" si="91"/>
        <v>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6" t="s">
        <v>2436</v>
      </c>
      <c r="C1181" s="6" t="s">
        <v>2437</v>
      </c>
      <c r="D1181" s="7">
        <v>60000</v>
      </c>
      <c r="E1181" s="8">
        <v>3200</v>
      </c>
      <c r="F1181" t="s">
        <v>364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2366</v>
      </c>
      <c r="O1181" t="s">
        <v>2367</v>
      </c>
      <c r="P1181" s="10">
        <f t="shared" si="90"/>
        <v>5</v>
      </c>
      <c r="Q1181">
        <f t="shared" si="91"/>
        <v>640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6" t="s">
        <v>2438</v>
      </c>
      <c r="C1182" s="6" t="s">
        <v>2439</v>
      </c>
      <c r="D1182" s="7">
        <v>50000</v>
      </c>
      <c r="E1182" s="8">
        <v>5875</v>
      </c>
      <c r="F1182" t="s">
        <v>364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2366</v>
      </c>
      <c r="O1182" t="s">
        <v>2367</v>
      </c>
      <c r="P1182" s="10">
        <f t="shared" si="90"/>
        <v>12</v>
      </c>
      <c r="Q1182">
        <f t="shared" si="91"/>
        <v>69.12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6" t="s">
        <v>2440</v>
      </c>
      <c r="C1183" s="6" t="s">
        <v>2441</v>
      </c>
      <c r="D1183" s="7">
        <v>50000</v>
      </c>
      <c r="E1183" s="8">
        <v>4</v>
      </c>
      <c r="F1183" t="s">
        <v>364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2366</v>
      </c>
      <c r="O1183" t="s">
        <v>2367</v>
      </c>
      <c r="P1183" s="10">
        <f t="shared" si="90"/>
        <v>0</v>
      </c>
      <c r="Q1183">
        <f t="shared" si="91"/>
        <v>1.33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6" t="s">
        <v>2442</v>
      </c>
      <c r="C1184" s="6" t="s">
        <v>2443</v>
      </c>
      <c r="D1184" s="7">
        <v>1000</v>
      </c>
      <c r="E1184" s="8">
        <v>42</v>
      </c>
      <c r="F1184" t="s">
        <v>364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2366</v>
      </c>
      <c r="O1184" t="s">
        <v>2367</v>
      </c>
      <c r="P1184" s="10">
        <f t="shared" si="90"/>
        <v>4</v>
      </c>
      <c r="Q1184">
        <f t="shared" si="91"/>
        <v>10.5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6" t="s">
        <v>2444</v>
      </c>
      <c r="C1185" s="6" t="s">
        <v>2445</v>
      </c>
      <c r="D1185" s="7">
        <v>2500</v>
      </c>
      <c r="E1185" s="8">
        <v>100</v>
      </c>
      <c r="F1185" t="s">
        <v>364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2366</v>
      </c>
      <c r="O1185" t="s">
        <v>2367</v>
      </c>
      <c r="P1185" s="10">
        <f t="shared" si="90"/>
        <v>4</v>
      </c>
      <c r="Q1185">
        <f t="shared" si="91"/>
        <v>33.33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6" t="s">
        <v>2446</v>
      </c>
      <c r="C1186" s="6" t="s">
        <v>2447</v>
      </c>
      <c r="D1186" s="7">
        <v>22000</v>
      </c>
      <c r="E1186" s="8">
        <v>23086</v>
      </c>
      <c r="F1186" t="s">
        <v>22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2448</v>
      </c>
      <c r="O1186" t="s">
        <v>2449</v>
      </c>
      <c r="P1186" s="10">
        <f t="shared" si="90"/>
        <v>105</v>
      </c>
      <c r="Q1186">
        <f t="shared" si="91"/>
        <v>61.56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6" t="s">
        <v>2450</v>
      </c>
      <c r="C1187" s="6" t="s">
        <v>2451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2448</v>
      </c>
      <c r="O1187" t="s">
        <v>2449</v>
      </c>
      <c r="P1187" s="10">
        <f t="shared" si="90"/>
        <v>105</v>
      </c>
      <c r="Q1187">
        <f t="shared" si="91"/>
        <v>118.74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6" t="s">
        <v>2452</v>
      </c>
      <c r="C1188" s="6" t="s">
        <v>2453</v>
      </c>
      <c r="D1188" s="7">
        <v>7500</v>
      </c>
      <c r="E1188" s="8">
        <v>8005</v>
      </c>
      <c r="F1188" t="s">
        <v>22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2448</v>
      </c>
      <c r="O1188" t="s">
        <v>2449</v>
      </c>
      <c r="P1188" s="10">
        <f t="shared" si="90"/>
        <v>107</v>
      </c>
      <c r="Q1188">
        <f t="shared" si="91"/>
        <v>65.08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6" t="s">
        <v>2454</v>
      </c>
      <c r="C1189" s="6" t="s">
        <v>2455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2448</v>
      </c>
      <c r="O1189" t="s">
        <v>2449</v>
      </c>
      <c r="P1189" s="10">
        <f t="shared" si="90"/>
        <v>104</v>
      </c>
      <c r="Q1189">
        <f t="shared" si="91"/>
        <v>130.16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6" t="s">
        <v>2456</v>
      </c>
      <c r="C1190" s="6" t="s">
        <v>2457</v>
      </c>
      <c r="D1190" s="7">
        <v>2000</v>
      </c>
      <c r="E1190" s="8">
        <v>3211</v>
      </c>
      <c r="F1190" t="s">
        <v>22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2448</v>
      </c>
      <c r="O1190" t="s">
        <v>2449</v>
      </c>
      <c r="P1190" s="10">
        <f t="shared" si="90"/>
        <v>161</v>
      </c>
      <c r="Q1190">
        <f t="shared" si="91"/>
        <v>37.78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6" t="s">
        <v>2458</v>
      </c>
      <c r="C1191" s="6" t="s">
        <v>2459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2448</v>
      </c>
      <c r="O1191" t="s">
        <v>2449</v>
      </c>
      <c r="P1191" s="10">
        <f t="shared" si="90"/>
        <v>108</v>
      </c>
      <c r="Q1191">
        <f t="shared" si="91"/>
        <v>112.79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6" t="s">
        <v>2460</v>
      </c>
      <c r="C1192" s="6" t="s">
        <v>2461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2448</v>
      </c>
      <c r="O1192" t="s">
        <v>2449</v>
      </c>
      <c r="P1192" s="10">
        <f t="shared" si="90"/>
        <v>135</v>
      </c>
      <c r="Q1192">
        <f t="shared" si="91"/>
        <v>51.92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6" t="s">
        <v>2462</v>
      </c>
      <c r="C1193" s="6" t="s">
        <v>2463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2448</v>
      </c>
      <c r="O1193" t="s">
        <v>2449</v>
      </c>
      <c r="P1193" s="10">
        <f t="shared" si="90"/>
        <v>109</v>
      </c>
      <c r="Q1193">
        <f t="shared" si="91"/>
        <v>89.24</v>
      </c>
      <c r="S1193" s="11">
        <f t="shared" si="92"/>
        <v>42419.603703703702</v>
      </c>
      <c r="T1193" s="11">
        <f t="shared" si="93"/>
        <v>42449.562037037038</v>
      </c>
      <c r="U1193">
        <f t="shared" si="94"/>
        <v>2016</v>
      </c>
    </row>
    <row r="1194" spans="1:21" ht="30" x14ac:dyDescent="0.25">
      <c r="A1194">
        <v>1192</v>
      </c>
      <c r="B1194" s="6" t="s">
        <v>2464</v>
      </c>
      <c r="C1194" s="6" t="s">
        <v>2465</v>
      </c>
      <c r="D1194" s="7">
        <v>100</v>
      </c>
      <c r="E1194" s="8">
        <v>290</v>
      </c>
      <c r="F1194" t="s">
        <v>22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2448</v>
      </c>
      <c r="O1194" t="s">
        <v>2449</v>
      </c>
      <c r="P1194" s="10">
        <f t="shared" si="90"/>
        <v>290</v>
      </c>
      <c r="Q1194">
        <f t="shared" si="91"/>
        <v>19.329999999999998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6" t="s">
        <v>2466</v>
      </c>
      <c r="C1195" s="6" t="s">
        <v>2467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2448</v>
      </c>
      <c r="O1195" t="s">
        <v>2449</v>
      </c>
      <c r="P1195" s="10">
        <f t="shared" si="90"/>
        <v>104</v>
      </c>
      <c r="Q1195">
        <f t="shared" si="91"/>
        <v>79.97</v>
      </c>
      <c r="S1195" s="11">
        <f t="shared" si="92"/>
        <v>42409.776076388887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6" t="s">
        <v>2468</v>
      </c>
      <c r="C1196" s="6" t="s">
        <v>2469</v>
      </c>
      <c r="D1196" s="7">
        <v>12500</v>
      </c>
      <c r="E1196" s="8">
        <v>40280</v>
      </c>
      <c r="F1196" t="s">
        <v>22</v>
      </c>
      <c r="G1196" t="s">
        <v>2470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2448</v>
      </c>
      <c r="O1196" t="s">
        <v>2449</v>
      </c>
      <c r="P1196" s="10">
        <f t="shared" si="90"/>
        <v>322</v>
      </c>
      <c r="Q1196">
        <f t="shared" si="91"/>
        <v>56.41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6" t="s">
        <v>2471</v>
      </c>
      <c r="C1197" s="6" t="s">
        <v>2472</v>
      </c>
      <c r="D1197" s="7">
        <v>10000</v>
      </c>
      <c r="E1197" s="8">
        <v>13500</v>
      </c>
      <c r="F1197" t="s">
        <v>22</v>
      </c>
      <c r="G1197" t="s">
        <v>1233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2448</v>
      </c>
      <c r="O1197" t="s">
        <v>2449</v>
      </c>
      <c r="P1197" s="10">
        <f t="shared" si="90"/>
        <v>135</v>
      </c>
      <c r="Q1197">
        <f t="shared" si="91"/>
        <v>79.41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6" t="s">
        <v>2473</v>
      </c>
      <c r="C1198" s="6" t="s">
        <v>2474</v>
      </c>
      <c r="D1198" s="7">
        <v>14500</v>
      </c>
      <c r="E1198" s="8">
        <v>39137</v>
      </c>
      <c r="F1198" t="s">
        <v>22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2448</v>
      </c>
      <c r="O1198" t="s">
        <v>2449</v>
      </c>
      <c r="P1198" s="10">
        <f t="shared" si="90"/>
        <v>270</v>
      </c>
      <c r="Q1198">
        <f t="shared" si="91"/>
        <v>76.44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6" t="s">
        <v>2475</v>
      </c>
      <c r="C1199" s="6" t="s">
        <v>2476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2448</v>
      </c>
      <c r="O1199" t="s">
        <v>2449</v>
      </c>
      <c r="P1199" s="10">
        <f t="shared" si="90"/>
        <v>253</v>
      </c>
      <c r="Q1199">
        <f t="shared" si="91"/>
        <v>121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6" t="s">
        <v>2477</v>
      </c>
      <c r="C1200" s="6" t="s">
        <v>2478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2448</v>
      </c>
      <c r="O1200" t="s">
        <v>2449</v>
      </c>
      <c r="P1200" s="10">
        <f t="shared" si="90"/>
        <v>261</v>
      </c>
      <c r="Q1200">
        <f t="shared" si="91"/>
        <v>54.62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6" t="s">
        <v>2479</v>
      </c>
      <c r="C1201" s="6" t="s">
        <v>2480</v>
      </c>
      <c r="D1201" s="7">
        <v>2658</v>
      </c>
      <c r="E1201" s="8">
        <v>2693</v>
      </c>
      <c r="F1201" t="s">
        <v>22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2448</v>
      </c>
      <c r="O1201" t="s">
        <v>2449</v>
      </c>
      <c r="P1201" s="10">
        <f t="shared" si="90"/>
        <v>101</v>
      </c>
      <c r="Q1201">
        <f t="shared" si="91"/>
        <v>299.22000000000003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6" t="s">
        <v>2481</v>
      </c>
      <c r="C1202" s="6" t="s">
        <v>2482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2448</v>
      </c>
      <c r="O1202" t="s">
        <v>2449</v>
      </c>
      <c r="P1202" s="10">
        <f t="shared" si="90"/>
        <v>126</v>
      </c>
      <c r="Q1202">
        <f t="shared" si="91"/>
        <v>58.53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6" t="s">
        <v>2483</v>
      </c>
      <c r="C1203" s="6" t="s">
        <v>2484</v>
      </c>
      <c r="D1203" s="7">
        <v>6000</v>
      </c>
      <c r="E1203" s="8">
        <v>6146.27</v>
      </c>
      <c r="F1203" t="s">
        <v>22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2448</v>
      </c>
      <c r="O1203" t="s">
        <v>2449</v>
      </c>
      <c r="P1203" s="10">
        <f t="shared" si="90"/>
        <v>102</v>
      </c>
      <c r="Q1203">
        <f t="shared" si="91"/>
        <v>55.37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6" t="s">
        <v>2485</v>
      </c>
      <c r="C1204" s="6" t="s">
        <v>2486</v>
      </c>
      <c r="D1204" s="7">
        <v>25000</v>
      </c>
      <c r="E1204" s="8">
        <v>49811</v>
      </c>
      <c r="F1204" t="s">
        <v>22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2448</v>
      </c>
      <c r="O1204" t="s">
        <v>2449</v>
      </c>
      <c r="P1204" s="10">
        <f t="shared" si="90"/>
        <v>199</v>
      </c>
      <c r="Q1204">
        <f t="shared" si="91"/>
        <v>183.8</v>
      </c>
      <c r="S1204" s="11">
        <f t="shared" si="92"/>
        <v>42152.288819444446</v>
      </c>
      <c r="T1204" s="11">
        <f t="shared" si="93"/>
        <v>42182.288819444446</v>
      </c>
      <c r="U1204">
        <f t="shared" si="94"/>
        <v>2015</v>
      </c>
    </row>
    <row r="1205" spans="1:21" ht="45" x14ac:dyDescent="0.25">
      <c r="A1205">
        <v>1203</v>
      </c>
      <c r="B1205" s="6" t="s">
        <v>2487</v>
      </c>
      <c r="C1205" s="6" t="s">
        <v>2488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2448</v>
      </c>
      <c r="O1205" t="s">
        <v>2449</v>
      </c>
      <c r="P1205" s="10">
        <f t="shared" si="90"/>
        <v>102</v>
      </c>
      <c r="Q1205">
        <f t="shared" si="91"/>
        <v>165.35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6" t="s">
        <v>2489</v>
      </c>
      <c r="C1206" s="6" t="s">
        <v>2490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2448</v>
      </c>
      <c r="O1206" t="s">
        <v>2449</v>
      </c>
      <c r="P1206" s="10">
        <f t="shared" si="90"/>
        <v>103</v>
      </c>
      <c r="Q1206">
        <f t="shared" si="91"/>
        <v>234.79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6" t="s">
        <v>2491</v>
      </c>
      <c r="C1207" s="6" t="s">
        <v>2492</v>
      </c>
      <c r="D1207" s="7">
        <v>13000</v>
      </c>
      <c r="E1207" s="8">
        <v>13112</v>
      </c>
      <c r="F1207" t="s">
        <v>22</v>
      </c>
      <c r="G1207" t="s">
        <v>509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2448</v>
      </c>
      <c r="O1207" t="s">
        <v>2449</v>
      </c>
      <c r="P1207" s="10">
        <f t="shared" si="90"/>
        <v>101</v>
      </c>
      <c r="Q1207">
        <f t="shared" si="91"/>
        <v>211.48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6" t="s">
        <v>2493</v>
      </c>
      <c r="C1208" s="6" t="s">
        <v>2494</v>
      </c>
      <c r="D1208" s="7">
        <v>900</v>
      </c>
      <c r="E1208" s="8">
        <v>1035</v>
      </c>
      <c r="F1208" t="s">
        <v>22</v>
      </c>
      <c r="G1208" t="s">
        <v>2023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2448</v>
      </c>
      <c r="O1208" t="s">
        <v>2449</v>
      </c>
      <c r="P1208" s="10">
        <f t="shared" si="90"/>
        <v>115</v>
      </c>
      <c r="Q1208">
        <f t="shared" si="91"/>
        <v>32.340000000000003</v>
      </c>
      <c r="S1208" s="11">
        <f t="shared" si="92"/>
        <v>42772.776076388887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6" t="s">
        <v>2495</v>
      </c>
      <c r="C1209" s="6" t="s">
        <v>2496</v>
      </c>
      <c r="D1209" s="7">
        <v>16700</v>
      </c>
      <c r="E1209" s="8">
        <v>17396</v>
      </c>
      <c r="F1209" t="s">
        <v>22</v>
      </c>
      <c r="G1209" t="s">
        <v>1233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2448</v>
      </c>
      <c r="O1209" t="s">
        <v>2449</v>
      </c>
      <c r="P1209" s="10">
        <f t="shared" si="90"/>
        <v>104</v>
      </c>
      <c r="Q1209">
        <f t="shared" si="91"/>
        <v>123.38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6" t="s">
        <v>2497</v>
      </c>
      <c r="C1210" s="6" t="s">
        <v>2498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2448</v>
      </c>
      <c r="O1210" t="s">
        <v>2449</v>
      </c>
      <c r="P1210" s="10">
        <f t="shared" si="90"/>
        <v>155</v>
      </c>
      <c r="Q1210">
        <f t="shared" si="91"/>
        <v>207.07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6" t="s">
        <v>2499</v>
      </c>
      <c r="C1211" s="6" t="s">
        <v>2500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2448</v>
      </c>
      <c r="O1211" t="s">
        <v>2449</v>
      </c>
      <c r="P1211" s="10">
        <f t="shared" si="90"/>
        <v>106</v>
      </c>
      <c r="Q1211">
        <f t="shared" si="91"/>
        <v>138.26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6" t="s">
        <v>2501</v>
      </c>
      <c r="C1212" s="6" t="s">
        <v>2502</v>
      </c>
      <c r="D1212" s="7">
        <v>20000</v>
      </c>
      <c r="E1212" s="8">
        <v>50863</v>
      </c>
      <c r="F1212" t="s">
        <v>22</v>
      </c>
      <c r="G1212" t="s">
        <v>483</v>
      </c>
      <c r="H1212" t="s">
        <v>484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2448</v>
      </c>
      <c r="O1212" t="s">
        <v>2449</v>
      </c>
      <c r="P1212" s="10">
        <f t="shared" si="90"/>
        <v>254</v>
      </c>
      <c r="Q1212">
        <f t="shared" si="91"/>
        <v>493.82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6" t="s">
        <v>2503</v>
      </c>
      <c r="C1213" s="6" t="s">
        <v>2504</v>
      </c>
      <c r="D1213" s="7">
        <v>1000</v>
      </c>
      <c r="E1213" s="8">
        <v>1011</v>
      </c>
      <c r="F1213" t="s">
        <v>22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2448</v>
      </c>
      <c r="O1213" t="s">
        <v>2449</v>
      </c>
      <c r="P1213" s="10">
        <f t="shared" si="90"/>
        <v>101</v>
      </c>
      <c r="Q1213">
        <f t="shared" si="91"/>
        <v>168.5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6" t="s">
        <v>2505</v>
      </c>
      <c r="C1214" s="6" t="s">
        <v>2506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2448</v>
      </c>
      <c r="O1214" t="s">
        <v>2449</v>
      </c>
      <c r="P1214" s="10">
        <f t="shared" si="90"/>
        <v>129</v>
      </c>
      <c r="Q1214">
        <f t="shared" si="91"/>
        <v>38.869999999999997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6" t="s">
        <v>2507</v>
      </c>
      <c r="C1215" s="6" t="s">
        <v>2508</v>
      </c>
      <c r="D1215" s="7">
        <v>6500</v>
      </c>
      <c r="E1215" s="8">
        <v>6645</v>
      </c>
      <c r="F1215" t="s">
        <v>22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2448</v>
      </c>
      <c r="O1215" t="s">
        <v>2449</v>
      </c>
      <c r="P1215" s="10">
        <f t="shared" si="90"/>
        <v>102</v>
      </c>
      <c r="Q1215">
        <f t="shared" si="91"/>
        <v>61.53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6" t="s">
        <v>2509</v>
      </c>
      <c r="C1216" s="6" t="s">
        <v>2510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2448</v>
      </c>
      <c r="O1216" t="s">
        <v>2449</v>
      </c>
      <c r="P1216" s="10">
        <f t="shared" si="90"/>
        <v>132</v>
      </c>
      <c r="Q1216">
        <f t="shared" si="91"/>
        <v>105.44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6" t="s">
        <v>2511</v>
      </c>
      <c r="C1217" s="6" t="s">
        <v>2512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2448</v>
      </c>
      <c r="O1217" t="s">
        <v>2449</v>
      </c>
      <c r="P1217" s="10">
        <f t="shared" si="90"/>
        <v>786</v>
      </c>
      <c r="Q1217">
        <f t="shared" si="91"/>
        <v>71.59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6" t="s">
        <v>2513</v>
      </c>
      <c r="C1218" s="6" t="s">
        <v>2514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2448</v>
      </c>
      <c r="O1218" t="s">
        <v>2449</v>
      </c>
      <c r="P1218" s="10">
        <f t="shared" ref="P1218:P1281" si="95">IFERROR(ROUND(E1218/D1218*100,0),0)</f>
        <v>146</v>
      </c>
      <c r="Q1218">
        <f t="shared" ref="Q1218:Q1281" si="96">IFERROR(ROUND(E1218/L1218,2),0)</f>
        <v>91.88</v>
      </c>
      <c r="S1218" s="11">
        <f t="shared" ref="S1218:S1281" si="97">(J1218/86400)+DATE(1970,1,1)</f>
        <v>42247.616400462968</v>
      </c>
      <c r="T1218" s="11">
        <f t="shared" ref="T1218:T1281" si="98">(I1218/86400)+DATE(1970,1,1)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6" t="s">
        <v>2515</v>
      </c>
      <c r="C1219" s="6" t="s">
        <v>2516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2448</v>
      </c>
      <c r="O1219" t="s">
        <v>2449</v>
      </c>
      <c r="P1219" s="10">
        <f t="shared" si="95"/>
        <v>103</v>
      </c>
      <c r="Q1219">
        <f t="shared" si="96"/>
        <v>148.57</v>
      </c>
      <c r="S1219" s="11">
        <f t="shared" si="97"/>
        <v>42535.809490740736</v>
      </c>
      <c r="T1219" s="11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6" t="s">
        <v>2517</v>
      </c>
      <c r="C1220" s="6" t="s">
        <v>2518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2448</v>
      </c>
      <c r="O1220" t="s">
        <v>2449</v>
      </c>
      <c r="P1220" s="10">
        <f t="shared" si="95"/>
        <v>172</v>
      </c>
      <c r="Q1220">
        <f t="shared" si="96"/>
        <v>174.21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6" t="s">
        <v>2519</v>
      </c>
      <c r="C1221" s="6" t="s">
        <v>2520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2448</v>
      </c>
      <c r="O1221" t="s">
        <v>2449</v>
      </c>
      <c r="P1221" s="10">
        <f t="shared" si="95"/>
        <v>159</v>
      </c>
      <c r="Q1221">
        <f t="shared" si="96"/>
        <v>102.86</v>
      </c>
      <c r="S1221" s="11">
        <f t="shared" si="97"/>
        <v>42633.461956018524</v>
      </c>
      <c r="T1221" s="11">
        <f t="shared" si="98"/>
        <v>42663.461956018524</v>
      </c>
      <c r="U1221">
        <f t="shared" si="99"/>
        <v>2016</v>
      </c>
    </row>
    <row r="1222" spans="1:21" ht="45" x14ac:dyDescent="0.25">
      <c r="A1222">
        <v>1220</v>
      </c>
      <c r="B1222" s="6" t="s">
        <v>2521</v>
      </c>
      <c r="C1222" s="6" t="s">
        <v>2522</v>
      </c>
      <c r="D1222" s="7">
        <v>15000</v>
      </c>
      <c r="E1222" s="8">
        <v>15565</v>
      </c>
      <c r="F1222" t="s">
        <v>22</v>
      </c>
      <c r="G1222" t="s">
        <v>509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2448</v>
      </c>
      <c r="O1222" t="s">
        <v>2449</v>
      </c>
      <c r="P1222" s="10">
        <f t="shared" si="95"/>
        <v>104</v>
      </c>
      <c r="Q1222">
        <f t="shared" si="96"/>
        <v>111.18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6" t="s">
        <v>2523</v>
      </c>
      <c r="C1223" s="6" t="s">
        <v>2524</v>
      </c>
      <c r="D1223" s="7">
        <v>2200</v>
      </c>
      <c r="E1223" s="8">
        <v>2451.0100000000002</v>
      </c>
      <c r="F1223" t="s">
        <v>22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2448</v>
      </c>
      <c r="O1223" t="s">
        <v>2449</v>
      </c>
      <c r="P1223" s="10">
        <f t="shared" si="95"/>
        <v>111</v>
      </c>
      <c r="Q1223">
        <f t="shared" si="96"/>
        <v>23.8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6" t="s">
        <v>2525</v>
      </c>
      <c r="C1224" s="6" t="s">
        <v>2526</v>
      </c>
      <c r="D1224" s="7">
        <v>4000</v>
      </c>
      <c r="E1224" s="8">
        <v>11215</v>
      </c>
      <c r="F1224" t="s">
        <v>22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2448</v>
      </c>
      <c r="O1224" t="s">
        <v>2449</v>
      </c>
      <c r="P1224" s="10">
        <f t="shared" si="95"/>
        <v>280</v>
      </c>
      <c r="Q1224">
        <f t="shared" si="96"/>
        <v>81.27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6" t="s">
        <v>2527</v>
      </c>
      <c r="C1225" s="6" t="s">
        <v>2528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2448</v>
      </c>
      <c r="O1225" t="s">
        <v>2449</v>
      </c>
      <c r="P1225" s="10">
        <f t="shared" si="95"/>
        <v>112</v>
      </c>
      <c r="Q1225">
        <f t="shared" si="96"/>
        <v>116.21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6" t="s">
        <v>2529</v>
      </c>
      <c r="C1226" s="6" t="s">
        <v>2530</v>
      </c>
      <c r="D1226" s="7">
        <v>15000</v>
      </c>
      <c r="E1226" s="8">
        <v>1060</v>
      </c>
      <c r="F1226" t="s">
        <v>279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1624</v>
      </c>
      <c r="O1226" t="s">
        <v>2531</v>
      </c>
      <c r="P1226" s="10">
        <f t="shared" si="95"/>
        <v>7</v>
      </c>
      <c r="Q1226">
        <f t="shared" si="96"/>
        <v>58.89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6" t="s">
        <v>2532</v>
      </c>
      <c r="C1227" s="6" t="s">
        <v>2533</v>
      </c>
      <c r="D1227" s="7">
        <v>3000</v>
      </c>
      <c r="E1227" s="8">
        <v>132</v>
      </c>
      <c r="F1227" t="s">
        <v>279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1624</v>
      </c>
      <c r="O1227" t="s">
        <v>2531</v>
      </c>
      <c r="P1227" s="10">
        <f t="shared" si="95"/>
        <v>4</v>
      </c>
      <c r="Q1227">
        <f t="shared" si="96"/>
        <v>44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6" t="s">
        <v>2534</v>
      </c>
      <c r="C1228" s="6" t="s">
        <v>2535</v>
      </c>
      <c r="D1228" s="7">
        <v>50000</v>
      </c>
      <c r="E1228" s="8">
        <v>1937</v>
      </c>
      <c r="F1228" t="s">
        <v>279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1624</v>
      </c>
      <c r="O1228" t="s">
        <v>2531</v>
      </c>
      <c r="P1228" s="10">
        <f t="shared" si="95"/>
        <v>4</v>
      </c>
      <c r="Q1228">
        <f t="shared" si="96"/>
        <v>48.43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6" t="s">
        <v>2536</v>
      </c>
      <c r="C1229" s="6" t="s">
        <v>2537</v>
      </c>
      <c r="D1229" s="7">
        <v>2000</v>
      </c>
      <c r="E1229" s="8">
        <v>0</v>
      </c>
      <c r="F1229" t="s">
        <v>279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1624</v>
      </c>
      <c r="O1229" t="s">
        <v>2531</v>
      </c>
      <c r="P1229" s="10">
        <f t="shared" si="95"/>
        <v>0</v>
      </c>
      <c r="Q1229">
        <f t="shared" si="96"/>
        <v>0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6" t="s">
        <v>2538</v>
      </c>
      <c r="C1230" s="6" t="s">
        <v>2539</v>
      </c>
      <c r="D1230" s="7">
        <v>5000</v>
      </c>
      <c r="E1230" s="8">
        <v>1465</v>
      </c>
      <c r="F1230" t="s">
        <v>279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1624</v>
      </c>
      <c r="O1230" t="s">
        <v>2531</v>
      </c>
      <c r="P1230" s="10">
        <f t="shared" si="95"/>
        <v>29</v>
      </c>
      <c r="Q1230">
        <f t="shared" si="96"/>
        <v>61.04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6" t="s">
        <v>2540</v>
      </c>
      <c r="C1231" s="6" t="s">
        <v>2541</v>
      </c>
      <c r="D1231" s="7">
        <v>2750</v>
      </c>
      <c r="E1231" s="8">
        <v>25</v>
      </c>
      <c r="F1231" t="s">
        <v>279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1624</v>
      </c>
      <c r="O1231" t="s">
        <v>2531</v>
      </c>
      <c r="P1231" s="10">
        <f t="shared" si="95"/>
        <v>1</v>
      </c>
      <c r="Q1231">
        <f t="shared" si="96"/>
        <v>25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6" t="s">
        <v>2542</v>
      </c>
      <c r="C1232" s="6" t="s">
        <v>2543</v>
      </c>
      <c r="D1232" s="7">
        <v>500000</v>
      </c>
      <c r="E1232" s="8">
        <v>0</v>
      </c>
      <c r="F1232" t="s">
        <v>279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1624</v>
      </c>
      <c r="O1232" t="s">
        <v>2531</v>
      </c>
      <c r="P1232" s="10">
        <f t="shared" si="95"/>
        <v>0</v>
      </c>
      <c r="Q1232">
        <f t="shared" si="96"/>
        <v>0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6" t="s">
        <v>2544</v>
      </c>
      <c r="C1233" s="6" t="s">
        <v>2545</v>
      </c>
      <c r="D1233" s="7">
        <v>5000</v>
      </c>
      <c r="E1233" s="8">
        <v>0</v>
      </c>
      <c r="F1233" t="s">
        <v>279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1624</v>
      </c>
      <c r="O1233" t="s">
        <v>2531</v>
      </c>
      <c r="P1233" s="10">
        <f t="shared" si="95"/>
        <v>0</v>
      </c>
      <c r="Q1233">
        <f t="shared" si="96"/>
        <v>0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6" t="s">
        <v>2546</v>
      </c>
      <c r="C1234" s="6" t="s">
        <v>2547</v>
      </c>
      <c r="D1234" s="7">
        <v>5000</v>
      </c>
      <c r="E1234" s="8">
        <v>40</v>
      </c>
      <c r="F1234" t="s">
        <v>279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1624</v>
      </c>
      <c r="O1234" t="s">
        <v>2531</v>
      </c>
      <c r="P1234" s="10">
        <f t="shared" si="95"/>
        <v>1</v>
      </c>
      <c r="Q1234">
        <f t="shared" si="96"/>
        <v>40</v>
      </c>
      <c r="S1234" s="11">
        <f t="shared" si="97"/>
        <v>41506.848032407404</v>
      </c>
      <c r="T1234" s="11">
        <f t="shared" si="98"/>
        <v>41553.848032407404</v>
      </c>
      <c r="U1234">
        <f t="shared" si="99"/>
        <v>2013</v>
      </c>
    </row>
    <row r="1235" spans="1:21" ht="60" x14ac:dyDescent="0.25">
      <c r="A1235">
        <v>1233</v>
      </c>
      <c r="B1235" s="6" t="s">
        <v>2548</v>
      </c>
      <c r="C1235" s="6" t="s">
        <v>2549</v>
      </c>
      <c r="D1235" s="7">
        <v>1000</v>
      </c>
      <c r="E1235" s="8">
        <v>116</v>
      </c>
      <c r="F1235" t="s">
        <v>279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1624</v>
      </c>
      <c r="O1235" t="s">
        <v>2531</v>
      </c>
      <c r="P1235" s="10">
        <f t="shared" si="95"/>
        <v>12</v>
      </c>
      <c r="Q1235">
        <f t="shared" si="96"/>
        <v>19.329999999999998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6" t="s">
        <v>2550</v>
      </c>
      <c r="C1236" s="6" t="s">
        <v>2551</v>
      </c>
      <c r="D1236" s="7">
        <v>50000</v>
      </c>
      <c r="E1236" s="8">
        <v>0</v>
      </c>
      <c r="F1236" t="s">
        <v>279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1624</v>
      </c>
      <c r="O1236" t="s">
        <v>2531</v>
      </c>
      <c r="P1236" s="10">
        <f t="shared" si="95"/>
        <v>0</v>
      </c>
      <c r="Q1236">
        <f t="shared" si="96"/>
        <v>0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6" t="s">
        <v>2552</v>
      </c>
      <c r="C1237" s="6" t="s">
        <v>2553</v>
      </c>
      <c r="D1237" s="7">
        <v>7534</v>
      </c>
      <c r="E1237" s="8">
        <v>210</v>
      </c>
      <c r="F1237" t="s">
        <v>279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1624</v>
      </c>
      <c r="O1237" t="s">
        <v>2531</v>
      </c>
      <c r="P1237" s="10">
        <f t="shared" si="95"/>
        <v>3</v>
      </c>
      <c r="Q1237">
        <f t="shared" si="96"/>
        <v>35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6" t="s">
        <v>2554</v>
      </c>
      <c r="C1238" s="6" t="s">
        <v>2555</v>
      </c>
      <c r="D1238" s="7">
        <v>2500</v>
      </c>
      <c r="E1238" s="8">
        <v>0</v>
      </c>
      <c r="F1238" t="s">
        <v>279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1624</v>
      </c>
      <c r="O1238" t="s">
        <v>2531</v>
      </c>
      <c r="P1238" s="10">
        <f t="shared" si="95"/>
        <v>0</v>
      </c>
      <c r="Q1238">
        <f t="shared" si="96"/>
        <v>0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6" t="s">
        <v>2556</v>
      </c>
      <c r="C1239" s="6" t="s">
        <v>2557</v>
      </c>
      <c r="D1239" s="7">
        <v>25000</v>
      </c>
      <c r="E1239" s="8">
        <v>0</v>
      </c>
      <c r="F1239" t="s">
        <v>279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1624</v>
      </c>
      <c r="O1239" t="s">
        <v>2531</v>
      </c>
      <c r="P1239" s="10">
        <f t="shared" si="95"/>
        <v>0</v>
      </c>
      <c r="Q1239">
        <f t="shared" si="96"/>
        <v>0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6" t="s">
        <v>2558</v>
      </c>
      <c r="C1240" s="6" t="s">
        <v>2559</v>
      </c>
      <c r="D1240" s="7">
        <v>1000</v>
      </c>
      <c r="E1240" s="8">
        <v>178</v>
      </c>
      <c r="F1240" t="s">
        <v>279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1624</v>
      </c>
      <c r="O1240" t="s">
        <v>2531</v>
      </c>
      <c r="P1240" s="10">
        <f t="shared" si="95"/>
        <v>18</v>
      </c>
      <c r="Q1240">
        <f t="shared" si="96"/>
        <v>59.33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6" t="s">
        <v>2560</v>
      </c>
      <c r="C1241" s="6" t="s">
        <v>2561</v>
      </c>
      <c r="D1241" s="7">
        <v>2500</v>
      </c>
      <c r="E1241" s="8">
        <v>0</v>
      </c>
      <c r="F1241" t="s">
        <v>279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1624</v>
      </c>
      <c r="O1241" t="s">
        <v>2531</v>
      </c>
      <c r="P1241" s="10">
        <f t="shared" si="95"/>
        <v>0</v>
      </c>
      <c r="Q1241">
        <f t="shared" si="96"/>
        <v>0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6" t="s">
        <v>2562</v>
      </c>
      <c r="C1242" s="6" t="s">
        <v>2563</v>
      </c>
      <c r="D1242" s="7">
        <v>8000</v>
      </c>
      <c r="E1242" s="8">
        <v>241</v>
      </c>
      <c r="F1242" t="s">
        <v>279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1624</v>
      </c>
      <c r="O1242" t="s">
        <v>2531</v>
      </c>
      <c r="P1242" s="10">
        <f t="shared" si="95"/>
        <v>3</v>
      </c>
      <c r="Q1242">
        <f t="shared" si="96"/>
        <v>30.13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6" t="s">
        <v>2564</v>
      </c>
      <c r="C1243" s="6" t="s">
        <v>2565</v>
      </c>
      <c r="D1243" s="7">
        <v>5000</v>
      </c>
      <c r="E1243" s="8">
        <v>2537</v>
      </c>
      <c r="F1243" t="s">
        <v>279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1624</v>
      </c>
      <c r="O1243" t="s">
        <v>2531</v>
      </c>
      <c r="P1243" s="10">
        <f t="shared" si="95"/>
        <v>51</v>
      </c>
      <c r="Q1243">
        <f t="shared" si="96"/>
        <v>74.62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6" t="s">
        <v>2566</v>
      </c>
      <c r="C1244" s="6" t="s">
        <v>2567</v>
      </c>
      <c r="D1244" s="7">
        <v>911</v>
      </c>
      <c r="E1244" s="8">
        <v>5</v>
      </c>
      <c r="F1244" t="s">
        <v>279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1624</v>
      </c>
      <c r="O1244" t="s">
        <v>2531</v>
      </c>
      <c r="P1244" s="10">
        <f t="shared" si="95"/>
        <v>1</v>
      </c>
      <c r="Q1244">
        <f t="shared" si="96"/>
        <v>5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6" t="s">
        <v>2568</v>
      </c>
      <c r="C1245" s="6" t="s">
        <v>2569</v>
      </c>
      <c r="D1245" s="7">
        <v>12000</v>
      </c>
      <c r="E1245" s="8">
        <v>1691</v>
      </c>
      <c r="F1245" t="s">
        <v>279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1624</v>
      </c>
      <c r="O1245" t="s">
        <v>2531</v>
      </c>
      <c r="P1245" s="10">
        <f t="shared" si="95"/>
        <v>14</v>
      </c>
      <c r="Q1245">
        <f t="shared" si="96"/>
        <v>44.5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6" t="s">
        <v>2570</v>
      </c>
      <c r="C1246" s="6" t="s">
        <v>2571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1624</v>
      </c>
      <c r="O1246" t="s">
        <v>1625</v>
      </c>
      <c r="P1246" s="10">
        <f t="shared" si="95"/>
        <v>104</v>
      </c>
      <c r="Q1246">
        <f t="shared" si="96"/>
        <v>46.13</v>
      </c>
      <c r="S1246" s="11">
        <f t="shared" si="97"/>
        <v>41355.825497685189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6" t="s">
        <v>2572</v>
      </c>
      <c r="C1247" s="6" t="s">
        <v>2573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1624</v>
      </c>
      <c r="O1247" t="s">
        <v>1625</v>
      </c>
      <c r="P1247" s="10">
        <f t="shared" si="95"/>
        <v>120</v>
      </c>
      <c r="Q1247">
        <f t="shared" si="96"/>
        <v>141.47</v>
      </c>
      <c r="S1247" s="11">
        <f t="shared" si="97"/>
        <v>41774.59993055556</v>
      </c>
      <c r="T1247" s="11">
        <f t="shared" si="98"/>
        <v>41804.59993055556</v>
      </c>
      <c r="U1247">
        <f t="shared" si="99"/>
        <v>2014</v>
      </c>
    </row>
    <row r="1248" spans="1:21" ht="60" x14ac:dyDescent="0.25">
      <c r="A1248">
        <v>1246</v>
      </c>
      <c r="B1248" s="6" t="s">
        <v>2574</v>
      </c>
      <c r="C1248" s="6" t="s">
        <v>2575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1624</v>
      </c>
      <c r="O1248" t="s">
        <v>1625</v>
      </c>
      <c r="P1248" s="10">
        <f t="shared" si="95"/>
        <v>117</v>
      </c>
      <c r="Q1248">
        <f t="shared" si="96"/>
        <v>75.48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6" t="s">
        <v>2576</v>
      </c>
      <c r="C1249" s="6" t="s">
        <v>2577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1624</v>
      </c>
      <c r="O1249" t="s">
        <v>1625</v>
      </c>
      <c r="P1249" s="10">
        <f t="shared" si="95"/>
        <v>122</v>
      </c>
      <c r="Q1249">
        <f t="shared" si="96"/>
        <v>85.5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6" t="s">
        <v>2578</v>
      </c>
      <c r="C1250" s="6" t="s">
        <v>2579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1624</v>
      </c>
      <c r="O1250" t="s">
        <v>1625</v>
      </c>
      <c r="P1250" s="10">
        <f t="shared" si="95"/>
        <v>152</v>
      </c>
      <c r="Q1250">
        <f t="shared" si="96"/>
        <v>64.25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6" t="s">
        <v>2580</v>
      </c>
      <c r="C1251" s="6" t="s">
        <v>2581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1624</v>
      </c>
      <c r="O1251" t="s">
        <v>1625</v>
      </c>
      <c r="P1251" s="10">
        <f t="shared" si="95"/>
        <v>104</v>
      </c>
      <c r="Q1251">
        <f t="shared" si="96"/>
        <v>64.47</v>
      </c>
      <c r="S1251" s="11">
        <f t="shared" si="97"/>
        <v>41067.740868055553</v>
      </c>
      <c r="T1251" s="11">
        <f t="shared" si="98"/>
        <v>41097.740868055553</v>
      </c>
      <c r="U1251">
        <f t="shared" si="99"/>
        <v>2012</v>
      </c>
    </row>
    <row r="1252" spans="1:21" ht="60" x14ac:dyDescent="0.25">
      <c r="A1252">
        <v>1250</v>
      </c>
      <c r="B1252" s="6" t="s">
        <v>2582</v>
      </c>
      <c r="C1252" s="6" t="s">
        <v>2583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1624</v>
      </c>
      <c r="O1252" t="s">
        <v>1625</v>
      </c>
      <c r="P1252" s="10">
        <f t="shared" si="95"/>
        <v>200</v>
      </c>
      <c r="Q1252">
        <f t="shared" si="96"/>
        <v>118.2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6" t="s">
        <v>2584</v>
      </c>
      <c r="C1253" s="6" t="s">
        <v>2585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1624</v>
      </c>
      <c r="O1253" t="s">
        <v>1625</v>
      </c>
      <c r="P1253" s="10">
        <f t="shared" si="95"/>
        <v>102</v>
      </c>
      <c r="Q1253">
        <f t="shared" si="96"/>
        <v>82.54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6" t="s">
        <v>2586</v>
      </c>
      <c r="C1254" s="6" t="s">
        <v>2587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1624</v>
      </c>
      <c r="O1254" t="s">
        <v>1625</v>
      </c>
      <c r="P1254" s="10">
        <f t="shared" si="95"/>
        <v>138</v>
      </c>
      <c r="Q1254">
        <f t="shared" si="96"/>
        <v>34.17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6" t="s">
        <v>2588</v>
      </c>
      <c r="C1255" s="6" t="s">
        <v>2589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1624</v>
      </c>
      <c r="O1255" t="s">
        <v>1625</v>
      </c>
      <c r="P1255" s="10">
        <f t="shared" si="95"/>
        <v>303833</v>
      </c>
      <c r="Q1255">
        <f t="shared" si="96"/>
        <v>42.73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6" t="s">
        <v>2590</v>
      </c>
      <c r="C1256" s="6" t="s">
        <v>2591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1624</v>
      </c>
      <c r="O1256" t="s">
        <v>1625</v>
      </c>
      <c r="P1256" s="10">
        <f t="shared" si="95"/>
        <v>199</v>
      </c>
      <c r="Q1256">
        <f t="shared" si="96"/>
        <v>94.49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6" t="s">
        <v>2592</v>
      </c>
      <c r="C1257" s="6" t="s">
        <v>2593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1624</v>
      </c>
      <c r="O1257" t="s">
        <v>1625</v>
      </c>
      <c r="P1257" s="10">
        <f t="shared" si="95"/>
        <v>202</v>
      </c>
      <c r="Q1257">
        <f t="shared" si="96"/>
        <v>55.7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6" t="s">
        <v>2594</v>
      </c>
      <c r="C1258" s="6" t="s">
        <v>2595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1624</v>
      </c>
      <c r="O1258" t="s">
        <v>1625</v>
      </c>
      <c r="P1258" s="10">
        <f t="shared" si="95"/>
        <v>118</v>
      </c>
      <c r="Q1258">
        <f t="shared" si="96"/>
        <v>98.03</v>
      </c>
      <c r="S1258" s="11">
        <f t="shared" si="97"/>
        <v>40921.919340277775</v>
      </c>
      <c r="T1258" s="11">
        <f t="shared" si="98"/>
        <v>40951.919340277775</v>
      </c>
      <c r="U1258">
        <f t="shared" si="99"/>
        <v>2012</v>
      </c>
    </row>
    <row r="1259" spans="1:21" ht="60" x14ac:dyDescent="0.25">
      <c r="A1259">
        <v>1257</v>
      </c>
      <c r="B1259" s="6" t="s">
        <v>2596</v>
      </c>
      <c r="C1259" s="6" t="s">
        <v>2597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1624</v>
      </c>
      <c r="O1259" t="s">
        <v>1625</v>
      </c>
      <c r="P1259" s="10">
        <f t="shared" si="95"/>
        <v>295</v>
      </c>
      <c r="Q1259">
        <f t="shared" si="96"/>
        <v>92.1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6" t="s">
        <v>2598</v>
      </c>
      <c r="C1260" s="6" t="s">
        <v>2599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1624</v>
      </c>
      <c r="O1260" t="s">
        <v>1625</v>
      </c>
      <c r="P1260" s="10">
        <f t="shared" si="95"/>
        <v>213</v>
      </c>
      <c r="Q1260">
        <f t="shared" si="96"/>
        <v>38.18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6" t="s">
        <v>2600</v>
      </c>
      <c r="C1261" s="6" t="s">
        <v>2601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1624</v>
      </c>
      <c r="O1261" t="s">
        <v>1625</v>
      </c>
      <c r="P1261" s="10">
        <f t="shared" si="95"/>
        <v>104</v>
      </c>
      <c r="Q1261">
        <f t="shared" si="96"/>
        <v>27.15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6" t="s">
        <v>2602</v>
      </c>
      <c r="C1262" s="6" t="s">
        <v>2603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1624</v>
      </c>
      <c r="O1262" t="s">
        <v>1625</v>
      </c>
      <c r="P1262" s="10">
        <f t="shared" si="95"/>
        <v>114</v>
      </c>
      <c r="Q1262">
        <f t="shared" si="96"/>
        <v>50.69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6" t="s">
        <v>2604</v>
      </c>
      <c r="C1263" s="6" t="s">
        <v>2605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1624</v>
      </c>
      <c r="O1263" t="s">
        <v>1625</v>
      </c>
      <c r="P1263" s="10">
        <f t="shared" si="95"/>
        <v>101</v>
      </c>
      <c r="Q1263">
        <f t="shared" si="96"/>
        <v>38.94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6" t="s">
        <v>2606</v>
      </c>
      <c r="C1264" s="6" t="s">
        <v>2607</v>
      </c>
      <c r="D1264" s="7">
        <v>6500</v>
      </c>
      <c r="E1264" s="8">
        <v>8152</v>
      </c>
      <c r="F1264" t="s">
        <v>22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1624</v>
      </c>
      <c r="O1264" t="s">
        <v>1625</v>
      </c>
      <c r="P1264" s="10">
        <f t="shared" si="95"/>
        <v>125</v>
      </c>
      <c r="Q1264">
        <f t="shared" si="96"/>
        <v>77.64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6" t="s">
        <v>2608</v>
      </c>
      <c r="C1265" s="6" t="s">
        <v>2609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1624</v>
      </c>
      <c r="O1265" t="s">
        <v>1625</v>
      </c>
      <c r="P1265" s="10">
        <f t="shared" si="95"/>
        <v>119</v>
      </c>
      <c r="Q1265">
        <f t="shared" si="96"/>
        <v>43.54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6" t="s">
        <v>2610</v>
      </c>
      <c r="C1266" s="6" t="s">
        <v>2611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1624</v>
      </c>
      <c r="O1266" t="s">
        <v>1625</v>
      </c>
      <c r="P1266" s="10">
        <f t="shared" si="95"/>
        <v>166</v>
      </c>
      <c r="Q1266">
        <f t="shared" si="96"/>
        <v>31.82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6" t="s">
        <v>2612</v>
      </c>
      <c r="C1267" s="6" t="s">
        <v>2613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1624</v>
      </c>
      <c r="O1267" t="s">
        <v>1625</v>
      </c>
      <c r="P1267" s="10">
        <f t="shared" si="95"/>
        <v>119</v>
      </c>
      <c r="Q1267">
        <f t="shared" si="96"/>
        <v>63.18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6" t="s">
        <v>2614</v>
      </c>
      <c r="C1268" s="6" t="s">
        <v>2615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1624</v>
      </c>
      <c r="O1268" t="s">
        <v>1625</v>
      </c>
      <c r="P1268" s="10">
        <f t="shared" si="95"/>
        <v>100</v>
      </c>
      <c r="Q1268">
        <f t="shared" si="96"/>
        <v>190.9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6" t="s">
        <v>2616</v>
      </c>
      <c r="C1269" s="6" t="s">
        <v>2617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1624</v>
      </c>
      <c r="O1269" t="s">
        <v>1625</v>
      </c>
      <c r="P1269" s="10">
        <f t="shared" si="95"/>
        <v>102</v>
      </c>
      <c r="Q1269">
        <f t="shared" si="96"/>
        <v>140.86000000000001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6" t="s">
        <v>2618</v>
      </c>
      <c r="C1270" s="6" t="s">
        <v>2619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1624</v>
      </c>
      <c r="O1270" t="s">
        <v>1625</v>
      </c>
      <c r="P1270" s="10">
        <f t="shared" si="95"/>
        <v>117</v>
      </c>
      <c r="Q1270">
        <f t="shared" si="96"/>
        <v>76.92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6" t="s">
        <v>2620</v>
      </c>
      <c r="C1271" s="6" t="s">
        <v>2621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1624</v>
      </c>
      <c r="O1271" t="s">
        <v>1625</v>
      </c>
      <c r="P1271" s="10">
        <f t="shared" si="95"/>
        <v>109</v>
      </c>
      <c r="Q1271">
        <f t="shared" si="96"/>
        <v>99.16</v>
      </c>
      <c r="S1271" s="11">
        <f t="shared" si="97"/>
        <v>42445.823055555556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6" t="s">
        <v>2622</v>
      </c>
      <c r="C1272" s="6" t="s">
        <v>2623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1624</v>
      </c>
      <c r="O1272" t="s">
        <v>1625</v>
      </c>
      <c r="P1272" s="10">
        <f t="shared" si="95"/>
        <v>115</v>
      </c>
      <c r="Q1272">
        <f t="shared" si="96"/>
        <v>67.88</v>
      </c>
      <c r="S1272" s="11">
        <f t="shared" si="97"/>
        <v>40933.85696759259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6" t="s">
        <v>2624</v>
      </c>
      <c r="C1273" s="6" t="s">
        <v>2625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1624</v>
      </c>
      <c r="O1273" t="s">
        <v>1625</v>
      </c>
      <c r="P1273" s="10">
        <f t="shared" si="95"/>
        <v>102</v>
      </c>
      <c r="Q1273">
        <f t="shared" si="96"/>
        <v>246.29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6" t="s">
        <v>2626</v>
      </c>
      <c r="C1274" s="6" t="s">
        <v>2627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1624</v>
      </c>
      <c r="O1274" t="s">
        <v>1625</v>
      </c>
      <c r="P1274" s="10">
        <f t="shared" si="95"/>
        <v>106</v>
      </c>
      <c r="Q1274">
        <f t="shared" si="96"/>
        <v>189.29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6" t="s">
        <v>2628</v>
      </c>
      <c r="C1275" s="6" t="s">
        <v>2629</v>
      </c>
      <c r="D1275" s="7">
        <v>4000</v>
      </c>
      <c r="E1275" s="8">
        <v>4140</v>
      </c>
      <c r="F1275" t="s">
        <v>22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1624</v>
      </c>
      <c r="O1275" t="s">
        <v>1625</v>
      </c>
      <c r="P1275" s="10">
        <f t="shared" si="95"/>
        <v>104</v>
      </c>
      <c r="Q1275">
        <f t="shared" si="96"/>
        <v>76.67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6" t="s">
        <v>2630</v>
      </c>
      <c r="C1276" s="6" t="s">
        <v>2631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1624</v>
      </c>
      <c r="O1276" t="s">
        <v>1625</v>
      </c>
      <c r="P1276" s="10">
        <f t="shared" si="95"/>
        <v>155</v>
      </c>
      <c r="Q1276">
        <f t="shared" si="96"/>
        <v>82.96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6" t="s">
        <v>2632</v>
      </c>
      <c r="C1277" s="6" t="s">
        <v>2633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1624</v>
      </c>
      <c r="O1277" t="s">
        <v>1625</v>
      </c>
      <c r="P1277" s="10">
        <f t="shared" si="95"/>
        <v>162</v>
      </c>
      <c r="Q1277">
        <f t="shared" si="96"/>
        <v>62.52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6" t="s">
        <v>2634</v>
      </c>
      <c r="C1278" s="6" t="s">
        <v>2635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1624</v>
      </c>
      <c r="O1278" t="s">
        <v>1625</v>
      </c>
      <c r="P1278" s="10">
        <f t="shared" si="95"/>
        <v>104</v>
      </c>
      <c r="Q1278">
        <f t="shared" si="96"/>
        <v>46.07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6" t="s">
        <v>2636</v>
      </c>
      <c r="C1279" s="6" t="s">
        <v>2637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1624</v>
      </c>
      <c r="O1279" t="s">
        <v>1625</v>
      </c>
      <c r="P1279" s="10">
        <f t="shared" si="95"/>
        <v>106</v>
      </c>
      <c r="Q1279">
        <f t="shared" si="96"/>
        <v>38.54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6" t="s">
        <v>2638</v>
      </c>
      <c r="C1280" s="6" t="s">
        <v>2639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1624</v>
      </c>
      <c r="O1280" t="s">
        <v>1625</v>
      </c>
      <c r="P1280" s="10">
        <f t="shared" si="95"/>
        <v>155</v>
      </c>
      <c r="Q1280">
        <f t="shared" si="96"/>
        <v>53.01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6" t="s">
        <v>2640</v>
      </c>
      <c r="C1281" s="6" t="s">
        <v>2641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1624</v>
      </c>
      <c r="O1281" t="s">
        <v>1625</v>
      </c>
      <c r="P1281" s="10">
        <f t="shared" si="95"/>
        <v>111</v>
      </c>
      <c r="Q1281">
        <f t="shared" si="96"/>
        <v>73.36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6" t="s">
        <v>2642</v>
      </c>
      <c r="C1282" s="6" t="s">
        <v>2643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1624</v>
      </c>
      <c r="O1282" t="s">
        <v>1625</v>
      </c>
      <c r="P1282" s="10">
        <f t="shared" ref="P1282:P1345" si="100">IFERROR(ROUND(E1282/D1282*100,0),0)</f>
        <v>111</v>
      </c>
      <c r="Q1282">
        <f t="shared" ref="Q1282:Q1345" si="101">IFERROR(ROUND(E1282/L1282,2),0)</f>
        <v>127.98</v>
      </c>
      <c r="S1282" s="11">
        <f t="shared" ref="S1282:S1345" si="102">(J1282/86400)+DATE(1970,1,1)</f>
        <v>40513.757569444446</v>
      </c>
      <c r="T1282" s="11">
        <f t="shared" ref="T1282:T1345" si="103">(I1282/86400)+DATE(1970,1,1)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6" t="s">
        <v>2644</v>
      </c>
      <c r="C1283" s="6" t="s">
        <v>2645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1624</v>
      </c>
      <c r="O1283" t="s">
        <v>1625</v>
      </c>
      <c r="P1283" s="10">
        <f t="shared" si="100"/>
        <v>111</v>
      </c>
      <c r="Q1283">
        <f t="shared" si="101"/>
        <v>104.73</v>
      </c>
      <c r="S1283" s="11">
        <f t="shared" si="102"/>
        <v>41463.743472222224</v>
      </c>
      <c r="T1283" s="11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6" t="s">
        <v>2646</v>
      </c>
      <c r="C1284" s="6" t="s">
        <v>2647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1624</v>
      </c>
      <c r="O1284" t="s">
        <v>1625</v>
      </c>
      <c r="P1284" s="10">
        <f t="shared" si="100"/>
        <v>124</v>
      </c>
      <c r="Q1284">
        <f t="shared" si="101"/>
        <v>67.67</v>
      </c>
      <c r="S1284" s="11">
        <f t="shared" si="102"/>
        <v>41586.475173611107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6" t="s">
        <v>2648</v>
      </c>
      <c r="C1285" s="6" t="s">
        <v>2649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1624</v>
      </c>
      <c r="O1285" t="s">
        <v>1625</v>
      </c>
      <c r="P1285" s="10">
        <f t="shared" si="100"/>
        <v>211</v>
      </c>
      <c r="Q1285">
        <f t="shared" si="101"/>
        <v>95.93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6" t="s">
        <v>2650</v>
      </c>
      <c r="C1286" s="6" t="s">
        <v>2651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1093</v>
      </c>
      <c r="O1286" t="s">
        <v>1094</v>
      </c>
      <c r="P1286" s="10">
        <f t="shared" si="100"/>
        <v>101</v>
      </c>
      <c r="Q1286">
        <f t="shared" si="101"/>
        <v>65.16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6" t="s">
        <v>2652</v>
      </c>
      <c r="C1287" s="6" t="s">
        <v>2653</v>
      </c>
      <c r="D1287" s="7">
        <v>2000</v>
      </c>
      <c r="E1287" s="8">
        <v>2033</v>
      </c>
      <c r="F1287" t="s">
        <v>22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1093</v>
      </c>
      <c r="O1287" t="s">
        <v>1094</v>
      </c>
      <c r="P1287" s="10">
        <f t="shared" si="100"/>
        <v>102</v>
      </c>
      <c r="Q1287">
        <f t="shared" si="101"/>
        <v>32.270000000000003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6" t="s">
        <v>2654</v>
      </c>
      <c r="C1288" s="6" t="s">
        <v>2655</v>
      </c>
      <c r="D1288" s="7">
        <v>1500</v>
      </c>
      <c r="E1288" s="8">
        <v>1625</v>
      </c>
      <c r="F1288" t="s">
        <v>22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1093</v>
      </c>
      <c r="O1288" t="s">
        <v>1094</v>
      </c>
      <c r="P1288" s="10">
        <f t="shared" si="100"/>
        <v>108</v>
      </c>
      <c r="Q1288">
        <f t="shared" si="101"/>
        <v>81.25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6" t="s">
        <v>2656</v>
      </c>
      <c r="C1289" s="6" t="s">
        <v>2657</v>
      </c>
      <c r="D1289" s="7">
        <v>250</v>
      </c>
      <c r="E1289" s="8">
        <v>605</v>
      </c>
      <c r="F1289" t="s">
        <v>22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1093</v>
      </c>
      <c r="O1289" t="s">
        <v>1094</v>
      </c>
      <c r="P1289" s="10">
        <f t="shared" si="100"/>
        <v>242</v>
      </c>
      <c r="Q1289">
        <f t="shared" si="101"/>
        <v>24.2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6" t="s">
        <v>2658</v>
      </c>
      <c r="C1290" s="6" t="s">
        <v>2659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1093</v>
      </c>
      <c r="O1290" t="s">
        <v>1094</v>
      </c>
      <c r="P1290" s="10">
        <f t="shared" si="100"/>
        <v>100</v>
      </c>
      <c r="Q1290">
        <f t="shared" si="101"/>
        <v>65.87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6" t="s">
        <v>2660</v>
      </c>
      <c r="C1291" s="6" t="s">
        <v>2661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1093</v>
      </c>
      <c r="O1291" t="s">
        <v>1094</v>
      </c>
      <c r="P1291" s="10">
        <f t="shared" si="100"/>
        <v>125</v>
      </c>
      <c r="Q1291">
        <f t="shared" si="101"/>
        <v>36.08</v>
      </c>
      <c r="S1291" s="11">
        <f t="shared" si="102"/>
        <v>42709.134780092594</v>
      </c>
      <c r="T1291" s="11">
        <f t="shared" si="103"/>
        <v>42739.134780092594</v>
      </c>
      <c r="U1291">
        <f t="shared" si="104"/>
        <v>2016</v>
      </c>
    </row>
    <row r="1292" spans="1:21" ht="30" x14ac:dyDescent="0.25">
      <c r="A1292">
        <v>1290</v>
      </c>
      <c r="B1292" s="6" t="s">
        <v>2662</v>
      </c>
      <c r="C1292" s="6" t="s">
        <v>2663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1093</v>
      </c>
      <c r="O1292" t="s">
        <v>1094</v>
      </c>
      <c r="P1292" s="10">
        <f t="shared" si="100"/>
        <v>109</v>
      </c>
      <c r="Q1292">
        <f t="shared" si="101"/>
        <v>44.19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6" t="s">
        <v>2664</v>
      </c>
      <c r="C1293" s="6" t="s">
        <v>2665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1093</v>
      </c>
      <c r="O1293" t="s">
        <v>1094</v>
      </c>
      <c r="P1293" s="10">
        <f t="shared" si="100"/>
        <v>146</v>
      </c>
      <c r="Q1293">
        <f t="shared" si="101"/>
        <v>104.07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6" t="s">
        <v>2666</v>
      </c>
      <c r="C1294" s="6" t="s">
        <v>2667</v>
      </c>
      <c r="D1294" s="7">
        <v>1700</v>
      </c>
      <c r="E1294" s="8">
        <v>1870</v>
      </c>
      <c r="F1294" t="s">
        <v>22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1093</v>
      </c>
      <c r="O1294" t="s">
        <v>1094</v>
      </c>
      <c r="P1294" s="10">
        <f t="shared" si="100"/>
        <v>110</v>
      </c>
      <c r="Q1294">
        <f t="shared" si="101"/>
        <v>35.96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6" t="s">
        <v>2668</v>
      </c>
      <c r="C1295" s="6" t="s">
        <v>2669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1093</v>
      </c>
      <c r="O1295" t="s">
        <v>1094</v>
      </c>
      <c r="P1295" s="10">
        <f t="shared" si="100"/>
        <v>102</v>
      </c>
      <c r="Q1295">
        <f t="shared" si="101"/>
        <v>127.79</v>
      </c>
      <c r="S1295" s="11">
        <f t="shared" si="102"/>
        <v>42292.701053240744</v>
      </c>
      <c r="T1295" s="11">
        <f t="shared" si="103"/>
        <v>42322.742719907408</v>
      </c>
      <c r="U1295">
        <f t="shared" si="104"/>
        <v>2015</v>
      </c>
    </row>
    <row r="1296" spans="1:21" ht="60" x14ac:dyDescent="0.25">
      <c r="A1296">
        <v>1294</v>
      </c>
      <c r="B1296" s="6" t="s">
        <v>2670</v>
      </c>
      <c r="C1296" s="6" t="s">
        <v>2671</v>
      </c>
      <c r="D1296" s="7">
        <v>500</v>
      </c>
      <c r="E1296" s="8">
        <v>610</v>
      </c>
      <c r="F1296" t="s">
        <v>22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1093</v>
      </c>
      <c r="O1296" t="s">
        <v>1094</v>
      </c>
      <c r="P1296" s="10">
        <f t="shared" si="100"/>
        <v>122</v>
      </c>
      <c r="Q1296">
        <f t="shared" si="101"/>
        <v>27.73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6" t="s">
        <v>2672</v>
      </c>
      <c r="C1297" s="6" t="s">
        <v>2673</v>
      </c>
      <c r="D1297" s="7">
        <v>2500</v>
      </c>
      <c r="E1297" s="8">
        <v>2549</v>
      </c>
      <c r="F1297" t="s">
        <v>22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1093</v>
      </c>
      <c r="O1297" t="s">
        <v>1094</v>
      </c>
      <c r="P1297" s="10">
        <f t="shared" si="100"/>
        <v>102</v>
      </c>
      <c r="Q1297">
        <f t="shared" si="101"/>
        <v>39.83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6" t="s">
        <v>2674</v>
      </c>
      <c r="C1298" s="6" t="s">
        <v>2675</v>
      </c>
      <c r="D1298" s="7">
        <v>850</v>
      </c>
      <c r="E1298" s="8">
        <v>1200</v>
      </c>
      <c r="F1298" t="s">
        <v>22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1093</v>
      </c>
      <c r="O1298" t="s">
        <v>1094</v>
      </c>
      <c r="P1298" s="10">
        <f t="shared" si="100"/>
        <v>141</v>
      </c>
      <c r="Q1298">
        <f t="shared" si="101"/>
        <v>52.17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6" t="s">
        <v>2676</v>
      </c>
      <c r="C1299" s="6" t="s">
        <v>2677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1093</v>
      </c>
      <c r="O1299" t="s">
        <v>1094</v>
      </c>
      <c r="P1299" s="10">
        <f t="shared" si="100"/>
        <v>110</v>
      </c>
      <c r="Q1299">
        <f t="shared" si="101"/>
        <v>92.04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6" t="s">
        <v>2678</v>
      </c>
      <c r="C1300" s="6" t="s">
        <v>2679</v>
      </c>
      <c r="D1300" s="7">
        <v>2000</v>
      </c>
      <c r="E1300" s="8">
        <v>2093</v>
      </c>
      <c r="F1300" t="s">
        <v>22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1093</v>
      </c>
      <c r="O1300" t="s">
        <v>1094</v>
      </c>
      <c r="P1300" s="10">
        <f t="shared" si="100"/>
        <v>105</v>
      </c>
      <c r="Q1300">
        <f t="shared" si="101"/>
        <v>63.42</v>
      </c>
      <c r="S1300" s="11">
        <f t="shared" si="102"/>
        <v>42458.680925925924</v>
      </c>
      <c r="T1300" s="11">
        <f t="shared" si="103"/>
        <v>42488.680925925924</v>
      </c>
      <c r="U1300">
        <f t="shared" si="104"/>
        <v>2016</v>
      </c>
    </row>
    <row r="1301" spans="1:21" ht="45" x14ac:dyDescent="0.25">
      <c r="A1301">
        <v>1299</v>
      </c>
      <c r="B1301" s="6" t="s">
        <v>2680</v>
      </c>
      <c r="C1301" s="6" t="s">
        <v>2681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1093</v>
      </c>
      <c r="O1301" t="s">
        <v>1094</v>
      </c>
      <c r="P1301" s="10">
        <f t="shared" si="100"/>
        <v>124</v>
      </c>
      <c r="Q1301">
        <f t="shared" si="101"/>
        <v>135.63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6" t="s">
        <v>2682</v>
      </c>
      <c r="C1302" s="6" t="s">
        <v>2683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1093</v>
      </c>
      <c r="O1302" t="s">
        <v>1094</v>
      </c>
      <c r="P1302" s="10">
        <f t="shared" si="100"/>
        <v>135</v>
      </c>
      <c r="Q1302">
        <f t="shared" si="101"/>
        <v>168.75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6" t="s">
        <v>2684</v>
      </c>
      <c r="C1303" s="6" t="s">
        <v>2685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1093</v>
      </c>
      <c r="O1303" t="s">
        <v>1094</v>
      </c>
      <c r="P1303" s="10">
        <f t="shared" si="100"/>
        <v>103</v>
      </c>
      <c r="Q1303">
        <f t="shared" si="101"/>
        <v>70.86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6" t="s">
        <v>2686</v>
      </c>
      <c r="C1304" s="6" t="s">
        <v>2687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1093</v>
      </c>
      <c r="O1304" t="s">
        <v>1094</v>
      </c>
      <c r="P1304" s="10">
        <f t="shared" si="100"/>
        <v>100</v>
      </c>
      <c r="Q1304">
        <f t="shared" si="101"/>
        <v>50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6" t="s">
        <v>2688</v>
      </c>
      <c r="C1305" s="6" t="s">
        <v>2689</v>
      </c>
      <c r="D1305" s="7">
        <v>3500</v>
      </c>
      <c r="E1305" s="8">
        <v>4559.13</v>
      </c>
      <c r="F1305" t="s">
        <v>22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1093</v>
      </c>
      <c r="O1305" t="s">
        <v>1094</v>
      </c>
      <c r="P1305" s="10">
        <f t="shared" si="100"/>
        <v>130</v>
      </c>
      <c r="Q1305">
        <f t="shared" si="101"/>
        <v>42.21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6" t="s">
        <v>2690</v>
      </c>
      <c r="C1306" s="6" t="s">
        <v>2691</v>
      </c>
      <c r="D1306" s="7">
        <v>40000</v>
      </c>
      <c r="E1306" s="8">
        <v>15851</v>
      </c>
      <c r="F1306" t="s">
        <v>279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1135</v>
      </c>
      <c r="O1306" t="s">
        <v>1338</v>
      </c>
      <c r="P1306" s="10">
        <f t="shared" si="100"/>
        <v>40</v>
      </c>
      <c r="Q1306">
        <f t="shared" si="101"/>
        <v>152.41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6" t="s">
        <v>2692</v>
      </c>
      <c r="C1307" s="6" t="s">
        <v>2693</v>
      </c>
      <c r="D1307" s="7">
        <v>30000</v>
      </c>
      <c r="E1307" s="8">
        <v>7793</v>
      </c>
      <c r="F1307" t="s">
        <v>279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1135</v>
      </c>
      <c r="O1307" t="s">
        <v>1338</v>
      </c>
      <c r="P1307" s="10">
        <f t="shared" si="100"/>
        <v>26</v>
      </c>
      <c r="Q1307">
        <f t="shared" si="101"/>
        <v>90.62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6" t="s">
        <v>2694</v>
      </c>
      <c r="C1308" s="6" t="s">
        <v>2695</v>
      </c>
      <c r="D1308" s="7">
        <v>110000</v>
      </c>
      <c r="E1308" s="8">
        <v>71771</v>
      </c>
      <c r="F1308" t="s">
        <v>279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1135</v>
      </c>
      <c r="O1308" t="s">
        <v>1338</v>
      </c>
      <c r="P1308" s="10">
        <f t="shared" si="100"/>
        <v>65</v>
      </c>
      <c r="Q1308">
        <f t="shared" si="101"/>
        <v>201.6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6" t="s">
        <v>2696</v>
      </c>
      <c r="C1309" s="6" t="s">
        <v>2697</v>
      </c>
      <c r="D1309" s="7">
        <v>50000</v>
      </c>
      <c r="E1309" s="8">
        <v>5757</v>
      </c>
      <c r="F1309" t="s">
        <v>279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1135</v>
      </c>
      <c r="O1309" t="s">
        <v>1338</v>
      </c>
      <c r="P1309" s="10">
        <f t="shared" si="100"/>
        <v>12</v>
      </c>
      <c r="Q1309">
        <f t="shared" si="101"/>
        <v>127.93</v>
      </c>
      <c r="S1309" s="11">
        <f t="shared" si="102"/>
        <v>42387.503229166672</v>
      </c>
      <c r="T1309" s="11">
        <f t="shared" si="103"/>
        <v>42417.503229166672</v>
      </c>
      <c r="U1309">
        <f t="shared" si="104"/>
        <v>2016</v>
      </c>
    </row>
    <row r="1310" spans="1:21" ht="30" x14ac:dyDescent="0.25">
      <c r="A1310">
        <v>1308</v>
      </c>
      <c r="B1310" s="6" t="s">
        <v>2698</v>
      </c>
      <c r="C1310" s="6" t="s">
        <v>2699</v>
      </c>
      <c r="D1310" s="7">
        <v>10000</v>
      </c>
      <c r="E1310" s="8">
        <v>1136</v>
      </c>
      <c r="F1310" t="s">
        <v>279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1135</v>
      </c>
      <c r="O1310" t="s">
        <v>1338</v>
      </c>
      <c r="P1310" s="10">
        <f t="shared" si="100"/>
        <v>11</v>
      </c>
      <c r="Q1310">
        <f t="shared" si="101"/>
        <v>29.89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6" t="s">
        <v>2700</v>
      </c>
      <c r="C1311" s="6" t="s">
        <v>2701</v>
      </c>
      <c r="D1311" s="7">
        <v>11500</v>
      </c>
      <c r="E1311" s="8">
        <v>12879</v>
      </c>
      <c r="F1311" t="s">
        <v>279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1135</v>
      </c>
      <c r="O1311" t="s">
        <v>1338</v>
      </c>
      <c r="P1311" s="10">
        <f t="shared" si="100"/>
        <v>112</v>
      </c>
      <c r="Q1311">
        <f t="shared" si="101"/>
        <v>367.97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6" t="s">
        <v>2702</v>
      </c>
      <c r="C1312" s="6" t="s">
        <v>2703</v>
      </c>
      <c r="D1312" s="7">
        <v>20000</v>
      </c>
      <c r="E1312" s="8">
        <v>3100</v>
      </c>
      <c r="F1312" t="s">
        <v>279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1135</v>
      </c>
      <c r="O1312" t="s">
        <v>1338</v>
      </c>
      <c r="P1312" s="10">
        <f t="shared" si="100"/>
        <v>16</v>
      </c>
      <c r="Q1312">
        <f t="shared" si="101"/>
        <v>129.16999999999999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6" t="s">
        <v>2704</v>
      </c>
      <c r="C1313" s="6" t="s">
        <v>2705</v>
      </c>
      <c r="D1313" s="7">
        <v>250000</v>
      </c>
      <c r="E1313" s="8">
        <v>80070</v>
      </c>
      <c r="F1313" t="s">
        <v>279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1135</v>
      </c>
      <c r="O1313" t="s">
        <v>1338</v>
      </c>
      <c r="P1313" s="10">
        <f t="shared" si="100"/>
        <v>32</v>
      </c>
      <c r="Q1313">
        <f t="shared" si="101"/>
        <v>800.7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6" t="s">
        <v>2706</v>
      </c>
      <c r="C1314" s="6" t="s">
        <v>2707</v>
      </c>
      <c r="D1314" s="7">
        <v>4600</v>
      </c>
      <c r="E1314" s="8">
        <v>28</v>
      </c>
      <c r="F1314" t="s">
        <v>279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1135</v>
      </c>
      <c r="O1314" t="s">
        <v>1338</v>
      </c>
      <c r="P1314" s="10">
        <f t="shared" si="100"/>
        <v>1</v>
      </c>
      <c r="Q1314">
        <f t="shared" si="101"/>
        <v>28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6" t="s">
        <v>2708</v>
      </c>
      <c r="C1315" s="6" t="s">
        <v>2709</v>
      </c>
      <c r="D1315" s="7">
        <v>40000</v>
      </c>
      <c r="E1315" s="8">
        <v>12446</v>
      </c>
      <c r="F1315" t="s">
        <v>279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1135</v>
      </c>
      <c r="O1315" t="s">
        <v>1338</v>
      </c>
      <c r="P1315" s="10">
        <f t="shared" si="100"/>
        <v>31</v>
      </c>
      <c r="Q1315">
        <f t="shared" si="101"/>
        <v>102.02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6" t="s">
        <v>2710</v>
      </c>
      <c r="C1316" s="6" t="s">
        <v>2711</v>
      </c>
      <c r="D1316" s="7">
        <v>180000</v>
      </c>
      <c r="E1316" s="8">
        <v>2028</v>
      </c>
      <c r="F1316" t="s">
        <v>279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1135</v>
      </c>
      <c r="O1316" t="s">
        <v>1338</v>
      </c>
      <c r="P1316" s="10">
        <f t="shared" si="100"/>
        <v>1</v>
      </c>
      <c r="Q1316">
        <f t="shared" si="101"/>
        <v>184.36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6" t="s">
        <v>2712</v>
      </c>
      <c r="C1317" s="6" t="s">
        <v>2713</v>
      </c>
      <c r="D1317" s="7">
        <v>100000</v>
      </c>
      <c r="E1317" s="8">
        <v>40404</v>
      </c>
      <c r="F1317" t="s">
        <v>279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1135</v>
      </c>
      <c r="O1317" t="s">
        <v>1338</v>
      </c>
      <c r="P1317" s="10">
        <f t="shared" si="100"/>
        <v>40</v>
      </c>
      <c r="Q1317">
        <f t="shared" si="101"/>
        <v>162.91999999999999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6" t="s">
        <v>2714</v>
      </c>
      <c r="C1318" s="6" t="s">
        <v>2715</v>
      </c>
      <c r="D1318" s="7">
        <v>75000</v>
      </c>
      <c r="E1318" s="8">
        <v>1</v>
      </c>
      <c r="F1318" t="s">
        <v>279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1135</v>
      </c>
      <c r="O1318" t="s">
        <v>1338</v>
      </c>
      <c r="P1318" s="10">
        <f t="shared" si="100"/>
        <v>0</v>
      </c>
      <c r="Q1318">
        <f t="shared" si="101"/>
        <v>1</v>
      </c>
      <c r="S1318" s="11">
        <f t="shared" si="102"/>
        <v>42393.961909722224</v>
      </c>
      <c r="T1318" s="11">
        <f t="shared" si="103"/>
        <v>42428.961909722224</v>
      </c>
      <c r="U1318">
        <f t="shared" si="104"/>
        <v>2016</v>
      </c>
    </row>
    <row r="1319" spans="1:21" ht="60" x14ac:dyDescent="0.25">
      <c r="A1319">
        <v>1317</v>
      </c>
      <c r="B1319" s="6" t="s">
        <v>2716</v>
      </c>
      <c r="C1319" s="6" t="s">
        <v>2717</v>
      </c>
      <c r="D1319" s="7">
        <v>200000</v>
      </c>
      <c r="E1319" s="8">
        <v>11467</v>
      </c>
      <c r="F1319" t="s">
        <v>279</v>
      </c>
      <c r="G1319" t="s">
        <v>316</v>
      </c>
      <c r="H1319" t="s">
        <v>317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1135</v>
      </c>
      <c r="O1319" t="s">
        <v>1338</v>
      </c>
      <c r="P1319" s="10">
        <f t="shared" si="100"/>
        <v>6</v>
      </c>
      <c r="Q1319">
        <f t="shared" si="101"/>
        <v>603.53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6" t="s">
        <v>2718</v>
      </c>
      <c r="C1320" s="6" t="s">
        <v>2719</v>
      </c>
      <c r="D1320" s="7">
        <v>40000</v>
      </c>
      <c r="E1320" s="8">
        <v>6130</v>
      </c>
      <c r="F1320" t="s">
        <v>279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1135</v>
      </c>
      <c r="O1320" t="s">
        <v>1338</v>
      </c>
      <c r="P1320" s="10">
        <f t="shared" si="100"/>
        <v>15</v>
      </c>
      <c r="Q1320">
        <f t="shared" si="101"/>
        <v>45.41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6" t="s">
        <v>2720</v>
      </c>
      <c r="C1321" s="6" t="s">
        <v>2721</v>
      </c>
      <c r="D1321" s="7">
        <v>5800</v>
      </c>
      <c r="E1321" s="8">
        <v>876</v>
      </c>
      <c r="F1321" t="s">
        <v>279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1135</v>
      </c>
      <c r="O1321" t="s">
        <v>1338</v>
      </c>
      <c r="P1321" s="10">
        <f t="shared" si="100"/>
        <v>15</v>
      </c>
      <c r="Q1321">
        <f t="shared" si="101"/>
        <v>97.33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6" t="s">
        <v>2722</v>
      </c>
      <c r="C1322" s="6" t="s">
        <v>2723</v>
      </c>
      <c r="D1322" s="7">
        <v>100000</v>
      </c>
      <c r="E1322" s="8">
        <v>503</v>
      </c>
      <c r="F1322" t="s">
        <v>279</v>
      </c>
      <c r="G1322" t="s">
        <v>394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1135</v>
      </c>
      <c r="O1322" t="s">
        <v>1338</v>
      </c>
      <c r="P1322" s="10">
        <f t="shared" si="100"/>
        <v>1</v>
      </c>
      <c r="Q1322">
        <f t="shared" si="101"/>
        <v>167.67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6" t="s">
        <v>2724</v>
      </c>
      <c r="C1323" s="6" t="s">
        <v>2725</v>
      </c>
      <c r="D1323" s="7">
        <v>462000</v>
      </c>
      <c r="E1323" s="8">
        <v>6019</v>
      </c>
      <c r="F1323" t="s">
        <v>279</v>
      </c>
      <c r="G1323" t="s">
        <v>483</v>
      </c>
      <c r="H1323" t="s">
        <v>484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1135</v>
      </c>
      <c r="O1323" t="s">
        <v>1338</v>
      </c>
      <c r="P1323" s="10">
        <f t="shared" si="100"/>
        <v>1</v>
      </c>
      <c r="Q1323">
        <f t="shared" si="101"/>
        <v>859.86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6" t="s">
        <v>2726</v>
      </c>
      <c r="C1324" s="6" t="s">
        <v>2727</v>
      </c>
      <c r="D1324" s="7">
        <v>35000</v>
      </c>
      <c r="E1324" s="8">
        <v>106</v>
      </c>
      <c r="F1324" t="s">
        <v>279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1135</v>
      </c>
      <c r="O1324" t="s">
        <v>1338</v>
      </c>
      <c r="P1324" s="10">
        <f t="shared" si="100"/>
        <v>0</v>
      </c>
      <c r="Q1324">
        <f t="shared" si="101"/>
        <v>26.5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6" t="s">
        <v>2728</v>
      </c>
      <c r="C1325" s="6" t="s">
        <v>2729</v>
      </c>
      <c r="D1325" s="7">
        <v>15000</v>
      </c>
      <c r="E1325" s="8">
        <v>1332</v>
      </c>
      <c r="F1325" t="s">
        <v>279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1135</v>
      </c>
      <c r="O1325" t="s">
        <v>1338</v>
      </c>
      <c r="P1325" s="10">
        <f t="shared" si="100"/>
        <v>9</v>
      </c>
      <c r="Q1325">
        <f t="shared" si="101"/>
        <v>30.27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6" t="s">
        <v>2730</v>
      </c>
      <c r="C1326" s="6" t="s">
        <v>2731</v>
      </c>
      <c r="D1326" s="7">
        <v>50000</v>
      </c>
      <c r="E1326" s="8">
        <v>4920</v>
      </c>
      <c r="F1326" t="s">
        <v>279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1135</v>
      </c>
      <c r="O1326" t="s">
        <v>1338</v>
      </c>
      <c r="P1326" s="10">
        <f t="shared" si="100"/>
        <v>10</v>
      </c>
      <c r="Q1326">
        <f t="shared" si="101"/>
        <v>54.67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6" t="s">
        <v>2732</v>
      </c>
      <c r="C1327" s="6" t="s">
        <v>2733</v>
      </c>
      <c r="D1327" s="7">
        <v>20000</v>
      </c>
      <c r="E1327" s="8">
        <v>486</v>
      </c>
      <c r="F1327" t="s">
        <v>279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1135</v>
      </c>
      <c r="O1327" t="s">
        <v>1338</v>
      </c>
      <c r="P1327" s="10">
        <f t="shared" si="100"/>
        <v>2</v>
      </c>
      <c r="Q1327">
        <f t="shared" si="101"/>
        <v>60.75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6" t="s">
        <v>2734</v>
      </c>
      <c r="C1328" s="6" t="s">
        <v>2735</v>
      </c>
      <c r="D1328" s="7">
        <v>100000</v>
      </c>
      <c r="E1328" s="8">
        <v>1130</v>
      </c>
      <c r="F1328" t="s">
        <v>279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1135</v>
      </c>
      <c r="O1328" t="s">
        <v>1338</v>
      </c>
      <c r="P1328" s="10">
        <f t="shared" si="100"/>
        <v>1</v>
      </c>
      <c r="Q1328">
        <f t="shared" si="101"/>
        <v>102.73</v>
      </c>
      <c r="S1328" s="11">
        <f t="shared" si="102"/>
        <v>41974.791990740741</v>
      </c>
      <c r="T1328" s="11">
        <f t="shared" si="103"/>
        <v>42019.791990740741</v>
      </c>
      <c r="U1328">
        <f t="shared" si="104"/>
        <v>2014</v>
      </c>
    </row>
    <row r="1329" spans="1:21" ht="45" x14ac:dyDescent="0.25">
      <c r="A1329">
        <v>1327</v>
      </c>
      <c r="B1329" s="6" t="s">
        <v>2736</v>
      </c>
      <c r="C1329" s="6" t="s">
        <v>2737</v>
      </c>
      <c r="D1329" s="7">
        <v>48000</v>
      </c>
      <c r="E1329" s="8">
        <v>1705</v>
      </c>
      <c r="F1329" t="s">
        <v>279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1135</v>
      </c>
      <c r="O1329" t="s">
        <v>1338</v>
      </c>
      <c r="P1329" s="10">
        <f t="shared" si="100"/>
        <v>4</v>
      </c>
      <c r="Q1329">
        <f t="shared" si="101"/>
        <v>41.59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6" t="s">
        <v>2738</v>
      </c>
      <c r="C1330" s="6" t="s">
        <v>2739</v>
      </c>
      <c r="D1330" s="7">
        <v>75000</v>
      </c>
      <c r="E1330" s="8">
        <v>1748</v>
      </c>
      <c r="F1330" t="s">
        <v>279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1135</v>
      </c>
      <c r="O1330" t="s">
        <v>1338</v>
      </c>
      <c r="P1330" s="10">
        <f t="shared" si="100"/>
        <v>2</v>
      </c>
      <c r="Q1330">
        <f t="shared" si="101"/>
        <v>116.53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6" t="s">
        <v>2740</v>
      </c>
      <c r="C1331" s="6" t="s">
        <v>2741</v>
      </c>
      <c r="D1331" s="7">
        <v>50000</v>
      </c>
      <c r="E1331" s="8">
        <v>408</v>
      </c>
      <c r="F1331" t="s">
        <v>279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1135</v>
      </c>
      <c r="O1331" t="s">
        <v>1338</v>
      </c>
      <c r="P1331" s="10">
        <f t="shared" si="100"/>
        <v>1</v>
      </c>
      <c r="Q1331">
        <f t="shared" si="101"/>
        <v>45.33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6" t="s">
        <v>2742</v>
      </c>
      <c r="C1332" s="6" t="s">
        <v>2743</v>
      </c>
      <c r="D1332" s="7">
        <v>35000</v>
      </c>
      <c r="E1332" s="8">
        <v>7873</v>
      </c>
      <c r="F1332" t="s">
        <v>279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1135</v>
      </c>
      <c r="O1332" t="s">
        <v>1338</v>
      </c>
      <c r="P1332" s="10">
        <f t="shared" si="100"/>
        <v>22</v>
      </c>
      <c r="Q1332">
        <f t="shared" si="101"/>
        <v>157.46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6" t="s">
        <v>2744</v>
      </c>
      <c r="C1333" s="6" t="s">
        <v>2745</v>
      </c>
      <c r="D1333" s="7">
        <v>250000</v>
      </c>
      <c r="E1333" s="8">
        <v>3417</v>
      </c>
      <c r="F1333" t="s">
        <v>279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1135</v>
      </c>
      <c r="O1333" t="s">
        <v>1338</v>
      </c>
      <c r="P1333" s="10">
        <f t="shared" si="100"/>
        <v>1</v>
      </c>
      <c r="Q1333">
        <f t="shared" si="101"/>
        <v>100.5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6" t="s">
        <v>2746</v>
      </c>
      <c r="C1334" s="6" t="s">
        <v>2747</v>
      </c>
      <c r="D1334" s="7">
        <v>10115</v>
      </c>
      <c r="E1334" s="8">
        <v>0</v>
      </c>
      <c r="F1334" t="s">
        <v>279</v>
      </c>
      <c r="G1334" t="s">
        <v>2100</v>
      </c>
      <c r="H1334" t="s">
        <v>2101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1135</v>
      </c>
      <c r="O1334" t="s">
        <v>1338</v>
      </c>
      <c r="P1334" s="10">
        <f t="shared" si="100"/>
        <v>0</v>
      </c>
      <c r="Q1334">
        <f t="shared" si="101"/>
        <v>0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6" t="s">
        <v>2748</v>
      </c>
      <c r="C1335" s="6" t="s">
        <v>2749</v>
      </c>
      <c r="D1335" s="7">
        <v>2500</v>
      </c>
      <c r="E1335" s="8">
        <v>0</v>
      </c>
      <c r="F1335" t="s">
        <v>279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1135</v>
      </c>
      <c r="O1335" t="s">
        <v>1338</v>
      </c>
      <c r="P1335" s="10">
        <f t="shared" si="100"/>
        <v>0</v>
      </c>
      <c r="Q1335">
        <f t="shared" si="101"/>
        <v>0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6" t="s">
        <v>2750</v>
      </c>
      <c r="C1336" s="6" t="s">
        <v>2751</v>
      </c>
      <c r="D1336" s="7">
        <v>133000</v>
      </c>
      <c r="E1336" s="8">
        <v>14303</v>
      </c>
      <c r="F1336" t="s">
        <v>279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1135</v>
      </c>
      <c r="O1336" t="s">
        <v>1338</v>
      </c>
      <c r="P1336" s="10">
        <f t="shared" si="100"/>
        <v>11</v>
      </c>
      <c r="Q1336">
        <f t="shared" si="101"/>
        <v>51.82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6" t="s">
        <v>2752</v>
      </c>
      <c r="C1337" s="6" t="s">
        <v>2753</v>
      </c>
      <c r="D1337" s="7">
        <v>25000</v>
      </c>
      <c r="E1337" s="8">
        <v>4940</v>
      </c>
      <c r="F1337" t="s">
        <v>279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1135</v>
      </c>
      <c r="O1337" t="s">
        <v>1338</v>
      </c>
      <c r="P1337" s="10">
        <f t="shared" si="100"/>
        <v>20</v>
      </c>
      <c r="Q1337">
        <f t="shared" si="101"/>
        <v>308.75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6" t="s">
        <v>2754</v>
      </c>
      <c r="C1338" s="6" t="s">
        <v>2755</v>
      </c>
      <c r="D1338" s="7">
        <v>100000</v>
      </c>
      <c r="E1338" s="8">
        <v>84947</v>
      </c>
      <c r="F1338" t="s">
        <v>279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1135</v>
      </c>
      <c r="O1338" t="s">
        <v>1338</v>
      </c>
      <c r="P1338" s="10">
        <f t="shared" si="100"/>
        <v>85</v>
      </c>
      <c r="Q1338">
        <f t="shared" si="101"/>
        <v>379.23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6" t="s">
        <v>2756</v>
      </c>
      <c r="C1339" s="6" t="s">
        <v>2757</v>
      </c>
      <c r="D1339" s="7">
        <v>50000</v>
      </c>
      <c r="E1339" s="8">
        <v>24691</v>
      </c>
      <c r="F1339" t="s">
        <v>279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1135</v>
      </c>
      <c r="O1339" t="s">
        <v>1338</v>
      </c>
      <c r="P1339" s="10">
        <f t="shared" si="100"/>
        <v>49</v>
      </c>
      <c r="Q1339">
        <f t="shared" si="101"/>
        <v>176.36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6" t="s">
        <v>2758</v>
      </c>
      <c r="C1340" s="6" t="s">
        <v>2759</v>
      </c>
      <c r="D1340" s="7">
        <v>30000</v>
      </c>
      <c r="E1340" s="8">
        <v>991</v>
      </c>
      <c r="F1340" t="s">
        <v>279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1135</v>
      </c>
      <c r="O1340" t="s">
        <v>1338</v>
      </c>
      <c r="P1340" s="10">
        <f t="shared" si="100"/>
        <v>3</v>
      </c>
      <c r="Q1340">
        <f t="shared" si="101"/>
        <v>66.069999999999993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6" t="s">
        <v>2760</v>
      </c>
      <c r="C1341" s="6" t="s">
        <v>2761</v>
      </c>
      <c r="D1341" s="7">
        <v>50000</v>
      </c>
      <c r="E1341" s="8">
        <v>3317</v>
      </c>
      <c r="F1341" t="s">
        <v>279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1135</v>
      </c>
      <c r="O1341" t="s">
        <v>1338</v>
      </c>
      <c r="P1341" s="10">
        <f t="shared" si="100"/>
        <v>7</v>
      </c>
      <c r="Q1341">
        <f t="shared" si="101"/>
        <v>89.65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6" t="s">
        <v>2762</v>
      </c>
      <c r="C1342" s="6" t="s">
        <v>2763</v>
      </c>
      <c r="D1342" s="7">
        <v>1680</v>
      </c>
      <c r="E1342" s="8">
        <v>0</v>
      </c>
      <c r="F1342" t="s">
        <v>279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1135</v>
      </c>
      <c r="O1342" t="s">
        <v>1338</v>
      </c>
      <c r="P1342" s="10">
        <f t="shared" si="100"/>
        <v>0</v>
      </c>
      <c r="Q1342">
        <f t="shared" si="101"/>
        <v>0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6" t="s">
        <v>2764</v>
      </c>
      <c r="C1343" s="6" t="s">
        <v>2765</v>
      </c>
      <c r="D1343" s="7">
        <v>25000</v>
      </c>
      <c r="E1343" s="8">
        <v>17590</v>
      </c>
      <c r="F1343" t="s">
        <v>279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1135</v>
      </c>
      <c r="O1343" t="s">
        <v>1338</v>
      </c>
      <c r="P1343" s="10">
        <f t="shared" si="100"/>
        <v>70</v>
      </c>
      <c r="Q1343">
        <f t="shared" si="101"/>
        <v>382.39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6" t="s">
        <v>2766</v>
      </c>
      <c r="C1344" s="6" t="s">
        <v>2767</v>
      </c>
      <c r="D1344" s="7">
        <v>50000</v>
      </c>
      <c r="E1344" s="8">
        <v>100</v>
      </c>
      <c r="F1344" t="s">
        <v>279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1135</v>
      </c>
      <c r="O1344" t="s">
        <v>1338</v>
      </c>
      <c r="P1344" s="10">
        <f t="shared" si="100"/>
        <v>0</v>
      </c>
      <c r="Q1344">
        <f t="shared" si="101"/>
        <v>100</v>
      </c>
      <c r="S1344" s="11">
        <f t="shared" si="102"/>
        <v>42172.816423611112</v>
      </c>
      <c r="T1344" s="11">
        <f t="shared" si="103"/>
        <v>42202.816423611112</v>
      </c>
      <c r="U1344">
        <f t="shared" si="104"/>
        <v>2015</v>
      </c>
    </row>
    <row r="1345" spans="1:21" ht="60" x14ac:dyDescent="0.25">
      <c r="A1345">
        <v>1343</v>
      </c>
      <c r="B1345" s="6" t="s">
        <v>2768</v>
      </c>
      <c r="C1345" s="6" t="s">
        <v>2769</v>
      </c>
      <c r="D1345" s="7">
        <v>50000</v>
      </c>
      <c r="E1345" s="8">
        <v>51149</v>
      </c>
      <c r="F1345" t="s">
        <v>279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1135</v>
      </c>
      <c r="O1345" t="s">
        <v>1338</v>
      </c>
      <c r="P1345" s="10">
        <f t="shared" si="100"/>
        <v>102</v>
      </c>
      <c r="Q1345">
        <f t="shared" si="101"/>
        <v>158.36000000000001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6" t="s">
        <v>2770</v>
      </c>
      <c r="C1346" s="6" t="s">
        <v>2771</v>
      </c>
      <c r="D1346" s="7">
        <v>1500</v>
      </c>
      <c r="E1346" s="8">
        <v>5666</v>
      </c>
      <c r="F1346" t="s">
        <v>22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1501</v>
      </c>
      <c r="O1346" t="s">
        <v>1502</v>
      </c>
      <c r="P1346" s="10">
        <f t="shared" ref="P1346:P1409" si="105">IFERROR(ROUND(E1346/D1346*100,0),0)</f>
        <v>378</v>
      </c>
      <c r="Q1346">
        <f t="shared" ref="Q1346:Q1409" si="106">IFERROR(ROUND(E1346/L1346,2),0)</f>
        <v>40.76</v>
      </c>
      <c r="S1346" s="11">
        <f t="shared" ref="S1346:S1409" si="107">(J1346/86400)+DATE(1970,1,1)</f>
        <v>42522.789803240739</v>
      </c>
      <c r="T1346" s="11">
        <f t="shared" ref="T1346:T1409" si="108">(I1346/86400)+DATE(1970,1,1)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6" t="s">
        <v>2772</v>
      </c>
      <c r="C1347" s="6" t="s">
        <v>2773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1501</v>
      </c>
      <c r="O1347" t="s">
        <v>1502</v>
      </c>
      <c r="P1347" s="10">
        <f t="shared" si="105"/>
        <v>125</v>
      </c>
      <c r="Q1347">
        <f t="shared" si="106"/>
        <v>53.57</v>
      </c>
      <c r="S1347" s="11">
        <f t="shared" si="107"/>
        <v>41799.814340277779</v>
      </c>
      <c r="T1347" s="11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6" t="s">
        <v>2774</v>
      </c>
      <c r="C1348" s="6" t="s">
        <v>2775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1501</v>
      </c>
      <c r="O1348" t="s">
        <v>1502</v>
      </c>
      <c r="P1348" s="10">
        <f t="shared" si="105"/>
        <v>147</v>
      </c>
      <c r="Q1348">
        <f t="shared" si="106"/>
        <v>48.45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6" t="s">
        <v>2776</v>
      </c>
      <c r="C1349" s="6" t="s">
        <v>2777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1501</v>
      </c>
      <c r="O1349" t="s">
        <v>1502</v>
      </c>
      <c r="P1349" s="10">
        <f t="shared" si="105"/>
        <v>102</v>
      </c>
      <c r="Q1349">
        <f t="shared" si="106"/>
        <v>82.42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6" t="s">
        <v>2778</v>
      </c>
      <c r="C1350" s="6" t="s">
        <v>2779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1501</v>
      </c>
      <c r="O1350" t="s">
        <v>1502</v>
      </c>
      <c r="P1350" s="10">
        <f t="shared" si="105"/>
        <v>102</v>
      </c>
      <c r="Q1350">
        <f t="shared" si="106"/>
        <v>230.19</v>
      </c>
      <c r="S1350" s="11">
        <f t="shared" si="107"/>
        <v>41963.506168981483</v>
      </c>
      <c r="T1350" s="11">
        <f t="shared" si="108"/>
        <v>41991.506168981483</v>
      </c>
      <c r="U1350">
        <f t="shared" si="109"/>
        <v>2014</v>
      </c>
    </row>
    <row r="1351" spans="1:21" ht="60" x14ac:dyDescent="0.25">
      <c r="A1351">
        <v>1349</v>
      </c>
      <c r="B1351" s="6" t="s">
        <v>2780</v>
      </c>
      <c r="C1351" s="6" t="s">
        <v>2781</v>
      </c>
      <c r="D1351" s="7">
        <v>5000</v>
      </c>
      <c r="E1351" s="8">
        <v>10210</v>
      </c>
      <c r="F1351" t="s">
        <v>22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1501</v>
      </c>
      <c r="O1351" t="s">
        <v>1502</v>
      </c>
      <c r="P1351" s="10">
        <f t="shared" si="105"/>
        <v>204</v>
      </c>
      <c r="Q1351">
        <f t="shared" si="106"/>
        <v>59.36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6" t="s">
        <v>2782</v>
      </c>
      <c r="C1352" s="6" t="s">
        <v>2783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1501</v>
      </c>
      <c r="O1352" t="s">
        <v>1502</v>
      </c>
      <c r="P1352" s="10">
        <f t="shared" si="105"/>
        <v>104</v>
      </c>
      <c r="Q1352">
        <f t="shared" si="106"/>
        <v>66.7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6" t="s">
        <v>2784</v>
      </c>
      <c r="C1353" s="6" t="s">
        <v>2785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1501</v>
      </c>
      <c r="O1353" t="s">
        <v>1502</v>
      </c>
      <c r="P1353" s="10">
        <f t="shared" si="105"/>
        <v>101</v>
      </c>
      <c r="Q1353">
        <f t="shared" si="106"/>
        <v>168.78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6" t="s">
        <v>2786</v>
      </c>
      <c r="C1354" s="6" t="s">
        <v>2787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1501</v>
      </c>
      <c r="O1354" t="s">
        <v>1502</v>
      </c>
      <c r="P1354" s="10">
        <f t="shared" si="105"/>
        <v>136</v>
      </c>
      <c r="Q1354">
        <f t="shared" si="106"/>
        <v>59.97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6" t="s">
        <v>2788</v>
      </c>
      <c r="C1355" s="6" t="s">
        <v>2789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1501</v>
      </c>
      <c r="O1355" t="s">
        <v>1502</v>
      </c>
      <c r="P1355" s="10">
        <f t="shared" si="105"/>
        <v>134</v>
      </c>
      <c r="Q1355">
        <f t="shared" si="106"/>
        <v>31.81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6" t="s">
        <v>2790</v>
      </c>
      <c r="C1356" s="6" t="s">
        <v>2791</v>
      </c>
      <c r="D1356" s="7">
        <v>1200</v>
      </c>
      <c r="E1356" s="8">
        <v>1563</v>
      </c>
      <c r="F1356" t="s">
        <v>22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1501</v>
      </c>
      <c r="O1356" t="s">
        <v>1502</v>
      </c>
      <c r="P1356" s="10">
        <f t="shared" si="105"/>
        <v>130</v>
      </c>
      <c r="Q1356">
        <f t="shared" si="106"/>
        <v>24.42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6" t="s">
        <v>2792</v>
      </c>
      <c r="C1357" s="6" t="s">
        <v>2793</v>
      </c>
      <c r="D1357" s="7">
        <v>2500</v>
      </c>
      <c r="E1357" s="8">
        <v>3067</v>
      </c>
      <c r="F1357" t="s">
        <v>22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1501</v>
      </c>
      <c r="O1357" t="s">
        <v>1502</v>
      </c>
      <c r="P1357" s="10">
        <f t="shared" si="105"/>
        <v>123</v>
      </c>
      <c r="Q1357">
        <f t="shared" si="106"/>
        <v>25.35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6" t="s">
        <v>2794</v>
      </c>
      <c r="C1358" s="6" t="s">
        <v>2795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1501</v>
      </c>
      <c r="O1358" t="s">
        <v>1502</v>
      </c>
      <c r="P1358" s="10">
        <f t="shared" si="105"/>
        <v>183</v>
      </c>
      <c r="Q1358">
        <f t="shared" si="106"/>
        <v>71.44</v>
      </c>
      <c r="S1358" s="11">
        <f t="shared" si="107"/>
        <v>41430.038888888885</v>
      </c>
      <c r="T1358" s="11">
        <f t="shared" si="108"/>
        <v>41460.038888888885</v>
      </c>
      <c r="U1358">
        <f t="shared" si="109"/>
        <v>2013</v>
      </c>
    </row>
    <row r="1359" spans="1:21" ht="45" x14ac:dyDescent="0.25">
      <c r="A1359">
        <v>1357</v>
      </c>
      <c r="B1359" s="6" t="s">
        <v>2796</v>
      </c>
      <c r="C1359" s="6" t="s">
        <v>2797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1501</v>
      </c>
      <c r="O1359" t="s">
        <v>1502</v>
      </c>
      <c r="P1359" s="10">
        <f t="shared" si="105"/>
        <v>125</v>
      </c>
      <c r="Q1359">
        <f t="shared" si="106"/>
        <v>38.549999999999997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6" t="s">
        <v>2798</v>
      </c>
      <c r="C1360" s="6" t="s">
        <v>2799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1501</v>
      </c>
      <c r="O1360" t="s">
        <v>1502</v>
      </c>
      <c r="P1360" s="10">
        <f t="shared" si="105"/>
        <v>112</v>
      </c>
      <c r="Q1360">
        <f t="shared" si="106"/>
        <v>68.37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6" t="s">
        <v>2800</v>
      </c>
      <c r="C1361" s="6" t="s">
        <v>2801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1501</v>
      </c>
      <c r="O1361" t="s">
        <v>1502</v>
      </c>
      <c r="P1361" s="10">
        <f t="shared" si="105"/>
        <v>116</v>
      </c>
      <c r="Q1361">
        <f t="shared" si="106"/>
        <v>40.21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6" t="s">
        <v>2802</v>
      </c>
      <c r="C1362" s="6" t="s">
        <v>2803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1501</v>
      </c>
      <c r="O1362" t="s">
        <v>1502</v>
      </c>
      <c r="P1362" s="10">
        <f t="shared" si="105"/>
        <v>173</v>
      </c>
      <c r="Q1362">
        <f t="shared" si="106"/>
        <v>32.07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6" t="s">
        <v>2804</v>
      </c>
      <c r="C1363" s="6" t="s">
        <v>2805</v>
      </c>
      <c r="D1363" s="7">
        <v>6000</v>
      </c>
      <c r="E1363" s="8">
        <v>7559</v>
      </c>
      <c r="F1363" t="s">
        <v>22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1501</v>
      </c>
      <c r="O1363" t="s">
        <v>1502</v>
      </c>
      <c r="P1363" s="10">
        <f t="shared" si="105"/>
        <v>126</v>
      </c>
      <c r="Q1363">
        <f t="shared" si="106"/>
        <v>28.63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6" t="s">
        <v>2806</v>
      </c>
      <c r="C1364" s="6" t="s">
        <v>2807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1501</v>
      </c>
      <c r="O1364" t="s">
        <v>1502</v>
      </c>
      <c r="P1364" s="10">
        <f t="shared" si="105"/>
        <v>109</v>
      </c>
      <c r="Q1364">
        <f t="shared" si="106"/>
        <v>43.64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6" t="s">
        <v>2808</v>
      </c>
      <c r="C1365" s="6" t="s">
        <v>2809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1501</v>
      </c>
      <c r="O1365" t="s">
        <v>1502</v>
      </c>
      <c r="P1365" s="10">
        <f t="shared" si="105"/>
        <v>100</v>
      </c>
      <c r="Q1365">
        <f t="shared" si="106"/>
        <v>40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6" t="s">
        <v>2810</v>
      </c>
      <c r="C1366" s="6" t="s">
        <v>2811</v>
      </c>
      <c r="D1366" s="7">
        <v>42000</v>
      </c>
      <c r="E1366" s="8">
        <v>49830</v>
      </c>
      <c r="F1366" t="s">
        <v>22</v>
      </c>
      <c r="G1366" t="s">
        <v>316</v>
      </c>
      <c r="H1366" t="s">
        <v>317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1624</v>
      </c>
      <c r="O1366" t="s">
        <v>1625</v>
      </c>
      <c r="P1366" s="10">
        <f t="shared" si="105"/>
        <v>119</v>
      </c>
      <c r="Q1366">
        <f t="shared" si="106"/>
        <v>346.04</v>
      </c>
      <c r="S1366" s="11">
        <f t="shared" si="107"/>
        <v>41951.6956712963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6" t="s">
        <v>2812</v>
      </c>
      <c r="C1367" s="6" t="s">
        <v>2813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1624</v>
      </c>
      <c r="O1367" t="s">
        <v>1625</v>
      </c>
      <c r="P1367" s="10">
        <f t="shared" si="105"/>
        <v>100</v>
      </c>
      <c r="Q1367">
        <f t="shared" si="106"/>
        <v>81.739999999999995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6" t="s">
        <v>2814</v>
      </c>
      <c r="C1368" s="6" t="s">
        <v>2815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1624</v>
      </c>
      <c r="O1368" t="s">
        <v>1625</v>
      </c>
      <c r="P1368" s="10">
        <f t="shared" si="105"/>
        <v>126</v>
      </c>
      <c r="Q1368">
        <f t="shared" si="106"/>
        <v>64.540000000000006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6" t="s">
        <v>2816</v>
      </c>
      <c r="C1369" s="6" t="s">
        <v>2817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1624</v>
      </c>
      <c r="O1369" t="s">
        <v>1625</v>
      </c>
      <c r="P1369" s="10">
        <f t="shared" si="105"/>
        <v>114</v>
      </c>
      <c r="Q1369">
        <f t="shared" si="106"/>
        <v>63.48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6" t="s">
        <v>2818</v>
      </c>
      <c r="C1370" s="6" t="s">
        <v>2819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1624</v>
      </c>
      <c r="O1370" t="s">
        <v>1625</v>
      </c>
      <c r="P1370" s="10">
        <f t="shared" si="105"/>
        <v>111</v>
      </c>
      <c r="Q1370">
        <f t="shared" si="106"/>
        <v>63.62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6" t="s">
        <v>2820</v>
      </c>
      <c r="C1371" s="6" t="s">
        <v>2821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1624</v>
      </c>
      <c r="O1371" t="s">
        <v>1625</v>
      </c>
      <c r="P1371" s="10">
        <f t="shared" si="105"/>
        <v>105</v>
      </c>
      <c r="Q1371">
        <f t="shared" si="106"/>
        <v>83.97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6" t="s">
        <v>2822</v>
      </c>
      <c r="C1372" s="6" t="s">
        <v>2823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1624</v>
      </c>
      <c r="O1372" t="s">
        <v>1625</v>
      </c>
      <c r="P1372" s="10">
        <f t="shared" si="105"/>
        <v>104</v>
      </c>
      <c r="Q1372">
        <f t="shared" si="106"/>
        <v>77.75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6" t="s">
        <v>2824</v>
      </c>
      <c r="C1373" s="6" t="s">
        <v>2825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1624</v>
      </c>
      <c r="O1373" t="s">
        <v>1625</v>
      </c>
      <c r="P1373" s="10">
        <f t="shared" si="105"/>
        <v>107</v>
      </c>
      <c r="Q1373">
        <f t="shared" si="106"/>
        <v>107.07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6" t="s">
        <v>2826</v>
      </c>
      <c r="C1374" s="6" t="s">
        <v>2827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1624</v>
      </c>
      <c r="O1374" t="s">
        <v>1625</v>
      </c>
      <c r="P1374" s="10">
        <f t="shared" si="105"/>
        <v>124</v>
      </c>
      <c r="Q1374">
        <f t="shared" si="106"/>
        <v>38.75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6" t="s">
        <v>2828</v>
      </c>
      <c r="C1375" s="6" t="s">
        <v>2829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1624</v>
      </c>
      <c r="O1375" t="s">
        <v>1625</v>
      </c>
      <c r="P1375" s="10">
        <f t="shared" si="105"/>
        <v>105</v>
      </c>
      <c r="Q1375">
        <f t="shared" si="106"/>
        <v>201.94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6" t="s">
        <v>2830</v>
      </c>
      <c r="C1376" s="6" t="s">
        <v>2831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1624</v>
      </c>
      <c r="O1376" t="s">
        <v>1625</v>
      </c>
      <c r="P1376" s="10">
        <f t="shared" si="105"/>
        <v>189</v>
      </c>
      <c r="Q1376">
        <f t="shared" si="106"/>
        <v>43.06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6" t="s">
        <v>2832</v>
      </c>
      <c r="C1377" s="6" t="s">
        <v>2833</v>
      </c>
      <c r="D1377" s="7">
        <v>4000</v>
      </c>
      <c r="E1377" s="8">
        <v>6853</v>
      </c>
      <c r="F1377" t="s">
        <v>22</v>
      </c>
      <c r="G1377" t="s">
        <v>186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1624</v>
      </c>
      <c r="O1377" t="s">
        <v>1625</v>
      </c>
      <c r="P1377" s="10">
        <f t="shared" si="105"/>
        <v>171</v>
      </c>
      <c r="Q1377">
        <f t="shared" si="106"/>
        <v>62.87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6" t="s">
        <v>2834</v>
      </c>
      <c r="C1378" s="6" t="s">
        <v>2835</v>
      </c>
      <c r="D1378" s="7">
        <v>3700</v>
      </c>
      <c r="E1378" s="8">
        <v>9342</v>
      </c>
      <c r="F1378" t="s">
        <v>22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1624</v>
      </c>
      <c r="O1378" t="s">
        <v>1625</v>
      </c>
      <c r="P1378" s="10">
        <f t="shared" si="105"/>
        <v>252</v>
      </c>
      <c r="Q1378">
        <f t="shared" si="106"/>
        <v>55.61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6" t="s">
        <v>2836</v>
      </c>
      <c r="C1379" s="6" t="s">
        <v>2837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1624</v>
      </c>
      <c r="O1379" t="s">
        <v>1625</v>
      </c>
      <c r="P1379" s="10">
        <f t="shared" si="105"/>
        <v>116</v>
      </c>
      <c r="Q1379">
        <f t="shared" si="106"/>
        <v>48.71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6" t="s">
        <v>2838</v>
      </c>
      <c r="C1380" s="6" t="s">
        <v>2839</v>
      </c>
      <c r="D1380" s="7">
        <v>2000</v>
      </c>
      <c r="E1380" s="8">
        <v>4067</v>
      </c>
      <c r="F1380" t="s">
        <v>22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1624</v>
      </c>
      <c r="O1380" t="s">
        <v>1625</v>
      </c>
      <c r="P1380" s="10">
        <f t="shared" si="105"/>
        <v>203</v>
      </c>
      <c r="Q1380">
        <f t="shared" si="106"/>
        <v>30.58</v>
      </c>
      <c r="S1380" s="11">
        <f t="shared" si="107"/>
        <v>42568.759375000001</v>
      </c>
      <c r="T1380" s="11">
        <f t="shared" si="108"/>
        <v>42583.759375000001</v>
      </c>
      <c r="U1380">
        <f t="shared" si="109"/>
        <v>2016</v>
      </c>
    </row>
    <row r="1381" spans="1:21" ht="30" x14ac:dyDescent="0.25">
      <c r="A1381">
        <v>1379</v>
      </c>
      <c r="B1381" s="6" t="s">
        <v>2840</v>
      </c>
      <c r="C1381" s="6" t="s">
        <v>2841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1624</v>
      </c>
      <c r="O1381" t="s">
        <v>1625</v>
      </c>
      <c r="P1381" s="10">
        <f t="shared" si="105"/>
        <v>112</v>
      </c>
      <c r="Q1381">
        <f t="shared" si="106"/>
        <v>73.91</v>
      </c>
      <c r="S1381" s="11">
        <f t="shared" si="107"/>
        <v>42130.491620370369</v>
      </c>
      <c r="T1381" s="11">
        <f t="shared" si="108"/>
        <v>42160.491620370369</v>
      </c>
      <c r="U1381">
        <f t="shared" si="109"/>
        <v>2015</v>
      </c>
    </row>
    <row r="1382" spans="1:21" ht="45" x14ac:dyDescent="0.25">
      <c r="A1382">
        <v>1380</v>
      </c>
      <c r="B1382" s="6" t="s">
        <v>2842</v>
      </c>
      <c r="C1382" s="6" t="s">
        <v>2843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1624</v>
      </c>
      <c r="O1382" t="s">
        <v>1625</v>
      </c>
      <c r="P1382" s="10">
        <f t="shared" si="105"/>
        <v>424</v>
      </c>
      <c r="Q1382">
        <f t="shared" si="106"/>
        <v>21.2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6" t="s">
        <v>2844</v>
      </c>
      <c r="C1383" s="6" t="s">
        <v>2845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1624</v>
      </c>
      <c r="O1383" t="s">
        <v>1625</v>
      </c>
      <c r="P1383" s="10">
        <f t="shared" si="105"/>
        <v>107</v>
      </c>
      <c r="Q1383">
        <f t="shared" si="106"/>
        <v>73.36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6" t="s">
        <v>2846</v>
      </c>
      <c r="C1384" s="6" t="s">
        <v>2847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1624</v>
      </c>
      <c r="O1384" t="s">
        <v>1625</v>
      </c>
      <c r="P1384" s="10">
        <f t="shared" si="105"/>
        <v>104</v>
      </c>
      <c r="Q1384">
        <f t="shared" si="106"/>
        <v>56.41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6" t="s">
        <v>2848</v>
      </c>
      <c r="C1385" s="6" t="s">
        <v>2849</v>
      </c>
      <c r="D1385" s="7">
        <v>2200</v>
      </c>
      <c r="E1385" s="8">
        <v>4673</v>
      </c>
      <c r="F1385" t="s">
        <v>22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1624</v>
      </c>
      <c r="O1385" t="s">
        <v>1625</v>
      </c>
      <c r="P1385" s="10">
        <f t="shared" si="105"/>
        <v>212</v>
      </c>
      <c r="Q1385">
        <f t="shared" si="106"/>
        <v>50.25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6" t="s">
        <v>2850</v>
      </c>
      <c r="C1386" s="6" t="s">
        <v>2851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1624</v>
      </c>
      <c r="O1386" t="s">
        <v>1625</v>
      </c>
      <c r="P1386" s="10">
        <f t="shared" si="105"/>
        <v>124</v>
      </c>
      <c r="Q1386">
        <f t="shared" si="106"/>
        <v>68.94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6" t="s">
        <v>2852</v>
      </c>
      <c r="C1387" s="6" t="s">
        <v>2853</v>
      </c>
      <c r="D1387" s="7">
        <v>8000</v>
      </c>
      <c r="E1387" s="8">
        <v>8832.49</v>
      </c>
      <c r="F1387" t="s">
        <v>22</v>
      </c>
      <c r="G1387" t="s">
        <v>509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1624</v>
      </c>
      <c r="O1387" t="s">
        <v>1625</v>
      </c>
      <c r="P1387" s="10">
        <f t="shared" si="105"/>
        <v>110</v>
      </c>
      <c r="Q1387">
        <f t="shared" si="106"/>
        <v>65.91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6" t="s">
        <v>2854</v>
      </c>
      <c r="C1388" s="6" t="s">
        <v>2855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1624</v>
      </c>
      <c r="O1388" t="s">
        <v>1625</v>
      </c>
      <c r="P1388" s="10">
        <f t="shared" si="105"/>
        <v>219</v>
      </c>
      <c r="Q1388">
        <f t="shared" si="106"/>
        <v>62.5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6" t="s">
        <v>2856</v>
      </c>
      <c r="C1389" s="6" t="s">
        <v>2857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1624</v>
      </c>
      <c r="O1389" t="s">
        <v>1625</v>
      </c>
      <c r="P1389" s="10">
        <f t="shared" si="105"/>
        <v>137</v>
      </c>
      <c r="Q1389">
        <f t="shared" si="106"/>
        <v>70.06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6" t="s">
        <v>2858</v>
      </c>
      <c r="C1390" s="6" t="s">
        <v>2859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1624</v>
      </c>
      <c r="O1390" t="s">
        <v>1625</v>
      </c>
      <c r="P1390" s="10">
        <f t="shared" si="105"/>
        <v>135</v>
      </c>
      <c r="Q1390">
        <f t="shared" si="106"/>
        <v>60.18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6" t="s">
        <v>2860</v>
      </c>
      <c r="C1391" s="6" t="s">
        <v>2861</v>
      </c>
      <c r="D1391" s="7">
        <v>500</v>
      </c>
      <c r="E1391" s="8">
        <v>727</v>
      </c>
      <c r="F1391" t="s">
        <v>22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1624</v>
      </c>
      <c r="O1391" t="s">
        <v>1625</v>
      </c>
      <c r="P1391" s="10">
        <f t="shared" si="105"/>
        <v>145</v>
      </c>
      <c r="Q1391">
        <f t="shared" si="106"/>
        <v>21.38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6" t="s">
        <v>2862</v>
      </c>
      <c r="C1392" s="6" t="s">
        <v>2863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1624</v>
      </c>
      <c r="O1392" t="s">
        <v>1625</v>
      </c>
      <c r="P1392" s="10">
        <f t="shared" si="105"/>
        <v>109</v>
      </c>
      <c r="Q1392">
        <f t="shared" si="106"/>
        <v>160.79</v>
      </c>
      <c r="S1392" s="11">
        <f t="shared" si="107"/>
        <v>42087.803310185191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6" t="s">
        <v>2864</v>
      </c>
      <c r="C1393" s="6" t="s">
        <v>2865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1624</v>
      </c>
      <c r="O1393" t="s">
        <v>1625</v>
      </c>
      <c r="P1393" s="10">
        <f t="shared" si="105"/>
        <v>110</v>
      </c>
      <c r="Q1393">
        <f t="shared" si="106"/>
        <v>42.38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6" t="s">
        <v>2866</v>
      </c>
      <c r="C1394" s="6" t="s">
        <v>2867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1624</v>
      </c>
      <c r="O1394" t="s">
        <v>1625</v>
      </c>
      <c r="P1394" s="10">
        <f t="shared" si="105"/>
        <v>114</v>
      </c>
      <c r="Q1394">
        <f t="shared" si="106"/>
        <v>27.32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6" t="s">
        <v>2868</v>
      </c>
      <c r="C1395" s="6" t="s">
        <v>2869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1624</v>
      </c>
      <c r="O1395" t="s">
        <v>1625</v>
      </c>
      <c r="P1395" s="10">
        <f t="shared" si="105"/>
        <v>102</v>
      </c>
      <c r="Q1395">
        <f t="shared" si="106"/>
        <v>196.83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6" t="s">
        <v>2870</v>
      </c>
      <c r="C1396" s="6" t="s">
        <v>2871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1624</v>
      </c>
      <c r="O1396" t="s">
        <v>1625</v>
      </c>
      <c r="P1396" s="10">
        <f t="shared" si="105"/>
        <v>122</v>
      </c>
      <c r="Q1396">
        <f t="shared" si="106"/>
        <v>53.88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6" t="s">
        <v>2872</v>
      </c>
      <c r="C1397" s="6" t="s">
        <v>2873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1624</v>
      </c>
      <c r="O1397" t="s">
        <v>1625</v>
      </c>
      <c r="P1397" s="10">
        <f t="shared" si="105"/>
        <v>112</v>
      </c>
      <c r="Q1397">
        <f t="shared" si="106"/>
        <v>47.76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6" t="s">
        <v>2874</v>
      </c>
      <c r="C1398" s="6" t="s">
        <v>2875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1624</v>
      </c>
      <c r="O1398" t="s">
        <v>1625</v>
      </c>
      <c r="P1398" s="10">
        <f t="shared" si="105"/>
        <v>107</v>
      </c>
      <c r="Q1398">
        <f t="shared" si="106"/>
        <v>88.19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6" t="s">
        <v>2876</v>
      </c>
      <c r="C1399" s="6" t="s">
        <v>2877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1624</v>
      </c>
      <c r="O1399" t="s">
        <v>1625</v>
      </c>
      <c r="P1399" s="10">
        <f t="shared" si="105"/>
        <v>114</v>
      </c>
      <c r="Q1399">
        <f t="shared" si="106"/>
        <v>72.06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6" t="s">
        <v>2878</v>
      </c>
      <c r="C1400" s="6" t="s">
        <v>2879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1624</v>
      </c>
      <c r="O1400" t="s">
        <v>1625</v>
      </c>
      <c r="P1400" s="10">
        <f t="shared" si="105"/>
        <v>110</v>
      </c>
      <c r="Q1400">
        <f t="shared" si="106"/>
        <v>74.25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6" t="s">
        <v>2880</v>
      </c>
      <c r="C1401" s="6" t="s">
        <v>2881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1624</v>
      </c>
      <c r="O1401" t="s">
        <v>1625</v>
      </c>
      <c r="P1401" s="10">
        <f t="shared" si="105"/>
        <v>126</v>
      </c>
      <c r="Q1401">
        <f t="shared" si="106"/>
        <v>61.7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6" t="s">
        <v>2882</v>
      </c>
      <c r="C1402" s="6" t="s">
        <v>2883</v>
      </c>
      <c r="D1402" s="7">
        <v>350</v>
      </c>
      <c r="E1402" s="8">
        <v>586</v>
      </c>
      <c r="F1402" t="s">
        <v>22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1624</v>
      </c>
      <c r="O1402" t="s">
        <v>1625</v>
      </c>
      <c r="P1402" s="10">
        <f t="shared" si="105"/>
        <v>167</v>
      </c>
      <c r="Q1402">
        <f t="shared" si="106"/>
        <v>17.239999999999998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6" t="s">
        <v>2884</v>
      </c>
      <c r="C1403" s="6" t="s">
        <v>2885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1624</v>
      </c>
      <c r="O1403" t="s">
        <v>1625</v>
      </c>
      <c r="P1403" s="10">
        <f t="shared" si="105"/>
        <v>497</v>
      </c>
      <c r="Q1403">
        <f t="shared" si="106"/>
        <v>51.72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6" t="s">
        <v>2886</v>
      </c>
      <c r="C1404" s="6" t="s">
        <v>2887</v>
      </c>
      <c r="D1404" s="7">
        <v>2500</v>
      </c>
      <c r="E1404" s="8">
        <v>2729</v>
      </c>
      <c r="F1404" t="s">
        <v>22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1624</v>
      </c>
      <c r="O1404" t="s">
        <v>1625</v>
      </c>
      <c r="P1404" s="10">
        <f t="shared" si="105"/>
        <v>109</v>
      </c>
      <c r="Q1404">
        <f t="shared" si="106"/>
        <v>24.15</v>
      </c>
      <c r="S1404" s="11">
        <f t="shared" si="107"/>
        <v>42065.053368055553</v>
      </c>
      <c r="T1404" s="11">
        <f t="shared" si="108"/>
        <v>42125.011701388888</v>
      </c>
      <c r="U1404">
        <f t="shared" si="109"/>
        <v>2015</v>
      </c>
    </row>
    <row r="1405" spans="1:21" ht="60" x14ac:dyDescent="0.25">
      <c r="A1405">
        <v>1403</v>
      </c>
      <c r="B1405" s="6" t="s">
        <v>2888</v>
      </c>
      <c r="C1405" s="6" t="s">
        <v>2889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1624</v>
      </c>
      <c r="O1405" t="s">
        <v>1625</v>
      </c>
      <c r="P1405" s="10">
        <f t="shared" si="105"/>
        <v>103</v>
      </c>
      <c r="Q1405">
        <f t="shared" si="106"/>
        <v>62.17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6" t="s">
        <v>2890</v>
      </c>
      <c r="C1406" s="6" t="s">
        <v>2891</v>
      </c>
      <c r="D1406" s="7">
        <v>14500</v>
      </c>
      <c r="E1406" s="8">
        <v>241</v>
      </c>
      <c r="F1406" t="s">
        <v>364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1501</v>
      </c>
      <c r="O1406" t="s">
        <v>2892</v>
      </c>
      <c r="P1406" s="10">
        <f t="shared" si="105"/>
        <v>2</v>
      </c>
      <c r="Q1406">
        <f t="shared" si="106"/>
        <v>48.2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6" t="s">
        <v>2893</v>
      </c>
      <c r="C1407" s="6" t="s">
        <v>2894</v>
      </c>
      <c r="D1407" s="7">
        <v>25000</v>
      </c>
      <c r="E1407" s="8">
        <v>105</v>
      </c>
      <c r="F1407" t="s">
        <v>364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1501</v>
      </c>
      <c r="O1407" t="s">
        <v>2892</v>
      </c>
      <c r="P1407" s="10">
        <f t="shared" si="105"/>
        <v>0</v>
      </c>
      <c r="Q1407">
        <f t="shared" si="106"/>
        <v>6.18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6" t="s">
        <v>2895</v>
      </c>
      <c r="C1408" s="6" t="s">
        <v>2896</v>
      </c>
      <c r="D1408" s="7">
        <v>12000</v>
      </c>
      <c r="E1408" s="8">
        <v>15</v>
      </c>
      <c r="F1408" t="s">
        <v>364</v>
      </c>
      <c r="G1408" t="s">
        <v>1233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1501</v>
      </c>
      <c r="O1408" t="s">
        <v>2892</v>
      </c>
      <c r="P1408" s="10">
        <f t="shared" si="105"/>
        <v>0</v>
      </c>
      <c r="Q1408">
        <f t="shared" si="106"/>
        <v>5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6" t="s">
        <v>2897</v>
      </c>
      <c r="C1409" s="6" t="s">
        <v>2898</v>
      </c>
      <c r="D1409" s="7">
        <v>3000</v>
      </c>
      <c r="E1409" s="8">
        <v>15</v>
      </c>
      <c r="F1409" t="s">
        <v>364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1501</v>
      </c>
      <c r="O1409" t="s">
        <v>2892</v>
      </c>
      <c r="P1409" s="10">
        <f t="shared" si="105"/>
        <v>1</v>
      </c>
      <c r="Q1409">
        <f t="shared" si="106"/>
        <v>7.5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6" t="s">
        <v>2899</v>
      </c>
      <c r="C1410" s="6" t="s">
        <v>2900</v>
      </c>
      <c r="D1410" s="7">
        <v>1000</v>
      </c>
      <c r="E1410" s="8">
        <v>72</v>
      </c>
      <c r="F1410" t="s">
        <v>364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1501</v>
      </c>
      <c r="O1410" t="s">
        <v>2892</v>
      </c>
      <c r="P1410" s="10">
        <f t="shared" ref="P1410:P1473" si="110">IFERROR(ROUND(E1410/D1410*100,0),0)</f>
        <v>7</v>
      </c>
      <c r="Q1410">
        <f t="shared" ref="Q1410:Q1473" si="111">IFERROR(ROUND(E1410/L1410,2),0)</f>
        <v>12</v>
      </c>
      <c r="S1410" s="11">
        <f t="shared" ref="S1410:S1473" si="112">(J1410/86400)+DATE(1970,1,1)</f>
        <v>42291.872175925921</v>
      </c>
      <c r="T1410" s="11">
        <f t="shared" ref="T1410:T1473" si="113">(I1410/86400)+DATE(1970,1,1)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6" t="s">
        <v>2901</v>
      </c>
      <c r="C1411" s="6" t="s">
        <v>2902</v>
      </c>
      <c r="D1411" s="7">
        <v>4000</v>
      </c>
      <c r="E1411" s="8">
        <v>0</v>
      </c>
      <c r="F1411" t="s">
        <v>364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1501</v>
      </c>
      <c r="O1411" t="s">
        <v>2892</v>
      </c>
      <c r="P1411" s="10">
        <f t="shared" si="110"/>
        <v>0</v>
      </c>
      <c r="Q1411">
        <f t="shared" si="111"/>
        <v>0</v>
      </c>
      <c r="S1411" s="11">
        <f t="shared" si="112"/>
        <v>41945.133506944447</v>
      </c>
      <c r="T1411" s="11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6" t="s">
        <v>2903</v>
      </c>
      <c r="C1412" s="6" t="s">
        <v>2904</v>
      </c>
      <c r="D1412" s="7">
        <v>6000</v>
      </c>
      <c r="E1412" s="8">
        <v>1</v>
      </c>
      <c r="F1412" t="s">
        <v>364</v>
      </c>
      <c r="G1412" t="s">
        <v>1233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1501</v>
      </c>
      <c r="O1412" t="s">
        <v>2892</v>
      </c>
      <c r="P1412" s="10">
        <f t="shared" si="110"/>
        <v>0</v>
      </c>
      <c r="Q1412">
        <f t="shared" si="111"/>
        <v>1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6" t="s">
        <v>2905</v>
      </c>
      <c r="C1413" s="6" t="s">
        <v>2906</v>
      </c>
      <c r="D1413" s="7">
        <v>3000</v>
      </c>
      <c r="E1413" s="8">
        <v>7</v>
      </c>
      <c r="F1413" t="s">
        <v>364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1501</v>
      </c>
      <c r="O1413" t="s">
        <v>2892</v>
      </c>
      <c r="P1413" s="10">
        <f t="shared" si="110"/>
        <v>0</v>
      </c>
      <c r="Q1413">
        <f t="shared" si="111"/>
        <v>2.33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6" t="s">
        <v>2907</v>
      </c>
      <c r="C1414" s="6" t="s">
        <v>2908</v>
      </c>
      <c r="D1414" s="7">
        <v>7000</v>
      </c>
      <c r="E1414" s="8">
        <v>320</v>
      </c>
      <c r="F1414" t="s">
        <v>364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1501</v>
      </c>
      <c r="O1414" t="s">
        <v>2892</v>
      </c>
      <c r="P1414" s="10">
        <f t="shared" si="110"/>
        <v>5</v>
      </c>
      <c r="Q1414">
        <f t="shared" si="111"/>
        <v>24.62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6" t="s">
        <v>2909</v>
      </c>
      <c r="C1415" s="6" t="s">
        <v>2910</v>
      </c>
      <c r="D1415" s="7">
        <v>2000</v>
      </c>
      <c r="E1415" s="8">
        <v>100</v>
      </c>
      <c r="F1415" t="s">
        <v>364</v>
      </c>
      <c r="G1415" t="s">
        <v>1233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1501</v>
      </c>
      <c r="O1415" t="s">
        <v>2892</v>
      </c>
      <c r="P1415" s="10">
        <f t="shared" si="110"/>
        <v>5</v>
      </c>
      <c r="Q1415">
        <f t="shared" si="111"/>
        <v>100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6" t="s">
        <v>2911</v>
      </c>
      <c r="C1416" s="6" t="s">
        <v>2912</v>
      </c>
      <c r="D1416" s="7">
        <v>500</v>
      </c>
      <c r="E1416" s="8">
        <v>1</v>
      </c>
      <c r="F1416" t="s">
        <v>364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1501</v>
      </c>
      <c r="O1416" t="s">
        <v>2892</v>
      </c>
      <c r="P1416" s="10">
        <f t="shared" si="110"/>
        <v>0</v>
      </c>
      <c r="Q1416">
        <f t="shared" si="111"/>
        <v>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6" t="s">
        <v>2913</v>
      </c>
      <c r="C1417" s="6" t="s">
        <v>2914</v>
      </c>
      <c r="D1417" s="7">
        <v>4400</v>
      </c>
      <c r="E1417" s="8">
        <v>800</v>
      </c>
      <c r="F1417" t="s">
        <v>364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1501</v>
      </c>
      <c r="O1417" t="s">
        <v>2892</v>
      </c>
      <c r="P1417" s="10">
        <f t="shared" si="110"/>
        <v>18</v>
      </c>
      <c r="Q1417">
        <f t="shared" si="111"/>
        <v>88.89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6" t="s">
        <v>2915</v>
      </c>
      <c r="C1418" s="6" t="s">
        <v>2916</v>
      </c>
      <c r="D1418" s="7">
        <v>50000</v>
      </c>
      <c r="E1418" s="8">
        <v>0</v>
      </c>
      <c r="F1418" t="s">
        <v>364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1501</v>
      </c>
      <c r="O1418" t="s">
        <v>2892</v>
      </c>
      <c r="P1418" s="10">
        <f t="shared" si="110"/>
        <v>0</v>
      </c>
      <c r="Q1418">
        <f t="shared" si="111"/>
        <v>0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6" t="s">
        <v>2917</v>
      </c>
      <c r="C1419" s="6" t="s">
        <v>2918</v>
      </c>
      <c r="D1419" s="7">
        <v>4500</v>
      </c>
      <c r="E1419" s="8">
        <v>55</v>
      </c>
      <c r="F1419" t="s">
        <v>364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1501</v>
      </c>
      <c r="O1419" t="s">
        <v>2892</v>
      </c>
      <c r="P1419" s="10">
        <f t="shared" si="110"/>
        <v>1</v>
      </c>
      <c r="Q1419">
        <f t="shared" si="111"/>
        <v>27.5</v>
      </c>
      <c r="S1419" s="11">
        <f t="shared" si="112"/>
        <v>42232.15016203704</v>
      </c>
      <c r="T1419" s="11">
        <f t="shared" si="113"/>
        <v>42262.46597222222</v>
      </c>
      <c r="U1419">
        <f t="shared" si="114"/>
        <v>2015</v>
      </c>
    </row>
    <row r="1420" spans="1:21" ht="60" x14ac:dyDescent="0.25">
      <c r="A1420">
        <v>1418</v>
      </c>
      <c r="B1420" s="6" t="s">
        <v>2919</v>
      </c>
      <c r="C1420" s="6" t="s">
        <v>2920</v>
      </c>
      <c r="D1420" s="7">
        <v>3000</v>
      </c>
      <c r="E1420" s="8">
        <v>6</v>
      </c>
      <c r="F1420" t="s">
        <v>364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1501</v>
      </c>
      <c r="O1420" t="s">
        <v>2892</v>
      </c>
      <c r="P1420" s="10">
        <f t="shared" si="110"/>
        <v>0</v>
      </c>
      <c r="Q1420">
        <f t="shared" si="111"/>
        <v>6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6" t="s">
        <v>2921</v>
      </c>
      <c r="C1421" s="6" t="s">
        <v>2922</v>
      </c>
      <c r="D1421" s="7">
        <v>6300</v>
      </c>
      <c r="E1421" s="8">
        <v>445</v>
      </c>
      <c r="F1421" t="s">
        <v>364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1501</v>
      </c>
      <c r="O1421" t="s">
        <v>2892</v>
      </c>
      <c r="P1421" s="10">
        <f t="shared" si="110"/>
        <v>7</v>
      </c>
      <c r="Q1421">
        <f t="shared" si="111"/>
        <v>44.5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6" t="s">
        <v>2923</v>
      </c>
      <c r="C1422" s="6" t="s">
        <v>2924</v>
      </c>
      <c r="D1422" s="7">
        <v>110</v>
      </c>
      <c r="E1422" s="8">
        <v>3</v>
      </c>
      <c r="F1422" t="s">
        <v>364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1501</v>
      </c>
      <c r="O1422" t="s">
        <v>2892</v>
      </c>
      <c r="P1422" s="10">
        <f t="shared" si="110"/>
        <v>3</v>
      </c>
      <c r="Q1422">
        <f t="shared" si="111"/>
        <v>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6" t="s">
        <v>2925</v>
      </c>
      <c r="C1423" s="6" t="s">
        <v>2926</v>
      </c>
      <c r="D1423" s="7">
        <v>200000</v>
      </c>
      <c r="E1423" s="8">
        <v>200</v>
      </c>
      <c r="F1423" t="s">
        <v>364</v>
      </c>
      <c r="G1423" t="s">
        <v>483</v>
      </c>
      <c r="H1423" t="s">
        <v>484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1501</v>
      </c>
      <c r="O1423" t="s">
        <v>2892</v>
      </c>
      <c r="P1423" s="10">
        <f t="shared" si="110"/>
        <v>0</v>
      </c>
      <c r="Q1423">
        <f t="shared" si="111"/>
        <v>100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6" t="s">
        <v>2927</v>
      </c>
      <c r="C1424" s="6" t="s">
        <v>2928</v>
      </c>
      <c r="D1424" s="7">
        <v>25000</v>
      </c>
      <c r="E1424" s="8">
        <v>26</v>
      </c>
      <c r="F1424" t="s">
        <v>364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1501</v>
      </c>
      <c r="O1424" t="s">
        <v>2892</v>
      </c>
      <c r="P1424" s="10">
        <f t="shared" si="110"/>
        <v>0</v>
      </c>
      <c r="Q1424">
        <f t="shared" si="111"/>
        <v>13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6" t="s">
        <v>2929</v>
      </c>
      <c r="C1425" s="6" t="s">
        <v>2930</v>
      </c>
      <c r="D1425" s="7">
        <v>30000</v>
      </c>
      <c r="E1425" s="8">
        <v>100</v>
      </c>
      <c r="F1425" t="s">
        <v>364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1501</v>
      </c>
      <c r="O1425" t="s">
        <v>2892</v>
      </c>
      <c r="P1425" s="10">
        <f t="shared" si="110"/>
        <v>0</v>
      </c>
      <c r="Q1425">
        <f t="shared" si="111"/>
        <v>100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6" t="s">
        <v>2931</v>
      </c>
      <c r="C1426" s="6" t="s">
        <v>2932</v>
      </c>
      <c r="D1426" s="7">
        <v>7500</v>
      </c>
      <c r="E1426" s="8">
        <v>1527</v>
      </c>
      <c r="F1426" t="s">
        <v>364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1501</v>
      </c>
      <c r="O1426" t="s">
        <v>2892</v>
      </c>
      <c r="P1426" s="10">
        <f t="shared" si="110"/>
        <v>20</v>
      </c>
      <c r="Q1426">
        <f t="shared" si="111"/>
        <v>109.07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6" t="s">
        <v>2933</v>
      </c>
      <c r="C1427" s="6" t="s">
        <v>2934</v>
      </c>
      <c r="D1427" s="7">
        <v>13000</v>
      </c>
      <c r="E1427" s="8">
        <v>0</v>
      </c>
      <c r="F1427" t="s">
        <v>364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1501</v>
      </c>
      <c r="O1427" t="s">
        <v>2892</v>
      </c>
      <c r="P1427" s="10">
        <f t="shared" si="110"/>
        <v>0</v>
      </c>
      <c r="Q1427">
        <f t="shared" si="111"/>
        <v>0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6" t="s">
        <v>2935</v>
      </c>
      <c r="C1428" s="6" t="s">
        <v>2936</v>
      </c>
      <c r="D1428" s="7">
        <v>1000</v>
      </c>
      <c r="E1428" s="8">
        <v>0</v>
      </c>
      <c r="F1428" t="s">
        <v>364</v>
      </c>
      <c r="G1428" t="s">
        <v>509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1501</v>
      </c>
      <c r="O1428" t="s">
        <v>2892</v>
      </c>
      <c r="P1428" s="10">
        <f t="shared" si="110"/>
        <v>0</v>
      </c>
      <c r="Q1428">
        <f t="shared" si="111"/>
        <v>0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6" t="s">
        <v>2937</v>
      </c>
      <c r="C1429" s="6" t="s">
        <v>2938</v>
      </c>
      <c r="D1429" s="7">
        <v>5000</v>
      </c>
      <c r="E1429" s="8">
        <v>419</v>
      </c>
      <c r="F1429" t="s">
        <v>364</v>
      </c>
      <c r="G1429" t="s">
        <v>509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1501</v>
      </c>
      <c r="O1429" t="s">
        <v>2892</v>
      </c>
      <c r="P1429" s="10">
        <f t="shared" si="110"/>
        <v>8</v>
      </c>
      <c r="Q1429">
        <f t="shared" si="111"/>
        <v>104.75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6" t="s">
        <v>2939</v>
      </c>
      <c r="C1430" s="6" t="s">
        <v>2940</v>
      </c>
      <c r="D1430" s="7">
        <v>1000</v>
      </c>
      <c r="E1430" s="8">
        <v>45</v>
      </c>
      <c r="F1430" t="s">
        <v>364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1501</v>
      </c>
      <c r="O1430" t="s">
        <v>2892</v>
      </c>
      <c r="P1430" s="10">
        <f t="shared" si="110"/>
        <v>5</v>
      </c>
      <c r="Q1430">
        <f t="shared" si="111"/>
        <v>15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6" t="s">
        <v>2941</v>
      </c>
      <c r="C1431" s="6" t="s">
        <v>2942</v>
      </c>
      <c r="D1431" s="7">
        <v>10000</v>
      </c>
      <c r="E1431" s="8">
        <v>0</v>
      </c>
      <c r="F1431" t="s">
        <v>364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1501</v>
      </c>
      <c r="O1431" t="s">
        <v>2892</v>
      </c>
      <c r="P1431" s="10">
        <f t="shared" si="110"/>
        <v>0</v>
      </c>
      <c r="Q1431">
        <f t="shared" si="111"/>
        <v>0</v>
      </c>
      <c r="S1431" s="11">
        <f t="shared" si="112"/>
        <v>42074.060671296298</v>
      </c>
      <c r="T1431" s="11">
        <f t="shared" si="113"/>
        <v>42104.060671296298</v>
      </c>
      <c r="U1431">
        <f t="shared" si="114"/>
        <v>2015</v>
      </c>
    </row>
    <row r="1432" spans="1:21" ht="45" x14ac:dyDescent="0.25">
      <c r="A1432">
        <v>1430</v>
      </c>
      <c r="B1432" s="6" t="s">
        <v>2943</v>
      </c>
      <c r="C1432" s="6" t="s">
        <v>2944</v>
      </c>
      <c r="D1432" s="7">
        <v>5000</v>
      </c>
      <c r="E1432" s="8">
        <v>403</v>
      </c>
      <c r="F1432" t="s">
        <v>364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1501</v>
      </c>
      <c r="O1432" t="s">
        <v>2892</v>
      </c>
      <c r="P1432" s="10">
        <f t="shared" si="110"/>
        <v>8</v>
      </c>
      <c r="Q1432">
        <f t="shared" si="111"/>
        <v>80.599999999999994</v>
      </c>
      <c r="S1432" s="11">
        <f t="shared" si="112"/>
        <v>41961.813518518524</v>
      </c>
      <c r="T1432" s="11">
        <f t="shared" si="113"/>
        <v>41992.813518518524</v>
      </c>
      <c r="U1432">
        <f t="shared" si="114"/>
        <v>2014</v>
      </c>
    </row>
    <row r="1433" spans="1:21" ht="60" x14ac:dyDescent="0.25">
      <c r="A1433">
        <v>1431</v>
      </c>
      <c r="B1433" s="6" t="s">
        <v>2945</v>
      </c>
      <c r="C1433" s="6" t="s">
        <v>2946</v>
      </c>
      <c r="D1433" s="7">
        <v>17000</v>
      </c>
      <c r="E1433" s="8">
        <v>5431</v>
      </c>
      <c r="F1433" t="s">
        <v>364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1501</v>
      </c>
      <c r="O1433" t="s">
        <v>2892</v>
      </c>
      <c r="P1433" s="10">
        <f t="shared" si="110"/>
        <v>32</v>
      </c>
      <c r="Q1433">
        <f t="shared" si="111"/>
        <v>115.55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6" t="s">
        <v>2947</v>
      </c>
      <c r="C1434" s="6" t="s">
        <v>2948</v>
      </c>
      <c r="D1434" s="7">
        <v>40000</v>
      </c>
      <c r="E1434" s="8">
        <v>0</v>
      </c>
      <c r="F1434" t="s">
        <v>364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1501</v>
      </c>
      <c r="O1434" t="s">
        <v>2892</v>
      </c>
      <c r="P1434" s="10">
        <f t="shared" si="110"/>
        <v>0</v>
      </c>
      <c r="Q1434">
        <f t="shared" si="111"/>
        <v>0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6" t="s">
        <v>2949</v>
      </c>
      <c r="C1435" s="6" t="s">
        <v>2950</v>
      </c>
      <c r="D1435" s="7">
        <v>12000</v>
      </c>
      <c r="E1435" s="8">
        <v>805</v>
      </c>
      <c r="F1435" t="s">
        <v>364</v>
      </c>
      <c r="G1435" t="s">
        <v>1233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1501</v>
      </c>
      <c r="O1435" t="s">
        <v>2892</v>
      </c>
      <c r="P1435" s="10">
        <f t="shared" si="110"/>
        <v>7</v>
      </c>
      <c r="Q1435">
        <f t="shared" si="111"/>
        <v>80.5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6" t="s">
        <v>2951</v>
      </c>
      <c r="C1436" s="6" t="s">
        <v>2952</v>
      </c>
      <c r="D1436" s="7">
        <v>82000</v>
      </c>
      <c r="E1436" s="8">
        <v>8190</v>
      </c>
      <c r="F1436" t="s">
        <v>364</v>
      </c>
      <c r="G1436" t="s">
        <v>316</v>
      </c>
      <c r="H1436" t="s">
        <v>317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1501</v>
      </c>
      <c r="O1436" t="s">
        <v>2892</v>
      </c>
      <c r="P1436" s="10">
        <f t="shared" si="110"/>
        <v>10</v>
      </c>
      <c r="Q1436">
        <f t="shared" si="111"/>
        <v>744.55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6" t="s">
        <v>2953</v>
      </c>
      <c r="C1437" s="6" t="s">
        <v>2954</v>
      </c>
      <c r="D1437" s="7">
        <v>15000</v>
      </c>
      <c r="E1437" s="8">
        <v>15</v>
      </c>
      <c r="F1437" t="s">
        <v>364</v>
      </c>
      <c r="G1437" t="s">
        <v>1233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1501</v>
      </c>
      <c r="O1437" t="s">
        <v>2892</v>
      </c>
      <c r="P1437" s="10">
        <f t="shared" si="110"/>
        <v>0</v>
      </c>
      <c r="Q1437">
        <f t="shared" si="111"/>
        <v>7.5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6" t="s">
        <v>2955</v>
      </c>
      <c r="C1438" s="6" t="s">
        <v>2956</v>
      </c>
      <c r="D1438" s="7">
        <v>10000</v>
      </c>
      <c r="E1438" s="8">
        <v>77</v>
      </c>
      <c r="F1438" t="s">
        <v>364</v>
      </c>
      <c r="G1438" t="s">
        <v>509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1501</v>
      </c>
      <c r="O1438" t="s">
        <v>2892</v>
      </c>
      <c r="P1438" s="10">
        <f t="shared" si="110"/>
        <v>1</v>
      </c>
      <c r="Q1438">
        <f t="shared" si="111"/>
        <v>38.5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6" t="s">
        <v>2957</v>
      </c>
      <c r="C1439" s="6" t="s">
        <v>2958</v>
      </c>
      <c r="D1439" s="7">
        <v>3000</v>
      </c>
      <c r="E1439" s="8">
        <v>807</v>
      </c>
      <c r="F1439" t="s">
        <v>364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1501</v>
      </c>
      <c r="O1439" t="s">
        <v>2892</v>
      </c>
      <c r="P1439" s="10">
        <f t="shared" si="110"/>
        <v>27</v>
      </c>
      <c r="Q1439">
        <f t="shared" si="111"/>
        <v>36.68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6" t="s">
        <v>2959</v>
      </c>
      <c r="C1440" s="6" t="s">
        <v>2960</v>
      </c>
      <c r="D1440" s="7">
        <v>20000</v>
      </c>
      <c r="E1440" s="8">
        <v>600</v>
      </c>
      <c r="F1440" t="s">
        <v>364</v>
      </c>
      <c r="G1440" t="s">
        <v>316</v>
      </c>
      <c r="H1440" t="s">
        <v>317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1501</v>
      </c>
      <c r="O1440" t="s">
        <v>2892</v>
      </c>
      <c r="P1440" s="10">
        <f t="shared" si="110"/>
        <v>3</v>
      </c>
      <c r="Q1440">
        <f t="shared" si="111"/>
        <v>75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6" t="s">
        <v>2961</v>
      </c>
      <c r="C1441" s="6" t="s">
        <v>2962</v>
      </c>
      <c r="D1441" s="7">
        <v>2725</v>
      </c>
      <c r="E1441" s="8">
        <v>180</v>
      </c>
      <c r="F1441" t="s">
        <v>364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1501</v>
      </c>
      <c r="O1441" t="s">
        <v>2892</v>
      </c>
      <c r="P1441" s="10">
        <f t="shared" si="110"/>
        <v>7</v>
      </c>
      <c r="Q1441">
        <f t="shared" si="111"/>
        <v>30</v>
      </c>
      <c r="S1441" s="11">
        <f t="shared" si="112"/>
        <v>42040.829872685186</v>
      </c>
      <c r="T1441" s="11">
        <f t="shared" si="113"/>
        <v>42070.829872685186</v>
      </c>
      <c r="U1441">
        <f t="shared" si="114"/>
        <v>2015</v>
      </c>
    </row>
    <row r="1442" spans="1:21" ht="60" x14ac:dyDescent="0.25">
      <c r="A1442">
        <v>1440</v>
      </c>
      <c r="B1442" s="6" t="s">
        <v>2963</v>
      </c>
      <c r="C1442" s="6" t="s">
        <v>2964</v>
      </c>
      <c r="D1442" s="7">
        <v>13000</v>
      </c>
      <c r="E1442" s="8">
        <v>1</v>
      </c>
      <c r="F1442" t="s">
        <v>364</v>
      </c>
      <c r="G1442" t="s">
        <v>1233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1501</v>
      </c>
      <c r="O1442" t="s">
        <v>2892</v>
      </c>
      <c r="P1442" s="10">
        <f t="shared" si="110"/>
        <v>0</v>
      </c>
      <c r="Q1442">
        <f t="shared" si="111"/>
        <v>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6" t="s">
        <v>2965</v>
      </c>
      <c r="C1443" s="6" t="s">
        <v>2966</v>
      </c>
      <c r="D1443" s="7">
        <v>180000</v>
      </c>
      <c r="E1443" s="8">
        <v>2020</v>
      </c>
      <c r="F1443" t="s">
        <v>364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1501</v>
      </c>
      <c r="O1443" t="s">
        <v>2892</v>
      </c>
      <c r="P1443" s="10">
        <f t="shared" si="110"/>
        <v>1</v>
      </c>
      <c r="Q1443">
        <f t="shared" si="111"/>
        <v>673.33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6" t="s">
        <v>2967</v>
      </c>
      <c r="C1444" s="6" t="s">
        <v>2968</v>
      </c>
      <c r="D1444" s="7">
        <v>1500</v>
      </c>
      <c r="E1444" s="8">
        <v>0</v>
      </c>
      <c r="F1444" t="s">
        <v>364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1501</v>
      </c>
      <c r="O1444" t="s">
        <v>2892</v>
      </c>
      <c r="P1444" s="10">
        <f t="shared" si="110"/>
        <v>0</v>
      </c>
      <c r="Q1444">
        <f t="shared" si="111"/>
        <v>0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6" t="s">
        <v>2969</v>
      </c>
      <c r="C1445" s="6" t="s">
        <v>2970</v>
      </c>
      <c r="D1445" s="7">
        <v>13000</v>
      </c>
      <c r="E1445" s="8">
        <v>0</v>
      </c>
      <c r="F1445" t="s">
        <v>364</v>
      </c>
      <c r="G1445" t="s">
        <v>186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1501</v>
      </c>
      <c r="O1445" t="s">
        <v>2892</v>
      </c>
      <c r="P1445" s="10">
        <f t="shared" si="110"/>
        <v>0</v>
      </c>
      <c r="Q1445">
        <f t="shared" si="111"/>
        <v>0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6" t="s">
        <v>2971</v>
      </c>
      <c r="C1446" s="6" t="s">
        <v>2972</v>
      </c>
      <c r="D1446" s="7">
        <v>4950</v>
      </c>
      <c r="E1446" s="8">
        <v>0</v>
      </c>
      <c r="F1446" t="s">
        <v>364</v>
      </c>
      <c r="G1446" t="s">
        <v>509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1501</v>
      </c>
      <c r="O1446" t="s">
        <v>2892</v>
      </c>
      <c r="P1446" s="10">
        <f t="shared" si="110"/>
        <v>0</v>
      </c>
      <c r="Q1446">
        <f t="shared" si="111"/>
        <v>0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6" t="s">
        <v>2973</v>
      </c>
      <c r="C1447" s="6" t="s">
        <v>2974</v>
      </c>
      <c r="D1447" s="7">
        <v>130000</v>
      </c>
      <c r="E1447" s="8">
        <v>0</v>
      </c>
      <c r="F1447" t="s">
        <v>364</v>
      </c>
      <c r="G1447" t="s">
        <v>509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1501</v>
      </c>
      <c r="O1447" t="s">
        <v>2892</v>
      </c>
      <c r="P1447" s="10">
        <f t="shared" si="110"/>
        <v>0</v>
      </c>
      <c r="Q1447">
        <f t="shared" si="111"/>
        <v>0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6" t="s">
        <v>2975</v>
      </c>
      <c r="C1448" s="6" t="s">
        <v>2976</v>
      </c>
      <c r="D1448" s="7">
        <v>900</v>
      </c>
      <c r="E1448" s="8">
        <v>0</v>
      </c>
      <c r="F1448" t="s">
        <v>364</v>
      </c>
      <c r="G1448" t="s">
        <v>1233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1501</v>
      </c>
      <c r="O1448" t="s">
        <v>2892</v>
      </c>
      <c r="P1448" s="10">
        <f t="shared" si="110"/>
        <v>0</v>
      </c>
      <c r="Q1448">
        <f t="shared" si="111"/>
        <v>0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6" t="s">
        <v>2977</v>
      </c>
      <c r="C1449" s="6" t="s">
        <v>2978</v>
      </c>
      <c r="D1449" s="7">
        <v>500000</v>
      </c>
      <c r="E1449" s="8">
        <v>75</v>
      </c>
      <c r="F1449" t="s">
        <v>364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1501</v>
      </c>
      <c r="O1449" t="s">
        <v>2892</v>
      </c>
      <c r="P1449" s="10">
        <f t="shared" si="110"/>
        <v>0</v>
      </c>
      <c r="Q1449">
        <f t="shared" si="111"/>
        <v>25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6" t="s">
        <v>2979</v>
      </c>
      <c r="C1450" s="6" t="s">
        <v>2980</v>
      </c>
      <c r="D1450" s="7">
        <v>200000</v>
      </c>
      <c r="E1450" s="8">
        <v>0</v>
      </c>
      <c r="F1450" t="s">
        <v>364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1501</v>
      </c>
      <c r="O1450" t="s">
        <v>2892</v>
      </c>
      <c r="P1450" s="10">
        <f t="shared" si="110"/>
        <v>0</v>
      </c>
      <c r="Q1450">
        <f t="shared" si="111"/>
        <v>0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6" t="s">
        <v>2981</v>
      </c>
      <c r="C1451" s="6" t="s">
        <v>2982</v>
      </c>
      <c r="D1451" s="7">
        <v>8888</v>
      </c>
      <c r="E1451" s="8">
        <v>0</v>
      </c>
      <c r="F1451" t="s">
        <v>364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1501</v>
      </c>
      <c r="O1451" t="s">
        <v>2892</v>
      </c>
      <c r="P1451" s="10">
        <f t="shared" si="110"/>
        <v>0</v>
      </c>
      <c r="Q1451">
        <f t="shared" si="111"/>
        <v>0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6" t="s">
        <v>2983</v>
      </c>
      <c r="C1452" s="6" t="s">
        <v>2984</v>
      </c>
      <c r="D1452" s="7">
        <v>100000</v>
      </c>
      <c r="E1452" s="8">
        <v>1</v>
      </c>
      <c r="F1452" t="s">
        <v>364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1501</v>
      </c>
      <c r="O1452" t="s">
        <v>2892</v>
      </c>
      <c r="P1452" s="10">
        <f t="shared" si="110"/>
        <v>0</v>
      </c>
      <c r="Q1452">
        <f t="shared" si="111"/>
        <v>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6" t="s">
        <v>2985</v>
      </c>
      <c r="C1453" s="6" t="s">
        <v>2986</v>
      </c>
      <c r="D1453" s="7">
        <v>18950</v>
      </c>
      <c r="E1453" s="8">
        <v>2</v>
      </c>
      <c r="F1453" t="s">
        <v>279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1501</v>
      </c>
      <c r="O1453" t="s">
        <v>2892</v>
      </c>
      <c r="P1453" s="10">
        <f t="shared" si="110"/>
        <v>0</v>
      </c>
      <c r="Q1453">
        <f t="shared" si="111"/>
        <v>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6" t="s">
        <v>2987</v>
      </c>
      <c r="C1454" s="6" t="s">
        <v>2988</v>
      </c>
      <c r="D1454" s="7">
        <v>14000</v>
      </c>
      <c r="E1454" s="8">
        <v>0</v>
      </c>
      <c r="F1454" t="s">
        <v>279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1501</v>
      </c>
      <c r="O1454" t="s">
        <v>2892</v>
      </c>
      <c r="P1454" s="10">
        <f t="shared" si="110"/>
        <v>0</v>
      </c>
      <c r="Q1454">
        <f t="shared" si="111"/>
        <v>0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6" t="s">
        <v>2989</v>
      </c>
      <c r="C1455" s="6" t="s">
        <v>2990</v>
      </c>
      <c r="D1455" s="7">
        <v>25000</v>
      </c>
      <c r="E1455" s="8">
        <v>0</v>
      </c>
      <c r="F1455" t="s">
        <v>279</v>
      </c>
      <c r="G1455" t="s">
        <v>186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1501</v>
      </c>
      <c r="O1455" t="s">
        <v>2892</v>
      </c>
      <c r="P1455" s="10">
        <f t="shared" si="110"/>
        <v>0</v>
      </c>
      <c r="Q1455">
        <f t="shared" si="111"/>
        <v>0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6" t="s">
        <v>2991</v>
      </c>
      <c r="C1456" s="6" t="s">
        <v>2992</v>
      </c>
      <c r="D1456" s="7">
        <v>1750</v>
      </c>
      <c r="E1456" s="8">
        <v>15</v>
      </c>
      <c r="F1456" t="s">
        <v>279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1501</v>
      </c>
      <c r="O1456" t="s">
        <v>2892</v>
      </c>
      <c r="P1456" s="10">
        <f t="shared" si="110"/>
        <v>1</v>
      </c>
      <c r="Q1456">
        <f t="shared" si="111"/>
        <v>15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6" t="s">
        <v>2993</v>
      </c>
      <c r="C1457" s="6" t="s">
        <v>2994</v>
      </c>
      <c r="D1457" s="7">
        <v>15000</v>
      </c>
      <c r="E1457" s="8">
        <v>1575</v>
      </c>
      <c r="F1457" t="s">
        <v>279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1501</v>
      </c>
      <c r="O1457" t="s">
        <v>2892</v>
      </c>
      <c r="P1457" s="10">
        <f t="shared" si="110"/>
        <v>11</v>
      </c>
      <c r="Q1457">
        <f t="shared" si="111"/>
        <v>225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6" t="s">
        <v>2995</v>
      </c>
      <c r="C1458" s="6" t="s">
        <v>2996</v>
      </c>
      <c r="D1458" s="7">
        <v>5000</v>
      </c>
      <c r="E1458" s="8">
        <v>145</v>
      </c>
      <c r="F1458" t="s">
        <v>279</v>
      </c>
      <c r="G1458" t="s">
        <v>1233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1501</v>
      </c>
      <c r="O1458" t="s">
        <v>2892</v>
      </c>
      <c r="P1458" s="10">
        <f t="shared" si="110"/>
        <v>3</v>
      </c>
      <c r="Q1458">
        <f t="shared" si="111"/>
        <v>48.33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6" t="s">
        <v>2997</v>
      </c>
      <c r="C1459" s="6" t="s">
        <v>2998</v>
      </c>
      <c r="D1459" s="7">
        <v>6000</v>
      </c>
      <c r="E1459" s="8">
        <v>0</v>
      </c>
      <c r="F1459" t="s">
        <v>279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1501</v>
      </c>
      <c r="O1459" t="s">
        <v>2892</v>
      </c>
      <c r="P1459" s="10">
        <f t="shared" si="110"/>
        <v>0</v>
      </c>
      <c r="Q1459">
        <f t="shared" si="111"/>
        <v>0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6" t="s">
        <v>2999</v>
      </c>
      <c r="C1460" s="6" t="s">
        <v>3000</v>
      </c>
      <c r="D1460" s="7">
        <v>5000</v>
      </c>
      <c r="E1460" s="8">
        <v>0</v>
      </c>
      <c r="F1460" t="s">
        <v>279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1501</v>
      </c>
      <c r="O1460" t="s">
        <v>2892</v>
      </c>
      <c r="P1460" s="10">
        <f t="shared" si="110"/>
        <v>0</v>
      </c>
      <c r="Q1460">
        <f t="shared" si="111"/>
        <v>0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6" t="s">
        <v>3001</v>
      </c>
      <c r="C1461" s="6" t="s">
        <v>3002</v>
      </c>
      <c r="D1461" s="7">
        <v>37000</v>
      </c>
      <c r="E1461" s="8">
        <v>0</v>
      </c>
      <c r="F1461" t="s">
        <v>279</v>
      </c>
      <c r="G1461" t="s">
        <v>316</v>
      </c>
      <c r="H1461" t="s">
        <v>317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1501</v>
      </c>
      <c r="O1461" t="s">
        <v>2892</v>
      </c>
      <c r="P1461" s="10">
        <f t="shared" si="110"/>
        <v>0</v>
      </c>
      <c r="Q1461">
        <f t="shared" si="111"/>
        <v>0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6" t="s">
        <v>3003</v>
      </c>
      <c r="C1462" s="6" t="s">
        <v>3004</v>
      </c>
      <c r="D1462" s="7">
        <v>25000000</v>
      </c>
      <c r="E1462" s="8">
        <v>0</v>
      </c>
      <c r="F1462" t="s">
        <v>279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1501</v>
      </c>
      <c r="O1462" t="s">
        <v>2892</v>
      </c>
      <c r="P1462" s="10">
        <f t="shared" si="110"/>
        <v>0</v>
      </c>
      <c r="Q1462">
        <f t="shared" si="111"/>
        <v>0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6" t="s">
        <v>3005</v>
      </c>
      <c r="C1463" s="6" t="s">
        <v>3006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1501</v>
      </c>
      <c r="O1463" t="s">
        <v>3007</v>
      </c>
      <c r="P1463" s="10">
        <f t="shared" si="110"/>
        <v>101</v>
      </c>
      <c r="Q1463">
        <f t="shared" si="111"/>
        <v>44.67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6" t="s">
        <v>3008</v>
      </c>
      <c r="C1464" s="6" t="s">
        <v>3009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1501</v>
      </c>
      <c r="O1464" t="s">
        <v>3007</v>
      </c>
      <c r="P1464" s="10">
        <f t="shared" si="110"/>
        <v>109</v>
      </c>
      <c r="Q1464">
        <f t="shared" si="111"/>
        <v>28.94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6" t="s">
        <v>3010</v>
      </c>
      <c r="C1465" s="6" t="s">
        <v>3011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1501</v>
      </c>
      <c r="O1465" t="s">
        <v>3007</v>
      </c>
      <c r="P1465" s="10">
        <f t="shared" si="110"/>
        <v>148</v>
      </c>
      <c r="Q1465">
        <f t="shared" si="111"/>
        <v>35.44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6" t="s">
        <v>3012</v>
      </c>
      <c r="C1466" s="6" t="s">
        <v>3013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1501</v>
      </c>
      <c r="O1466" t="s">
        <v>3007</v>
      </c>
      <c r="P1466" s="10">
        <f t="shared" si="110"/>
        <v>163</v>
      </c>
      <c r="Q1466">
        <f t="shared" si="111"/>
        <v>34.869999999999997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6" t="s">
        <v>3014</v>
      </c>
      <c r="C1467" s="6" t="s">
        <v>3015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1501</v>
      </c>
      <c r="O1467" t="s">
        <v>3007</v>
      </c>
      <c r="P1467" s="10">
        <f t="shared" si="110"/>
        <v>456</v>
      </c>
      <c r="Q1467">
        <f t="shared" si="111"/>
        <v>52.62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6" t="s">
        <v>3016</v>
      </c>
      <c r="C1468" s="6" t="s">
        <v>3017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1501</v>
      </c>
      <c r="O1468" t="s">
        <v>3007</v>
      </c>
      <c r="P1468" s="10">
        <f t="shared" si="110"/>
        <v>108</v>
      </c>
      <c r="Q1468">
        <f t="shared" si="111"/>
        <v>69.599999999999994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6" t="s">
        <v>3018</v>
      </c>
      <c r="C1469" s="6" t="s">
        <v>3019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1501</v>
      </c>
      <c r="O1469" t="s">
        <v>3007</v>
      </c>
      <c r="P1469" s="10">
        <f t="shared" si="110"/>
        <v>115</v>
      </c>
      <c r="Q1469">
        <f t="shared" si="111"/>
        <v>76.72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6" t="s">
        <v>3020</v>
      </c>
      <c r="C1470" s="6" t="s">
        <v>3021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1501</v>
      </c>
      <c r="O1470" t="s">
        <v>3007</v>
      </c>
      <c r="P1470" s="10">
        <f t="shared" si="110"/>
        <v>102</v>
      </c>
      <c r="Q1470">
        <f t="shared" si="111"/>
        <v>33.19</v>
      </c>
      <c r="S1470" s="11">
        <f t="shared" si="112"/>
        <v>40646.014456018514</v>
      </c>
      <c r="T1470" s="11">
        <f t="shared" si="113"/>
        <v>40706.014456018514</v>
      </c>
      <c r="U1470">
        <f t="shared" si="114"/>
        <v>2011</v>
      </c>
    </row>
    <row r="1471" spans="1:21" ht="45" x14ac:dyDescent="0.25">
      <c r="A1471">
        <v>1469</v>
      </c>
      <c r="B1471" s="6" t="s">
        <v>3022</v>
      </c>
      <c r="C1471" s="6" t="s">
        <v>3023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1501</v>
      </c>
      <c r="O1471" t="s">
        <v>3007</v>
      </c>
      <c r="P1471" s="10">
        <f t="shared" si="110"/>
        <v>108</v>
      </c>
      <c r="Q1471">
        <f t="shared" si="111"/>
        <v>149.46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6" t="s">
        <v>3024</v>
      </c>
      <c r="C1472" s="6" t="s">
        <v>3025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1501</v>
      </c>
      <c r="O1472" t="s">
        <v>3007</v>
      </c>
      <c r="P1472" s="10">
        <f t="shared" si="110"/>
        <v>125</v>
      </c>
      <c r="Q1472">
        <f t="shared" si="111"/>
        <v>23.17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6" t="s">
        <v>3026</v>
      </c>
      <c r="C1473" s="6" t="s">
        <v>3027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1501</v>
      </c>
      <c r="O1473" t="s">
        <v>3007</v>
      </c>
      <c r="P1473" s="10">
        <f t="shared" si="110"/>
        <v>104</v>
      </c>
      <c r="Q1473">
        <f t="shared" si="111"/>
        <v>96.88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6" t="s">
        <v>3028</v>
      </c>
      <c r="C1474" s="6" t="s">
        <v>3029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1501</v>
      </c>
      <c r="O1474" t="s">
        <v>3007</v>
      </c>
      <c r="P1474" s="10">
        <f t="shared" ref="P1474:P1537" si="115">IFERROR(ROUND(E1474/D1474*100,0),0)</f>
        <v>139</v>
      </c>
      <c r="Q1474">
        <f t="shared" ref="Q1474:Q1537" si="116">IFERROR(ROUND(E1474/L1474,2),0)</f>
        <v>103.2</v>
      </c>
      <c r="S1474" s="11">
        <f t="shared" ref="S1474:S1537" si="117">(J1474/86400)+DATE(1970,1,1)</f>
        <v>41533.542858796296</v>
      </c>
      <c r="T1474" s="11">
        <f t="shared" ref="T1474:T1537" si="118">(I1474/86400)+DATE(1970,1,1)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6" t="s">
        <v>3030</v>
      </c>
      <c r="C1475" s="6" t="s">
        <v>3031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1501</v>
      </c>
      <c r="O1475" t="s">
        <v>3007</v>
      </c>
      <c r="P1475" s="10">
        <f t="shared" si="115"/>
        <v>121</v>
      </c>
      <c r="Q1475">
        <f t="shared" si="116"/>
        <v>38.46</v>
      </c>
      <c r="S1475" s="11">
        <f t="shared" si="117"/>
        <v>40939.979618055557</v>
      </c>
      <c r="T1475" s="11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6" t="s">
        <v>3032</v>
      </c>
      <c r="C1476" s="6" t="s">
        <v>3033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1501</v>
      </c>
      <c r="O1476" t="s">
        <v>3007</v>
      </c>
      <c r="P1476" s="10">
        <f t="shared" si="115"/>
        <v>112</v>
      </c>
      <c r="Q1476">
        <f t="shared" si="116"/>
        <v>44.32</v>
      </c>
      <c r="S1476" s="11">
        <f t="shared" si="117"/>
        <v>41500.72791666667</v>
      </c>
      <c r="T1476" s="11">
        <f t="shared" si="118"/>
        <v>41530.72791666667</v>
      </c>
      <c r="U1476">
        <f t="shared" si="119"/>
        <v>2013</v>
      </c>
    </row>
    <row r="1477" spans="1:21" ht="45" x14ac:dyDescent="0.25">
      <c r="A1477">
        <v>1475</v>
      </c>
      <c r="B1477" s="6" t="s">
        <v>3034</v>
      </c>
      <c r="C1477" s="6" t="s">
        <v>3035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1501</v>
      </c>
      <c r="O1477" t="s">
        <v>3007</v>
      </c>
      <c r="P1477" s="10">
        <f t="shared" si="115"/>
        <v>189</v>
      </c>
      <c r="Q1477">
        <f t="shared" si="116"/>
        <v>64.17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6" t="s">
        <v>3036</v>
      </c>
      <c r="C1478" s="6" t="s">
        <v>3037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1501</v>
      </c>
      <c r="O1478" t="s">
        <v>3007</v>
      </c>
      <c r="P1478" s="10">
        <f t="shared" si="115"/>
        <v>662</v>
      </c>
      <c r="Q1478">
        <f t="shared" si="116"/>
        <v>43.33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6" t="s">
        <v>3038</v>
      </c>
      <c r="C1479" s="6" t="s">
        <v>3039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1501</v>
      </c>
      <c r="O1479" t="s">
        <v>3007</v>
      </c>
      <c r="P1479" s="10">
        <f t="shared" si="115"/>
        <v>111</v>
      </c>
      <c r="Q1479">
        <f t="shared" si="116"/>
        <v>90.5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6" t="s">
        <v>3040</v>
      </c>
      <c r="C1480" s="6" t="s">
        <v>3041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1501</v>
      </c>
      <c r="O1480" t="s">
        <v>3007</v>
      </c>
      <c r="P1480" s="10">
        <f t="shared" si="115"/>
        <v>1182</v>
      </c>
      <c r="Q1480">
        <f t="shared" si="116"/>
        <v>29.19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6" t="s">
        <v>3042</v>
      </c>
      <c r="C1481" s="6" t="s">
        <v>3043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1501</v>
      </c>
      <c r="O1481" t="s">
        <v>3007</v>
      </c>
      <c r="P1481" s="10">
        <f t="shared" si="115"/>
        <v>137</v>
      </c>
      <c r="Q1481">
        <f t="shared" si="116"/>
        <v>30.96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6" t="s">
        <v>3044</v>
      </c>
      <c r="C1482" s="6" t="s">
        <v>3045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1501</v>
      </c>
      <c r="O1482" t="s">
        <v>3007</v>
      </c>
      <c r="P1482" s="10">
        <f t="shared" si="115"/>
        <v>117</v>
      </c>
      <c r="Q1482">
        <f t="shared" si="116"/>
        <v>92.16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6" t="s">
        <v>3046</v>
      </c>
      <c r="C1483" s="6" t="s">
        <v>3047</v>
      </c>
      <c r="D1483" s="7">
        <v>5000</v>
      </c>
      <c r="E1483" s="8">
        <v>105</v>
      </c>
      <c r="F1483" t="s">
        <v>364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1501</v>
      </c>
      <c r="O1483" t="s">
        <v>1583</v>
      </c>
      <c r="P1483" s="10">
        <f t="shared" si="115"/>
        <v>2</v>
      </c>
      <c r="Q1483">
        <f t="shared" si="116"/>
        <v>17.5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6" t="s">
        <v>3048</v>
      </c>
      <c r="C1484" s="6" t="s">
        <v>3049</v>
      </c>
      <c r="D1484" s="7">
        <v>5000</v>
      </c>
      <c r="E1484" s="8">
        <v>5</v>
      </c>
      <c r="F1484" t="s">
        <v>364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1501</v>
      </c>
      <c r="O1484" t="s">
        <v>1583</v>
      </c>
      <c r="P1484" s="10">
        <f t="shared" si="115"/>
        <v>0</v>
      </c>
      <c r="Q1484">
        <f t="shared" si="116"/>
        <v>5</v>
      </c>
      <c r="S1484" s="11">
        <f t="shared" si="117"/>
        <v>41136.858055555553</v>
      </c>
      <c r="T1484" s="11">
        <f t="shared" si="118"/>
        <v>41159.327083333337</v>
      </c>
      <c r="U1484">
        <f t="shared" si="119"/>
        <v>2012</v>
      </c>
    </row>
    <row r="1485" spans="1:21" ht="60" x14ac:dyDescent="0.25">
      <c r="A1485">
        <v>1483</v>
      </c>
      <c r="B1485" s="6" t="s">
        <v>3050</v>
      </c>
      <c r="C1485" s="6" t="s">
        <v>3051</v>
      </c>
      <c r="D1485" s="7">
        <v>7000</v>
      </c>
      <c r="E1485" s="8">
        <v>50</v>
      </c>
      <c r="F1485" t="s">
        <v>364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1501</v>
      </c>
      <c r="O1485" t="s">
        <v>1583</v>
      </c>
      <c r="P1485" s="10">
        <f t="shared" si="115"/>
        <v>1</v>
      </c>
      <c r="Q1485">
        <f t="shared" si="116"/>
        <v>25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6" t="s">
        <v>3052</v>
      </c>
      <c r="C1486" s="6" t="s">
        <v>3053</v>
      </c>
      <c r="D1486" s="7">
        <v>2000</v>
      </c>
      <c r="E1486" s="8">
        <v>0</v>
      </c>
      <c r="F1486" t="s">
        <v>364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1501</v>
      </c>
      <c r="O1486" t="s">
        <v>1583</v>
      </c>
      <c r="P1486" s="10">
        <f t="shared" si="115"/>
        <v>0</v>
      </c>
      <c r="Q1486">
        <f t="shared" si="116"/>
        <v>0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6" t="s">
        <v>3054</v>
      </c>
      <c r="C1487" s="6" t="s">
        <v>3055</v>
      </c>
      <c r="D1487" s="7">
        <v>6700</v>
      </c>
      <c r="E1487" s="8">
        <v>150</v>
      </c>
      <c r="F1487" t="s">
        <v>364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1501</v>
      </c>
      <c r="O1487" t="s">
        <v>1583</v>
      </c>
      <c r="P1487" s="10">
        <f t="shared" si="115"/>
        <v>2</v>
      </c>
      <c r="Q1487">
        <f t="shared" si="116"/>
        <v>50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6" t="s">
        <v>3056</v>
      </c>
      <c r="C1488" s="6" t="s">
        <v>3057</v>
      </c>
      <c r="D1488" s="7">
        <v>20000</v>
      </c>
      <c r="E1488" s="8">
        <v>48</v>
      </c>
      <c r="F1488" t="s">
        <v>364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1501</v>
      </c>
      <c r="O1488" t="s">
        <v>1583</v>
      </c>
      <c r="P1488" s="10">
        <f t="shared" si="115"/>
        <v>0</v>
      </c>
      <c r="Q1488">
        <f t="shared" si="116"/>
        <v>16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6" t="s">
        <v>3058</v>
      </c>
      <c r="C1489" s="6" t="s">
        <v>3059</v>
      </c>
      <c r="D1489" s="7">
        <v>10000</v>
      </c>
      <c r="E1489" s="8">
        <v>0</v>
      </c>
      <c r="F1489" t="s">
        <v>364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1501</v>
      </c>
      <c r="O1489" t="s">
        <v>1583</v>
      </c>
      <c r="P1489" s="10">
        <f t="shared" si="115"/>
        <v>0</v>
      </c>
      <c r="Q1489">
        <f t="shared" si="116"/>
        <v>0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6" t="s">
        <v>3060</v>
      </c>
      <c r="C1490" s="6" t="s">
        <v>3061</v>
      </c>
      <c r="D1490" s="7">
        <v>15000</v>
      </c>
      <c r="E1490" s="8">
        <v>360</v>
      </c>
      <c r="F1490" t="s">
        <v>364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1501</v>
      </c>
      <c r="O1490" t="s">
        <v>1583</v>
      </c>
      <c r="P1490" s="10">
        <f t="shared" si="115"/>
        <v>2</v>
      </c>
      <c r="Q1490">
        <f t="shared" si="116"/>
        <v>60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6" t="s">
        <v>3062</v>
      </c>
      <c r="C1491" s="6" t="s">
        <v>3063</v>
      </c>
      <c r="D1491" s="7">
        <v>5000</v>
      </c>
      <c r="E1491" s="8">
        <v>0</v>
      </c>
      <c r="F1491" t="s">
        <v>364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1501</v>
      </c>
      <c r="O1491" t="s">
        <v>1583</v>
      </c>
      <c r="P1491" s="10">
        <f t="shared" si="115"/>
        <v>0</v>
      </c>
      <c r="Q1491">
        <f t="shared" si="116"/>
        <v>0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6" t="s">
        <v>3064</v>
      </c>
      <c r="C1492" s="6" t="s">
        <v>3065</v>
      </c>
      <c r="D1492" s="7">
        <v>2900</v>
      </c>
      <c r="E1492" s="8">
        <v>895</v>
      </c>
      <c r="F1492" t="s">
        <v>364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1501</v>
      </c>
      <c r="O1492" t="s">
        <v>1583</v>
      </c>
      <c r="P1492" s="10">
        <f t="shared" si="115"/>
        <v>31</v>
      </c>
      <c r="Q1492">
        <f t="shared" si="116"/>
        <v>47.11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6" t="s">
        <v>3066</v>
      </c>
      <c r="C1493" s="6" t="s">
        <v>3067</v>
      </c>
      <c r="D1493" s="7">
        <v>1200</v>
      </c>
      <c r="E1493" s="8">
        <v>100</v>
      </c>
      <c r="F1493" t="s">
        <v>364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1501</v>
      </c>
      <c r="O1493" t="s">
        <v>1583</v>
      </c>
      <c r="P1493" s="10">
        <f t="shared" si="115"/>
        <v>8</v>
      </c>
      <c r="Q1493">
        <f t="shared" si="116"/>
        <v>100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6" t="s">
        <v>3068</v>
      </c>
      <c r="C1494" s="6" t="s">
        <v>3069</v>
      </c>
      <c r="D1494" s="7">
        <v>4000</v>
      </c>
      <c r="E1494" s="8">
        <v>30</v>
      </c>
      <c r="F1494" t="s">
        <v>364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1501</v>
      </c>
      <c r="O1494" t="s">
        <v>1583</v>
      </c>
      <c r="P1494" s="10">
        <f t="shared" si="115"/>
        <v>1</v>
      </c>
      <c r="Q1494">
        <f t="shared" si="116"/>
        <v>15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6" t="s">
        <v>3070</v>
      </c>
      <c r="C1495" s="6" t="s">
        <v>3071</v>
      </c>
      <c r="D1495" s="7">
        <v>2400</v>
      </c>
      <c r="E1495" s="8">
        <v>0</v>
      </c>
      <c r="F1495" t="s">
        <v>364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1501</v>
      </c>
      <c r="O1495" t="s">
        <v>1583</v>
      </c>
      <c r="P1495" s="10">
        <f t="shared" si="115"/>
        <v>0</v>
      </c>
      <c r="Q1495">
        <f t="shared" si="116"/>
        <v>0</v>
      </c>
      <c r="S1495" s="11">
        <f t="shared" si="117"/>
        <v>41411.866608796292</v>
      </c>
      <c r="T1495" s="11">
        <f t="shared" si="118"/>
        <v>41441.866608796292</v>
      </c>
      <c r="U1495">
        <f t="shared" si="119"/>
        <v>2013</v>
      </c>
    </row>
    <row r="1496" spans="1:21" ht="60" x14ac:dyDescent="0.25">
      <c r="A1496">
        <v>1494</v>
      </c>
      <c r="B1496" s="6" t="s">
        <v>3072</v>
      </c>
      <c r="C1496" s="6" t="s">
        <v>3073</v>
      </c>
      <c r="D1496" s="7">
        <v>5000</v>
      </c>
      <c r="E1496" s="8">
        <v>445</v>
      </c>
      <c r="F1496" t="s">
        <v>364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1501</v>
      </c>
      <c r="O1496" t="s">
        <v>1583</v>
      </c>
      <c r="P1496" s="10">
        <f t="shared" si="115"/>
        <v>9</v>
      </c>
      <c r="Q1496">
        <f t="shared" si="116"/>
        <v>40.450000000000003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6" t="s">
        <v>3074</v>
      </c>
      <c r="C1497" s="6" t="s">
        <v>3075</v>
      </c>
      <c r="D1497" s="7">
        <v>2000</v>
      </c>
      <c r="E1497" s="8">
        <v>0</v>
      </c>
      <c r="F1497" t="s">
        <v>364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1501</v>
      </c>
      <c r="O1497" t="s">
        <v>1583</v>
      </c>
      <c r="P1497" s="10">
        <f t="shared" si="115"/>
        <v>0</v>
      </c>
      <c r="Q1497">
        <f t="shared" si="116"/>
        <v>0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6" t="s">
        <v>3076</v>
      </c>
      <c r="C1498" s="6" t="s">
        <v>3077</v>
      </c>
      <c r="D1498" s="7">
        <v>1500</v>
      </c>
      <c r="E1498" s="8">
        <v>0</v>
      </c>
      <c r="F1498" t="s">
        <v>364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1501</v>
      </c>
      <c r="O1498" t="s">
        <v>1583</v>
      </c>
      <c r="P1498" s="10">
        <f t="shared" si="115"/>
        <v>0</v>
      </c>
      <c r="Q1498">
        <f t="shared" si="116"/>
        <v>0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6" t="s">
        <v>3078</v>
      </c>
      <c r="C1499" s="6" t="s">
        <v>3079</v>
      </c>
      <c r="D1499" s="7">
        <v>15000</v>
      </c>
      <c r="E1499" s="8">
        <v>1</v>
      </c>
      <c r="F1499" t="s">
        <v>364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1501</v>
      </c>
      <c r="O1499" t="s">
        <v>1583</v>
      </c>
      <c r="P1499" s="10">
        <f t="shared" si="115"/>
        <v>0</v>
      </c>
      <c r="Q1499">
        <f t="shared" si="116"/>
        <v>1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6" t="s">
        <v>3080</v>
      </c>
      <c r="C1500" s="6" t="s">
        <v>3081</v>
      </c>
      <c r="D1500" s="7">
        <v>3000</v>
      </c>
      <c r="E1500" s="8">
        <v>57</v>
      </c>
      <c r="F1500" t="s">
        <v>364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1501</v>
      </c>
      <c r="O1500" t="s">
        <v>1583</v>
      </c>
      <c r="P1500" s="10">
        <f t="shared" si="115"/>
        <v>2</v>
      </c>
      <c r="Q1500">
        <f t="shared" si="116"/>
        <v>19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6" t="s">
        <v>3082</v>
      </c>
      <c r="C1501" s="6" t="s">
        <v>3083</v>
      </c>
      <c r="D1501" s="7">
        <v>2000</v>
      </c>
      <c r="E1501" s="8">
        <v>5</v>
      </c>
      <c r="F1501" t="s">
        <v>364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1501</v>
      </c>
      <c r="O1501" t="s">
        <v>1583</v>
      </c>
      <c r="P1501" s="10">
        <f t="shared" si="115"/>
        <v>0</v>
      </c>
      <c r="Q1501">
        <f t="shared" si="116"/>
        <v>5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6" t="s">
        <v>3084</v>
      </c>
      <c r="C1502" s="6" t="s">
        <v>3085</v>
      </c>
      <c r="D1502" s="7">
        <v>2800</v>
      </c>
      <c r="E1502" s="8">
        <v>701</v>
      </c>
      <c r="F1502" t="s">
        <v>364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1501</v>
      </c>
      <c r="O1502" t="s">
        <v>1583</v>
      </c>
      <c r="P1502" s="10">
        <f t="shared" si="115"/>
        <v>25</v>
      </c>
      <c r="Q1502">
        <f t="shared" si="116"/>
        <v>46.73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6" t="s">
        <v>3086</v>
      </c>
      <c r="C1503" s="6" t="s">
        <v>3087</v>
      </c>
      <c r="D1503" s="7">
        <v>52000</v>
      </c>
      <c r="E1503" s="8">
        <v>86492</v>
      </c>
      <c r="F1503" t="s">
        <v>22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2448</v>
      </c>
      <c r="O1503" t="s">
        <v>2449</v>
      </c>
      <c r="P1503" s="10">
        <f t="shared" si="115"/>
        <v>166</v>
      </c>
      <c r="Q1503">
        <f t="shared" si="116"/>
        <v>97.73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6" t="s">
        <v>3088</v>
      </c>
      <c r="C1504" s="6" t="s">
        <v>3089</v>
      </c>
      <c r="D1504" s="7">
        <v>22000</v>
      </c>
      <c r="E1504" s="8">
        <v>22318</v>
      </c>
      <c r="F1504" t="s">
        <v>22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2448</v>
      </c>
      <c r="O1504" t="s">
        <v>2449</v>
      </c>
      <c r="P1504" s="10">
        <f t="shared" si="115"/>
        <v>101</v>
      </c>
      <c r="Q1504">
        <f t="shared" si="116"/>
        <v>67.84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6" t="s">
        <v>3090</v>
      </c>
      <c r="C1505" s="6" t="s">
        <v>3091</v>
      </c>
      <c r="D1505" s="7">
        <v>3750</v>
      </c>
      <c r="E1505" s="8">
        <v>4045.93</v>
      </c>
      <c r="F1505" t="s">
        <v>22</v>
      </c>
      <c r="G1505" t="s">
        <v>3092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2448</v>
      </c>
      <c r="O1505" t="s">
        <v>2449</v>
      </c>
      <c r="P1505" s="10">
        <f t="shared" si="115"/>
        <v>108</v>
      </c>
      <c r="Q1505">
        <f t="shared" si="116"/>
        <v>56.98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6" t="s">
        <v>3093</v>
      </c>
      <c r="C1506" s="6" t="s">
        <v>3094</v>
      </c>
      <c r="D1506" s="7">
        <v>6500</v>
      </c>
      <c r="E1506" s="8">
        <v>18066</v>
      </c>
      <c r="F1506" t="s">
        <v>22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2448</v>
      </c>
      <c r="O1506" t="s">
        <v>2449</v>
      </c>
      <c r="P1506" s="10">
        <f t="shared" si="115"/>
        <v>278</v>
      </c>
      <c r="Q1506">
        <f t="shared" si="116"/>
        <v>67.16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6" t="s">
        <v>3095</v>
      </c>
      <c r="C1507" s="6" t="s">
        <v>3096</v>
      </c>
      <c r="D1507" s="7">
        <v>16000</v>
      </c>
      <c r="E1507" s="8">
        <v>16573</v>
      </c>
      <c r="F1507" t="s">
        <v>22</v>
      </c>
      <c r="G1507" t="s">
        <v>509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2448</v>
      </c>
      <c r="O1507" t="s">
        <v>2449</v>
      </c>
      <c r="P1507" s="10">
        <f t="shared" si="115"/>
        <v>104</v>
      </c>
      <c r="Q1507">
        <f t="shared" si="116"/>
        <v>48.04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6" t="s">
        <v>3097</v>
      </c>
      <c r="C1508" s="6" t="s">
        <v>3098</v>
      </c>
      <c r="D1508" s="7">
        <v>1500</v>
      </c>
      <c r="E1508" s="8">
        <v>1671</v>
      </c>
      <c r="F1508" t="s">
        <v>22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2448</v>
      </c>
      <c r="O1508" t="s">
        <v>2449</v>
      </c>
      <c r="P1508" s="10">
        <f t="shared" si="115"/>
        <v>111</v>
      </c>
      <c r="Q1508">
        <f t="shared" si="116"/>
        <v>38.86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6" t="s">
        <v>3099</v>
      </c>
      <c r="C1509" s="6" t="s">
        <v>3100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2448</v>
      </c>
      <c r="O1509" t="s">
        <v>2449</v>
      </c>
      <c r="P1509" s="10">
        <f t="shared" si="115"/>
        <v>215</v>
      </c>
      <c r="Q1509">
        <f t="shared" si="116"/>
        <v>78.180000000000007</v>
      </c>
      <c r="S1509" s="11">
        <f t="shared" si="117"/>
        <v>40254.450335648144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6" t="s">
        <v>3101</v>
      </c>
      <c r="C1510" s="6" t="s">
        <v>3102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2448</v>
      </c>
      <c r="O1510" t="s">
        <v>2449</v>
      </c>
      <c r="P1510" s="10">
        <f t="shared" si="115"/>
        <v>111</v>
      </c>
      <c r="Q1510">
        <f t="shared" si="116"/>
        <v>97.11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6" t="s">
        <v>3103</v>
      </c>
      <c r="C1511" s="6" t="s">
        <v>3104</v>
      </c>
      <c r="D1511" s="7">
        <v>17500</v>
      </c>
      <c r="E1511" s="8">
        <v>21637.22</v>
      </c>
      <c r="F1511" t="s">
        <v>22</v>
      </c>
      <c r="G1511" t="s">
        <v>509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2448</v>
      </c>
      <c r="O1511" t="s">
        <v>2449</v>
      </c>
      <c r="P1511" s="10">
        <f t="shared" si="115"/>
        <v>124</v>
      </c>
      <c r="Q1511">
        <f t="shared" si="116"/>
        <v>110.39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6" t="s">
        <v>3105</v>
      </c>
      <c r="C1512" s="6" t="s">
        <v>3106</v>
      </c>
      <c r="D1512" s="7">
        <v>16000</v>
      </c>
      <c r="E1512" s="8">
        <v>16165.6</v>
      </c>
      <c r="F1512" t="s">
        <v>22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2448</v>
      </c>
      <c r="O1512" t="s">
        <v>2449</v>
      </c>
      <c r="P1512" s="10">
        <f t="shared" si="115"/>
        <v>101</v>
      </c>
      <c r="Q1512">
        <f t="shared" si="116"/>
        <v>39.92</v>
      </c>
      <c r="S1512" s="11">
        <f t="shared" si="117"/>
        <v>41809.385162037041</v>
      </c>
      <c r="T1512" s="11">
        <f t="shared" si="118"/>
        <v>41839.385162037041</v>
      </c>
      <c r="U1512">
        <f t="shared" si="119"/>
        <v>2014</v>
      </c>
    </row>
    <row r="1513" spans="1:21" ht="60" x14ac:dyDescent="0.25">
      <c r="A1513">
        <v>1511</v>
      </c>
      <c r="B1513" s="6" t="s">
        <v>3107</v>
      </c>
      <c r="C1513" s="6" t="s">
        <v>3108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2448</v>
      </c>
      <c r="O1513" t="s">
        <v>2449</v>
      </c>
      <c r="P1513" s="10">
        <f t="shared" si="115"/>
        <v>112</v>
      </c>
      <c r="Q1513">
        <f t="shared" si="116"/>
        <v>75.98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6" t="s">
        <v>3109</v>
      </c>
      <c r="C1514" s="6" t="s">
        <v>3110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2448</v>
      </c>
      <c r="O1514" t="s">
        <v>2449</v>
      </c>
      <c r="P1514" s="10">
        <f t="shared" si="115"/>
        <v>559</v>
      </c>
      <c r="Q1514">
        <f t="shared" si="116"/>
        <v>58.38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6" t="s">
        <v>3111</v>
      </c>
      <c r="C1515" s="6" t="s">
        <v>3112</v>
      </c>
      <c r="D1515" s="7">
        <v>8000</v>
      </c>
      <c r="E1515" s="8">
        <v>12001.5</v>
      </c>
      <c r="F1515" t="s">
        <v>22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2448</v>
      </c>
      <c r="O1515" t="s">
        <v>2449</v>
      </c>
      <c r="P1515" s="10">
        <f t="shared" si="115"/>
        <v>150</v>
      </c>
      <c r="Q1515">
        <f t="shared" si="116"/>
        <v>55.82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6" t="s">
        <v>3113</v>
      </c>
      <c r="C1516" s="6" t="s">
        <v>3114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2448</v>
      </c>
      <c r="O1516" t="s">
        <v>2449</v>
      </c>
      <c r="P1516" s="10">
        <f t="shared" si="115"/>
        <v>106</v>
      </c>
      <c r="Q1516">
        <f t="shared" si="116"/>
        <v>151.24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6" t="s">
        <v>3115</v>
      </c>
      <c r="C1517" s="6" t="s">
        <v>3116</v>
      </c>
      <c r="D1517" s="7">
        <v>300000</v>
      </c>
      <c r="E1517" s="8">
        <v>471567</v>
      </c>
      <c r="F1517" t="s">
        <v>22</v>
      </c>
      <c r="G1517" t="s">
        <v>417</v>
      </c>
      <c r="H1517" t="s">
        <v>418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2448</v>
      </c>
      <c r="O1517" t="s">
        <v>2449</v>
      </c>
      <c r="P1517" s="10">
        <f t="shared" si="115"/>
        <v>157</v>
      </c>
      <c r="Q1517">
        <f t="shared" si="116"/>
        <v>849.67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6" t="s">
        <v>3117</v>
      </c>
      <c r="C1518" s="6" t="s">
        <v>3118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2448</v>
      </c>
      <c r="O1518" t="s">
        <v>2449</v>
      </c>
      <c r="P1518" s="10">
        <f t="shared" si="115"/>
        <v>109</v>
      </c>
      <c r="Q1518">
        <f t="shared" si="116"/>
        <v>159.24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6" t="s">
        <v>3119</v>
      </c>
      <c r="C1519" s="6" t="s">
        <v>3120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2448</v>
      </c>
      <c r="O1519" t="s">
        <v>2449</v>
      </c>
      <c r="P1519" s="10">
        <f t="shared" si="115"/>
        <v>162</v>
      </c>
      <c r="Q1519">
        <f t="shared" si="116"/>
        <v>39.51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6" t="s">
        <v>3121</v>
      </c>
      <c r="C1520" s="6" t="s">
        <v>3122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2448</v>
      </c>
      <c r="O1520" t="s">
        <v>2449</v>
      </c>
      <c r="P1520" s="10">
        <f t="shared" si="115"/>
        <v>205</v>
      </c>
      <c r="Q1520">
        <f t="shared" si="116"/>
        <v>130.53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6" t="s">
        <v>3123</v>
      </c>
      <c r="C1521" s="6" t="s">
        <v>3124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2448</v>
      </c>
      <c r="O1521" t="s">
        <v>2449</v>
      </c>
      <c r="P1521" s="10">
        <f t="shared" si="115"/>
        <v>103</v>
      </c>
      <c r="Q1521">
        <f t="shared" si="116"/>
        <v>64.16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6" t="s">
        <v>3125</v>
      </c>
      <c r="C1522" s="6" t="s">
        <v>3126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2448</v>
      </c>
      <c r="O1522" t="s">
        <v>2449</v>
      </c>
      <c r="P1522" s="10">
        <f t="shared" si="115"/>
        <v>103</v>
      </c>
      <c r="Q1522">
        <f t="shared" si="116"/>
        <v>111.53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6" t="s">
        <v>3127</v>
      </c>
      <c r="C1523" s="6" t="s">
        <v>3128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2448</v>
      </c>
      <c r="O1523" t="s">
        <v>2449</v>
      </c>
      <c r="P1523" s="10">
        <f t="shared" si="115"/>
        <v>107</v>
      </c>
      <c r="Q1523">
        <f t="shared" si="116"/>
        <v>170.45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6" t="s">
        <v>3129</v>
      </c>
      <c r="C1524" s="6" t="s">
        <v>3130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2448</v>
      </c>
      <c r="O1524" t="s">
        <v>2449</v>
      </c>
      <c r="P1524" s="10">
        <f t="shared" si="115"/>
        <v>139</v>
      </c>
      <c r="Q1524">
        <f t="shared" si="116"/>
        <v>133.74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6" t="s">
        <v>3131</v>
      </c>
      <c r="C1525" s="6" t="s">
        <v>3132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2448</v>
      </c>
      <c r="O1525" t="s">
        <v>2449</v>
      </c>
      <c r="P1525" s="10">
        <f t="shared" si="115"/>
        <v>125</v>
      </c>
      <c r="Q1525">
        <f t="shared" si="116"/>
        <v>95.83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6" t="s">
        <v>3133</v>
      </c>
      <c r="C1526" s="6" t="s">
        <v>3134</v>
      </c>
      <c r="D1526" s="7">
        <v>3000</v>
      </c>
      <c r="E1526" s="8">
        <v>6210</v>
      </c>
      <c r="F1526" t="s">
        <v>22</v>
      </c>
      <c r="G1526" t="s">
        <v>483</v>
      </c>
      <c r="H1526" t="s">
        <v>484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2448</v>
      </c>
      <c r="O1526" t="s">
        <v>2449</v>
      </c>
      <c r="P1526" s="10">
        <f t="shared" si="115"/>
        <v>207</v>
      </c>
      <c r="Q1526">
        <f t="shared" si="116"/>
        <v>221.79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6" t="s">
        <v>3135</v>
      </c>
      <c r="C1527" s="6" t="s">
        <v>3136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2448</v>
      </c>
      <c r="O1527" t="s">
        <v>2449</v>
      </c>
      <c r="P1527" s="10">
        <f t="shared" si="115"/>
        <v>174</v>
      </c>
      <c r="Q1527">
        <f t="shared" si="116"/>
        <v>32.32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6" t="s">
        <v>3137</v>
      </c>
      <c r="C1528" s="6" t="s">
        <v>3138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2448</v>
      </c>
      <c r="O1528" t="s">
        <v>2449</v>
      </c>
      <c r="P1528" s="10">
        <f t="shared" si="115"/>
        <v>120</v>
      </c>
      <c r="Q1528">
        <f t="shared" si="116"/>
        <v>98.84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6" t="s">
        <v>3139</v>
      </c>
      <c r="C1529" s="6" t="s">
        <v>3140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2448</v>
      </c>
      <c r="O1529" t="s">
        <v>2449</v>
      </c>
      <c r="P1529" s="10">
        <f t="shared" si="115"/>
        <v>110</v>
      </c>
      <c r="Q1529">
        <f t="shared" si="116"/>
        <v>55.22</v>
      </c>
      <c r="S1529" s="11">
        <f t="shared" si="117"/>
        <v>42780.600532407407</v>
      </c>
      <c r="T1529" s="11">
        <f t="shared" si="118"/>
        <v>42808.558865740742</v>
      </c>
      <c r="U1529">
        <f t="shared" si="119"/>
        <v>2017</v>
      </c>
    </row>
    <row r="1530" spans="1:21" ht="30" x14ac:dyDescent="0.25">
      <c r="A1530">
        <v>1528</v>
      </c>
      <c r="B1530" s="6" t="s">
        <v>3141</v>
      </c>
      <c r="C1530" s="6" t="s">
        <v>3142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2448</v>
      </c>
      <c r="O1530" t="s">
        <v>2449</v>
      </c>
      <c r="P1530" s="10">
        <f t="shared" si="115"/>
        <v>282</v>
      </c>
      <c r="Q1530">
        <f t="shared" si="116"/>
        <v>52.79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6" t="s">
        <v>3143</v>
      </c>
      <c r="C1531" s="6" t="s">
        <v>3144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2448</v>
      </c>
      <c r="O1531" t="s">
        <v>2449</v>
      </c>
      <c r="P1531" s="10">
        <f t="shared" si="115"/>
        <v>101</v>
      </c>
      <c r="Q1531">
        <f t="shared" si="116"/>
        <v>135.66999999999999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6" t="s">
        <v>3145</v>
      </c>
      <c r="C1532" s="6" t="s">
        <v>3146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2448</v>
      </c>
      <c r="O1532" t="s">
        <v>2449</v>
      </c>
      <c r="P1532" s="10">
        <f t="shared" si="115"/>
        <v>135</v>
      </c>
      <c r="Q1532">
        <f t="shared" si="116"/>
        <v>53.99</v>
      </c>
      <c r="S1532" s="11">
        <f t="shared" si="117"/>
        <v>42275.76730324074</v>
      </c>
      <c r="T1532" s="11">
        <f t="shared" si="118"/>
        <v>42300.76730324074</v>
      </c>
      <c r="U1532">
        <f t="shared" si="119"/>
        <v>2015</v>
      </c>
    </row>
    <row r="1533" spans="1:21" ht="60" x14ac:dyDescent="0.25">
      <c r="A1533">
        <v>1531</v>
      </c>
      <c r="B1533" s="6" t="s">
        <v>3147</v>
      </c>
      <c r="C1533" s="6" t="s">
        <v>3148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2448</v>
      </c>
      <c r="O1533" t="s">
        <v>2449</v>
      </c>
      <c r="P1533" s="10">
        <f t="shared" si="115"/>
        <v>176</v>
      </c>
      <c r="Q1533">
        <f t="shared" si="116"/>
        <v>56.64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6" t="s">
        <v>3149</v>
      </c>
      <c r="C1534" s="6" t="s">
        <v>3150</v>
      </c>
      <c r="D1534" s="7">
        <v>5000</v>
      </c>
      <c r="E1534" s="8">
        <v>24201</v>
      </c>
      <c r="F1534" t="s">
        <v>22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2448</v>
      </c>
      <c r="O1534" t="s">
        <v>2449</v>
      </c>
      <c r="P1534" s="10">
        <f t="shared" si="115"/>
        <v>484</v>
      </c>
      <c r="Q1534">
        <f t="shared" si="116"/>
        <v>82.32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6" t="s">
        <v>3151</v>
      </c>
      <c r="C1535" s="6" t="s">
        <v>3152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2448</v>
      </c>
      <c r="O1535" t="s">
        <v>2449</v>
      </c>
      <c r="P1535" s="10">
        <f t="shared" si="115"/>
        <v>145</v>
      </c>
      <c r="Q1535">
        <f t="shared" si="116"/>
        <v>88.26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6" t="s">
        <v>3153</v>
      </c>
      <c r="C1536" s="6" t="s">
        <v>3154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2448</v>
      </c>
      <c r="O1536" t="s">
        <v>2449</v>
      </c>
      <c r="P1536" s="10">
        <f t="shared" si="115"/>
        <v>418</v>
      </c>
      <c r="Q1536">
        <f t="shared" si="116"/>
        <v>84.91</v>
      </c>
      <c r="S1536" s="11">
        <f t="shared" si="117"/>
        <v>42221.674328703702</v>
      </c>
      <c r="T1536" s="11">
        <f t="shared" si="118"/>
        <v>42251.674328703702</v>
      </c>
      <c r="U1536">
        <f t="shared" si="119"/>
        <v>2015</v>
      </c>
    </row>
    <row r="1537" spans="1:21" ht="60" x14ac:dyDescent="0.25">
      <c r="A1537">
        <v>1535</v>
      </c>
      <c r="B1537" s="6" t="s">
        <v>3155</v>
      </c>
      <c r="C1537" s="6" t="s">
        <v>3156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2448</v>
      </c>
      <c r="O1537" t="s">
        <v>2449</v>
      </c>
      <c r="P1537" s="10">
        <f t="shared" si="115"/>
        <v>132</v>
      </c>
      <c r="Q1537">
        <f t="shared" si="116"/>
        <v>48.15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6" t="s">
        <v>3157</v>
      </c>
      <c r="C1538" s="6" t="s">
        <v>3158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2448</v>
      </c>
      <c r="O1538" t="s">
        <v>2449</v>
      </c>
      <c r="P1538" s="10">
        <f t="shared" ref="P1538:P1601" si="120">IFERROR(ROUND(E1538/D1538*100,0),0)</f>
        <v>250</v>
      </c>
      <c r="Q1538">
        <f t="shared" ref="Q1538:Q1601" si="121">IFERROR(ROUND(E1538/L1538,2),0)</f>
        <v>66.02</v>
      </c>
      <c r="S1538" s="11">
        <f t="shared" ref="S1538:S1601" si="122">(J1538/86400)+DATE(1970,1,1)</f>
        <v>42213.802199074074</v>
      </c>
      <c r="T1538" s="11">
        <f t="shared" ref="T1538:T1601" si="123">(I1538/86400)+DATE(1970,1,1)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6" t="s">
        <v>3159</v>
      </c>
      <c r="C1539" s="6" t="s">
        <v>3160</v>
      </c>
      <c r="D1539" s="7">
        <v>12000</v>
      </c>
      <c r="E1539" s="8">
        <v>21588</v>
      </c>
      <c r="F1539" t="s">
        <v>22</v>
      </c>
      <c r="G1539" t="s">
        <v>509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2448</v>
      </c>
      <c r="O1539" t="s">
        <v>2449</v>
      </c>
      <c r="P1539" s="10">
        <f t="shared" si="120"/>
        <v>180</v>
      </c>
      <c r="Q1539">
        <f t="shared" si="121"/>
        <v>96.38</v>
      </c>
      <c r="S1539" s="11">
        <f t="shared" si="122"/>
        <v>42552.315127314811</v>
      </c>
      <c r="T1539" s="11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6" t="s">
        <v>3161</v>
      </c>
      <c r="C1540" s="6" t="s">
        <v>3162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2448</v>
      </c>
      <c r="O1540" t="s">
        <v>2449</v>
      </c>
      <c r="P1540" s="10">
        <f t="shared" si="120"/>
        <v>103</v>
      </c>
      <c r="Q1540">
        <f t="shared" si="121"/>
        <v>156.16999999999999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6" t="s">
        <v>3163</v>
      </c>
      <c r="C1541" s="6" t="s">
        <v>3164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2448</v>
      </c>
      <c r="O1541" t="s">
        <v>2449</v>
      </c>
      <c r="P1541" s="10">
        <f t="shared" si="120"/>
        <v>136</v>
      </c>
      <c r="Q1541">
        <f t="shared" si="121"/>
        <v>95.76</v>
      </c>
      <c r="S1541" s="11">
        <f t="shared" si="122"/>
        <v>42705.91920138889</v>
      </c>
      <c r="T1541" s="11">
        <f t="shared" si="123"/>
        <v>42738.91920138889</v>
      </c>
      <c r="U1541">
        <f t="shared" si="124"/>
        <v>2016</v>
      </c>
    </row>
    <row r="1542" spans="1:21" ht="60" x14ac:dyDescent="0.25">
      <c r="A1542">
        <v>1540</v>
      </c>
      <c r="B1542" s="6" t="s">
        <v>3165</v>
      </c>
      <c r="C1542" s="6" t="s">
        <v>3166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2448</v>
      </c>
      <c r="O1542" t="s">
        <v>2449</v>
      </c>
      <c r="P1542" s="10">
        <f t="shared" si="120"/>
        <v>118</v>
      </c>
      <c r="Q1542">
        <f t="shared" si="121"/>
        <v>180.41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6" t="s">
        <v>3167</v>
      </c>
      <c r="C1543" s="6" t="s">
        <v>3168</v>
      </c>
      <c r="D1543" s="7">
        <v>18000</v>
      </c>
      <c r="E1543" s="8">
        <v>6</v>
      </c>
      <c r="F1543" t="s">
        <v>364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2448</v>
      </c>
      <c r="O1543" t="s">
        <v>3169</v>
      </c>
      <c r="P1543" s="10">
        <f t="shared" si="120"/>
        <v>0</v>
      </c>
      <c r="Q1543">
        <f t="shared" si="121"/>
        <v>3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6" t="s">
        <v>3170</v>
      </c>
      <c r="C1544" s="6" t="s">
        <v>3171</v>
      </c>
      <c r="D1544" s="7">
        <v>500</v>
      </c>
      <c r="E1544" s="8">
        <v>20</v>
      </c>
      <c r="F1544" t="s">
        <v>364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2448</v>
      </c>
      <c r="O1544" t="s">
        <v>3169</v>
      </c>
      <c r="P1544" s="10">
        <f t="shared" si="120"/>
        <v>4</v>
      </c>
      <c r="Q1544">
        <f t="shared" si="121"/>
        <v>20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6" t="s">
        <v>3172</v>
      </c>
      <c r="C1545" s="6" t="s">
        <v>3173</v>
      </c>
      <c r="D1545" s="7">
        <v>2250</v>
      </c>
      <c r="E1545" s="8">
        <v>10</v>
      </c>
      <c r="F1545" t="s">
        <v>364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2448</v>
      </c>
      <c r="O1545" t="s">
        <v>3169</v>
      </c>
      <c r="P1545" s="10">
        <f t="shared" si="120"/>
        <v>0</v>
      </c>
      <c r="Q1545">
        <f t="shared" si="121"/>
        <v>10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6" t="s">
        <v>3174</v>
      </c>
      <c r="C1546" s="6" t="s">
        <v>3175</v>
      </c>
      <c r="D1546" s="7">
        <v>1000</v>
      </c>
      <c r="E1546" s="8">
        <v>0</v>
      </c>
      <c r="F1546" t="s">
        <v>364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2448</v>
      </c>
      <c r="O1546" t="s">
        <v>3169</v>
      </c>
      <c r="P1546" s="10">
        <f t="shared" si="120"/>
        <v>0</v>
      </c>
      <c r="Q1546">
        <f t="shared" si="121"/>
        <v>0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6" t="s">
        <v>3176</v>
      </c>
      <c r="C1547" s="6" t="s">
        <v>3177</v>
      </c>
      <c r="D1547" s="7">
        <v>3000</v>
      </c>
      <c r="E1547" s="8">
        <v>1</v>
      </c>
      <c r="F1547" t="s">
        <v>364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2448</v>
      </c>
      <c r="O1547" t="s">
        <v>3169</v>
      </c>
      <c r="P1547" s="10">
        <f t="shared" si="120"/>
        <v>0</v>
      </c>
      <c r="Q1547">
        <f t="shared" si="121"/>
        <v>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6" t="s">
        <v>3178</v>
      </c>
      <c r="C1548" s="6" t="s">
        <v>3179</v>
      </c>
      <c r="D1548" s="7">
        <v>1000</v>
      </c>
      <c r="E1548" s="8">
        <v>289</v>
      </c>
      <c r="F1548" t="s">
        <v>364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2448</v>
      </c>
      <c r="O1548" t="s">
        <v>3169</v>
      </c>
      <c r="P1548" s="10">
        <f t="shared" si="120"/>
        <v>29</v>
      </c>
      <c r="Q1548">
        <f t="shared" si="121"/>
        <v>26.27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6" t="s">
        <v>3180</v>
      </c>
      <c r="C1549" s="6" t="s">
        <v>3181</v>
      </c>
      <c r="D1549" s="7">
        <v>20</v>
      </c>
      <c r="E1549" s="8">
        <v>0</v>
      </c>
      <c r="F1549" t="s">
        <v>364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2448</v>
      </c>
      <c r="O1549" t="s">
        <v>3169</v>
      </c>
      <c r="P1549" s="10">
        <f t="shared" si="120"/>
        <v>0</v>
      </c>
      <c r="Q1549">
        <f t="shared" si="121"/>
        <v>0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6" t="s">
        <v>3182</v>
      </c>
      <c r="C1550" s="6" t="s">
        <v>3183</v>
      </c>
      <c r="D1550" s="7">
        <v>700</v>
      </c>
      <c r="E1550" s="8">
        <v>60</v>
      </c>
      <c r="F1550" t="s">
        <v>364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2448</v>
      </c>
      <c r="O1550" t="s">
        <v>3169</v>
      </c>
      <c r="P1550" s="10">
        <f t="shared" si="120"/>
        <v>9</v>
      </c>
      <c r="Q1550">
        <f t="shared" si="121"/>
        <v>60</v>
      </c>
      <c r="S1550" s="11">
        <f t="shared" si="122"/>
        <v>42286.88217592593</v>
      </c>
      <c r="T1550" s="11">
        <f t="shared" si="123"/>
        <v>42316.923842592594</v>
      </c>
      <c r="U1550">
        <f t="shared" si="124"/>
        <v>2015</v>
      </c>
    </row>
    <row r="1551" spans="1:21" ht="45" x14ac:dyDescent="0.25">
      <c r="A1551">
        <v>1549</v>
      </c>
      <c r="B1551" s="6" t="s">
        <v>3184</v>
      </c>
      <c r="C1551" s="6" t="s">
        <v>3185</v>
      </c>
      <c r="D1551" s="7">
        <v>500</v>
      </c>
      <c r="E1551" s="8">
        <v>170</v>
      </c>
      <c r="F1551" t="s">
        <v>364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2448</v>
      </c>
      <c r="O1551" t="s">
        <v>3169</v>
      </c>
      <c r="P1551" s="10">
        <f t="shared" si="120"/>
        <v>34</v>
      </c>
      <c r="Q1551">
        <f t="shared" si="121"/>
        <v>28.33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6" t="s">
        <v>3186</v>
      </c>
      <c r="C1552" s="6" t="s">
        <v>3187</v>
      </c>
      <c r="D1552" s="7">
        <v>750</v>
      </c>
      <c r="E1552" s="8">
        <v>101</v>
      </c>
      <c r="F1552" t="s">
        <v>364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2448</v>
      </c>
      <c r="O1552" t="s">
        <v>3169</v>
      </c>
      <c r="P1552" s="10">
        <f t="shared" si="120"/>
        <v>13</v>
      </c>
      <c r="Q1552">
        <f t="shared" si="121"/>
        <v>14.43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6" t="s">
        <v>3188</v>
      </c>
      <c r="C1553" s="6" t="s">
        <v>3189</v>
      </c>
      <c r="D1553" s="7">
        <v>3500</v>
      </c>
      <c r="E1553" s="8">
        <v>0</v>
      </c>
      <c r="F1553" t="s">
        <v>364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2448</v>
      </c>
      <c r="O1553" t="s">
        <v>3169</v>
      </c>
      <c r="P1553" s="10">
        <f t="shared" si="120"/>
        <v>0</v>
      </c>
      <c r="Q1553">
        <f t="shared" si="121"/>
        <v>0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6" t="s">
        <v>3190</v>
      </c>
      <c r="C1554" s="6" t="s">
        <v>3191</v>
      </c>
      <c r="D1554" s="7">
        <v>4300</v>
      </c>
      <c r="E1554" s="8">
        <v>2115</v>
      </c>
      <c r="F1554" t="s">
        <v>364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2448</v>
      </c>
      <c r="O1554" t="s">
        <v>3169</v>
      </c>
      <c r="P1554" s="10">
        <f t="shared" si="120"/>
        <v>49</v>
      </c>
      <c r="Q1554">
        <f t="shared" si="121"/>
        <v>132.19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6" t="s">
        <v>3192</v>
      </c>
      <c r="C1555" s="6" t="s">
        <v>3193</v>
      </c>
      <c r="D1555" s="7">
        <v>6000</v>
      </c>
      <c r="E1555" s="8">
        <v>0</v>
      </c>
      <c r="F1555" t="s">
        <v>364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2448</v>
      </c>
      <c r="O1555" t="s">
        <v>3169</v>
      </c>
      <c r="P1555" s="10">
        <f t="shared" si="120"/>
        <v>0</v>
      </c>
      <c r="Q1555">
        <f t="shared" si="121"/>
        <v>0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6" t="s">
        <v>3194</v>
      </c>
      <c r="C1556" s="6" t="s">
        <v>3195</v>
      </c>
      <c r="D1556" s="7">
        <v>20000</v>
      </c>
      <c r="E1556" s="8">
        <v>0</v>
      </c>
      <c r="F1556" t="s">
        <v>364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2448</v>
      </c>
      <c r="O1556" t="s">
        <v>3169</v>
      </c>
      <c r="P1556" s="10">
        <f t="shared" si="120"/>
        <v>0</v>
      </c>
      <c r="Q1556">
        <f t="shared" si="121"/>
        <v>0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6" t="s">
        <v>3196</v>
      </c>
      <c r="C1557" s="6" t="s">
        <v>3197</v>
      </c>
      <c r="D1557" s="7">
        <v>750</v>
      </c>
      <c r="E1557" s="8">
        <v>0</v>
      </c>
      <c r="F1557" t="s">
        <v>364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2448</v>
      </c>
      <c r="O1557" t="s">
        <v>3169</v>
      </c>
      <c r="P1557" s="10">
        <f t="shared" si="120"/>
        <v>0</v>
      </c>
      <c r="Q1557">
        <f t="shared" si="121"/>
        <v>0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6" t="s">
        <v>3198</v>
      </c>
      <c r="C1558" s="6" t="s">
        <v>3199</v>
      </c>
      <c r="D1558" s="7">
        <v>1500</v>
      </c>
      <c r="E1558" s="8">
        <v>677</v>
      </c>
      <c r="F1558" t="s">
        <v>364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2448</v>
      </c>
      <c r="O1558" t="s">
        <v>3169</v>
      </c>
      <c r="P1558" s="10">
        <f t="shared" si="120"/>
        <v>45</v>
      </c>
      <c r="Q1558">
        <f t="shared" si="121"/>
        <v>56.42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6" t="s">
        <v>3200</v>
      </c>
      <c r="C1559" s="6" t="s">
        <v>3201</v>
      </c>
      <c r="D1559" s="7">
        <v>2500</v>
      </c>
      <c r="E1559" s="8">
        <v>100</v>
      </c>
      <c r="F1559" t="s">
        <v>364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2448</v>
      </c>
      <c r="O1559" t="s">
        <v>3169</v>
      </c>
      <c r="P1559" s="10">
        <f t="shared" si="120"/>
        <v>4</v>
      </c>
      <c r="Q1559">
        <f t="shared" si="121"/>
        <v>100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6" t="s">
        <v>3202</v>
      </c>
      <c r="C1560" s="6" t="s">
        <v>3203</v>
      </c>
      <c r="D1560" s="7">
        <v>750</v>
      </c>
      <c r="E1560" s="8">
        <v>35</v>
      </c>
      <c r="F1560" t="s">
        <v>364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2448</v>
      </c>
      <c r="O1560" t="s">
        <v>3169</v>
      </c>
      <c r="P1560" s="10">
        <f t="shared" si="120"/>
        <v>5</v>
      </c>
      <c r="Q1560">
        <f t="shared" si="121"/>
        <v>11.67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6" t="s">
        <v>3204</v>
      </c>
      <c r="C1561" s="6" t="s">
        <v>3205</v>
      </c>
      <c r="D1561" s="7">
        <v>15000</v>
      </c>
      <c r="E1561" s="8">
        <v>50</v>
      </c>
      <c r="F1561" t="s">
        <v>364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2448</v>
      </c>
      <c r="O1561" t="s">
        <v>3169</v>
      </c>
      <c r="P1561" s="10">
        <f t="shared" si="120"/>
        <v>0</v>
      </c>
      <c r="Q1561">
        <f t="shared" si="121"/>
        <v>50</v>
      </c>
      <c r="S1561" s="11">
        <f t="shared" si="122"/>
        <v>42108.053229166668</v>
      </c>
      <c r="T1561" s="11">
        <f t="shared" si="123"/>
        <v>42123.053229166668</v>
      </c>
      <c r="U1561">
        <f t="shared" si="124"/>
        <v>2015</v>
      </c>
    </row>
    <row r="1562" spans="1:21" ht="60" x14ac:dyDescent="0.25">
      <c r="A1562">
        <v>1560</v>
      </c>
      <c r="B1562" s="6" t="s">
        <v>3206</v>
      </c>
      <c r="C1562" s="6" t="s">
        <v>3207</v>
      </c>
      <c r="D1562" s="7">
        <v>2500</v>
      </c>
      <c r="E1562" s="8">
        <v>94</v>
      </c>
      <c r="F1562" t="s">
        <v>364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2448</v>
      </c>
      <c r="O1562" t="s">
        <v>3169</v>
      </c>
      <c r="P1562" s="10">
        <f t="shared" si="120"/>
        <v>4</v>
      </c>
      <c r="Q1562">
        <f t="shared" si="121"/>
        <v>23.5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6" t="s">
        <v>3208</v>
      </c>
      <c r="C1563" s="6" t="s">
        <v>3209</v>
      </c>
      <c r="D1563" s="7">
        <v>10000</v>
      </c>
      <c r="E1563" s="8">
        <v>67</v>
      </c>
      <c r="F1563" t="s">
        <v>279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1501</v>
      </c>
      <c r="O1563" t="s">
        <v>3210</v>
      </c>
      <c r="P1563" s="10">
        <f t="shared" si="120"/>
        <v>1</v>
      </c>
      <c r="Q1563">
        <f t="shared" si="121"/>
        <v>67</v>
      </c>
      <c r="S1563" s="11">
        <f t="shared" si="122"/>
        <v>41555.041701388887</v>
      </c>
      <c r="T1563" s="11">
        <f t="shared" si="123"/>
        <v>41585.083368055552</v>
      </c>
      <c r="U1563">
        <f t="shared" si="124"/>
        <v>2013</v>
      </c>
    </row>
    <row r="1564" spans="1:21" ht="60" x14ac:dyDescent="0.25">
      <c r="A1564">
        <v>1562</v>
      </c>
      <c r="B1564" s="6" t="s">
        <v>3211</v>
      </c>
      <c r="C1564" s="6" t="s">
        <v>3212</v>
      </c>
      <c r="D1564" s="7">
        <v>4000</v>
      </c>
      <c r="E1564" s="8">
        <v>0</v>
      </c>
      <c r="F1564" t="s">
        <v>279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1501</v>
      </c>
      <c r="O1564" t="s">
        <v>3210</v>
      </c>
      <c r="P1564" s="10">
        <f t="shared" si="120"/>
        <v>0</v>
      </c>
      <c r="Q1564">
        <f t="shared" si="121"/>
        <v>0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6" t="s">
        <v>3213</v>
      </c>
      <c r="C1565" s="6" t="s">
        <v>3214</v>
      </c>
      <c r="D1565" s="7">
        <v>6000</v>
      </c>
      <c r="E1565" s="8">
        <v>85</v>
      </c>
      <c r="F1565" t="s">
        <v>279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1501</v>
      </c>
      <c r="O1565" t="s">
        <v>3210</v>
      </c>
      <c r="P1565" s="10">
        <f t="shared" si="120"/>
        <v>1</v>
      </c>
      <c r="Q1565">
        <f t="shared" si="121"/>
        <v>42.5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6" t="s">
        <v>3215</v>
      </c>
      <c r="C1566" s="6" t="s">
        <v>3216</v>
      </c>
      <c r="D1566" s="7">
        <v>10000</v>
      </c>
      <c r="E1566" s="8">
        <v>10</v>
      </c>
      <c r="F1566" t="s">
        <v>279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1501</v>
      </c>
      <c r="O1566" t="s">
        <v>3210</v>
      </c>
      <c r="P1566" s="10">
        <f t="shared" si="120"/>
        <v>0</v>
      </c>
      <c r="Q1566">
        <f t="shared" si="121"/>
        <v>10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6" t="s">
        <v>3217</v>
      </c>
      <c r="C1567" s="6" t="s">
        <v>3218</v>
      </c>
      <c r="D1567" s="7">
        <v>4000</v>
      </c>
      <c r="E1567" s="8">
        <v>100</v>
      </c>
      <c r="F1567" t="s">
        <v>279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1501</v>
      </c>
      <c r="O1567" t="s">
        <v>3210</v>
      </c>
      <c r="P1567" s="10">
        <f t="shared" si="120"/>
        <v>3</v>
      </c>
      <c r="Q1567">
        <f t="shared" si="121"/>
        <v>100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6" t="s">
        <v>3219</v>
      </c>
      <c r="C1568" s="6" t="s">
        <v>3220</v>
      </c>
      <c r="D1568" s="7">
        <v>30000</v>
      </c>
      <c r="E1568" s="8">
        <v>6375</v>
      </c>
      <c r="F1568" t="s">
        <v>279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1501</v>
      </c>
      <c r="O1568" t="s">
        <v>3210</v>
      </c>
      <c r="P1568" s="10">
        <f t="shared" si="120"/>
        <v>21</v>
      </c>
      <c r="Q1568">
        <f t="shared" si="121"/>
        <v>108.05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6" t="s">
        <v>3221</v>
      </c>
      <c r="C1569" s="6" t="s">
        <v>3222</v>
      </c>
      <c r="D1569" s="7">
        <v>8500</v>
      </c>
      <c r="E1569" s="8">
        <v>350</v>
      </c>
      <c r="F1569" t="s">
        <v>279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1501</v>
      </c>
      <c r="O1569" t="s">
        <v>3210</v>
      </c>
      <c r="P1569" s="10">
        <f t="shared" si="120"/>
        <v>4</v>
      </c>
      <c r="Q1569">
        <f t="shared" si="121"/>
        <v>26.92</v>
      </c>
      <c r="S1569" s="11">
        <f t="shared" si="122"/>
        <v>41671.93686342593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6" t="s">
        <v>3223</v>
      </c>
      <c r="C1570" s="6" t="s">
        <v>3224</v>
      </c>
      <c r="D1570" s="7">
        <v>25000</v>
      </c>
      <c r="E1570" s="8">
        <v>3410</v>
      </c>
      <c r="F1570" t="s">
        <v>279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1501</v>
      </c>
      <c r="O1570" t="s">
        <v>3210</v>
      </c>
      <c r="P1570" s="10">
        <f t="shared" si="120"/>
        <v>14</v>
      </c>
      <c r="Q1570">
        <f t="shared" si="121"/>
        <v>155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6" t="s">
        <v>3225</v>
      </c>
      <c r="C1571" s="6" t="s">
        <v>3226</v>
      </c>
      <c r="D1571" s="7">
        <v>30000</v>
      </c>
      <c r="E1571" s="8">
        <v>0</v>
      </c>
      <c r="F1571" t="s">
        <v>279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1501</v>
      </c>
      <c r="O1571" t="s">
        <v>3210</v>
      </c>
      <c r="P1571" s="10">
        <f t="shared" si="120"/>
        <v>0</v>
      </c>
      <c r="Q1571">
        <f t="shared" si="121"/>
        <v>0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6" t="s">
        <v>3227</v>
      </c>
      <c r="C1572" s="6" t="s">
        <v>3228</v>
      </c>
      <c r="D1572" s="7">
        <v>6000</v>
      </c>
      <c r="E1572" s="8">
        <v>2484</v>
      </c>
      <c r="F1572" t="s">
        <v>279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1501</v>
      </c>
      <c r="O1572" t="s">
        <v>3210</v>
      </c>
      <c r="P1572" s="10">
        <f t="shared" si="120"/>
        <v>41</v>
      </c>
      <c r="Q1572">
        <f t="shared" si="121"/>
        <v>47.77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6" t="s">
        <v>3229</v>
      </c>
      <c r="C1573" s="6" t="s">
        <v>3230</v>
      </c>
      <c r="D1573" s="7">
        <v>12100</v>
      </c>
      <c r="E1573" s="8">
        <v>80</v>
      </c>
      <c r="F1573" t="s">
        <v>279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1501</v>
      </c>
      <c r="O1573" t="s">
        <v>3210</v>
      </c>
      <c r="P1573" s="10">
        <f t="shared" si="120"/>
        <v>1</v>
      </c>
      <c r="Q1573">
        <f t="shared" si="121"/>
        <v>20</v>
      </c>
      <c r="S1573" s="11">
        <f t="shared" si="122"/>
        <v>42144.769479166665</v>
      </c>
      <c r="T1573" s="11">
        <f t="shared" si="123"/>
        <v>42174.769479166665</v>
      </c>
      <c r="U1573">
        <f t="shared" si="124"/>
        <v>2015</v>
      </c>
    </row>
    <row r="1574" spans="1:21" ht="60" x14ac:dyDescent="0.25">
      <c r="A1574">
        <v>1572</v>
      </c>
      <c r="B1574" s="6" t="s">
        <v>3231</v>
      </c>
      <c r="C1574" s="6" t="s">
        <v>3232</v>
      </c>
      <c r="D1574" s="7">
        <v>2500</v>
      </c>
      <c r="E1574" s="8">
        <v>125</v>
      </c>
      <c r="F1574" t="s">
        <v>279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1501</v>
      </c>
      <c r="O1574" t="s">
        <v>3210</v>
      </c>
      <c r="P1574" s="10">
        <f t="shared" si="120"/>
        <v>5</v>
      </c>
      <c r="Q1574">
        <f t="shared" si="121"/>
        <v>41.67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6" t="s">
        <v>3233</v>
      </c>
      <c r="C1575" s="6" t="s">
        <v>3234</v>
      </c>
      <c r="D1575" s="7">
        <v>9000</v>
      </c>
      <c r="E1575" s="8">
        <v>223</v>
      </c>
      <c r="F1575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1501</v>
      </c>
      <c r="O1575" t="s">
        <v>3210</v>
      </c>
      <c r="P1575" s="10">
        <f t="shared" si="120"/>
        <v>2</v>
      </c>
      <c r="Q1575">
        <f t="shared" si="121"/>
        <v>74.33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6" t="s">
        <v>3235</v>
      </c>
      <c r="C1576" s="6" t="s">
        <v>3236</v>
      </c>
      <c r="D1576" s="7">
        <v>10000</v>
      </c>
      <c r="E1576" s="8">
        <v>506</v>
      </c>
      <c r="F1576" t="s">
        <v>279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1501</v>
      </c>
      <c r="O1576" t="s">
        <v>3210</v>
      </c>
      <c r="P1576" s="10">
        <f t="shared" si="120"/>
        <v>5</v>
      </c>
      <c r="Q1576">
        <f t="shared" si="121"/>
        <v>84.33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6" t="s">
        <v>3237</v>
      </c>
      <c r="C1577" s="6" t="s">
        <v>3238</v>
      </c>
      <c r="D1577" s="7">
        <v>10000</v>
      </c>
      <c r="E1577" s="8">
        <v>2291</v>
      </c>
      <c r="F1577" t="s">
        <v>279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1501</v>
      </c>
      <c r="O1577" t="s">
        <v>3210</v>
      </c>
      <c r="P1577" s="10">
        <f t="shared" si="120"/>
        <v>23</v>
      </c>
      <c r="Q1577">
        <f t="shared" si="121"/>
        <v>65.459999999999994</v>
      </c>
      <c r="S1577" s="11">
        <f t="shared" si="122"/>
        <v>41799.524259259255</v>
      </c>
      <c r="T1577" s="11">
        <f t="shared" si="123"/>
        <v>41829.524259259255</v>
      </c>
      <c r="U1577">
        <f t="shared" si="124"/>
        <v>2014</v>
      </c>
    </row>
    <row r="1578" spans="1:21" ht="45" x14ac:dyDescent="0.25">
      <c r="A1578">
        <v>1576</v>
      </c>
      <c r="B1578" s="6" t="s">
        <v>3239</v>
      </c>
      <c r="C1578" s="6" t="s">
        <v>3240</v>
      </c>
      <c r="D1578" s="7">
        <v>5000</v>
      </c>
      <c r="E1578" s="8">
        <v>650</v>
      </c>
      <c r="F1578" t="s">
        <v>279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1501</v>
      </c>
      <c r="O1578" t="s">
        <v>3210</v>
      </c>
      <c r="P1578" s="10">
        <f t="shared" si="120"/>
        <v>13</v>
      </c>
      <c r="Q1578">
        <f t="shared" si="121"/>
        <v>65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6" t="s">
        <v>3241</v>
      </c>
      <c r="C1579" s="6" t="s">
        <v>3242</v>
      </c>
      <c r="D1579" s="7">
        <v>10000</v>
      </c>
      <c r="E1579" s="8">
        <v>55</v>
      </c>
      <c r="F1579" t="s">
        <v>279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1501</v>
      </c>
      <c r="O1579" t="s">
        <v>3210</v>
      </c>
      <c r="P1579" s="10">
        <f t="shared" si="120"/>
        <v>1</v>
      </c>
      <c r="Q1579">
        <f t="shared" si="121"/>
        <v>27.5</v>
      </c>
      <c r="S1579" s="11">
        <f t="shared" si="122"/>
        <v>41054.847777777773</v>
      </c>
      <c r="T1579" s="11">
        <f t="shared" si="123"/>
        <v>41114.847777777773</v>
      </c>
      <c r="U1579">
        <f t="shared" si="124"/>
        <v>2012</v>
      </c>
    </row>
    <row r="1580" spans="1:21" ht="60" x14ac:dyDescent="0.25">
      <c r="A1580">
        <v>1578</v>
      </c>
      <c r="B1580" s="6" t="s">
        <v>3243</v>
      </c>
      <c r="C1580" s="6" t="s">
        <v>3244</v>
      </c>
      <c r="D1580" s="7">
        <v>1897</v>
      </c>
      <c r="E1580" s="8">
        <v>205</v>
      </c>
      <c r="F1580" t="s">
        <v>279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1501</v>
      </c>
      <c r="O1580" t="s">
        <v>3210</v>
      </c>
      <c r="P1580" s="10">
        <f t="shared" si="120"/>
        <v>11</v>
      </c>
      <c r="Q1580">
        <f t="shared" si="121"/>
        <v>51.25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6" t="s">
        <v>3245</v>
      </c>
      <c r="C1581" s="6" t="s">
        <v>3246</v>
      </c>
      <c r="D1581" s="7">
        <v>3333</v>
      </c>
      <c r="E1581" s="8">
        <v>28</v>
      </c>
      <c r="F1581" t="s">
        <v>279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1501</v>
      </c>
      <c r="O1581" t="s">
        <v>3210</v>
      </c>
      <c r="P1581" s="10">
        <f t="shared" si="120"/>
        <v>1</v>
      </c>
      <c r="Q1581">
        <f t="shared" si="121"/>
        <v>14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6" t="s">
        <v>3247</v>
      </c>
      <c r="C1582" s="6" t="s">
        <v>3248</v>
      </c>
      <c r="D1582" s="7">
        <v>1750</v>
      </c>
      <c r="E1582" s="8">
        <v>0</v>
      </c>
      <c r="F1582" t="s">
        <v>279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1501</v>
      </c>
      <c r="O1582" t="s">
        <v>3210</v>
      </c>
      <c r="P1582" s="10">
        <f t="shared" si="120"/>
        <v>0</v>
      </c>
      <c r="Q1582">
        <f t="shared" si="121"/>
        <v>0</v>
      </c>
      <c r="S1582" s="11">
        <f t="shared" si="122"/>
        <v>40990.050069444442</v>
      </c>
      <c r="T1582" s="11">
        <f t="shared" si="123"/>
        <v>41050.050069444442</v>
      </c>
      <c r="U1582">
        <f t="shared" si="124"/>
        <v>2012</v>
      </c>
    </row>
    <row r="1583" spans="1:21" ht="60" x14ac:dyDescent="0.25">
      <c r="A1583">
        <v>1581</v>
      </c>
      <c r="B1583" s="6" t="s">
        <v>3249</v>
      </c>
      <c r="C1583" s="6" t="s">
        <v>3250</v>
      </c>
      <c r="D1583" s="7">
        <v>1000</v>
      </c>
      <c r="E1583" s="8">
        <v>5</v>
      </c>
      <c r="F1583" t="s">
        <v>364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2448</v>
      </c>
      <c r="O1583" t="s">
        <v>3251</v>
      </c>
      <c r="P1583" s="10">
        <f t="shared" si="120"/>
        <v>1</v>
      </c>
      <c r="Q1583">
        <f t="shared" si="121"/>
        <v>5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6" t="s">
        <v>3252</v>
      </c>
      <c r="C1584" s="6" t="s">
        <v>3253</v>
      </c>
      <c r="D1584" s="7">
        <v>1000</v>
      </c>
      <c r="E1584" s="8">
        <v>93</v>
      </c>
      <c r="F1584" t="s">
        <v>364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2448</v>
      </c>
      <c r="O1584" t="s">
        <v>3251</v>
      </c>
      <c r="P1584" s="10">
        <f t="shared" si="120"/>
        <v>9</v>
      </c>
      <c r="Q1584">
        <f t="shared" si="121"/>
        <v>31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6" t="s">
        <v>3254</v>
      </c>
      <c r="C1585" s="6" t="s">
        <v>3255</v>
      </c>
      <c r="D1585" s="7">
        <v>20000</v>
      </c>
      <c r="E1585" s="8">
        <v>15</v>
      </c>
      <c r="F1585" t="s">
        <v>364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2448</v>
      </c>
      <c r="O1585" t="s">
        <v>3251</v>
      </c>
      <c r="P1585" s="10">
        <f t="shared" si="120"/>
        <v>0</v>
      </c>
      <c r="Q1585">
        <f t="shared" si="121"/>
        <v>15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6" t="s">
        <v>3256</v>
      </c>
      <c r="C1586" s="6" t="s">
        <v>3257</v>
      </c>
      <c r="D1586" s="7">
        <v>1200</v>
      </c>
      <c r="E1586" s="8">
        <v>0</v>
      </c>
      <c r="F1586" t="s">
        <v>364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2448</v>
      </c>
      <c r="O1586" t="s">
        <v>3251</v>
      </c>
      <c r="P1586" s="10">
        <f t="shared" si="120"/>
        <v>0</v>
      </c>
      <c r="Q1586">
        <f t="shared" si="121"/>
        <v>0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6" t="s">
        <v>3258</v>
      </c>
      <c r="C1587" s="6" t="s">
        <v>3259</v>
      </c>
      <c r="D1587" s="7">
        <v>2000</v>
      </c>
      <c r="E1587" s="8">
        <v>1580</v>
      </c>
      <c r="F1587" t="s">
        <v>364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2448</v>
      </c>
      <c r="O1587" t="s">
        <v>3251</v>
      </c>
      <c r="P1587" s="10">
        <f t="shared" si="120"/>
        <v>79</v>
      </c>
      <c r="Q1587">
        <f t="shared" si="121"/>
        <v>131.66999999999999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6" t="s">
        <v>3260</v>
      </c>
      <c r="C1588" s="6" t="s">
        <v>3261</v>
      </c>
      <c r="D1588" s="7">
        <v>1500</v>
      </c>
      <c r="E1588" s="8">
        <v>0</v>
      </c>
      <c r="F1588" t="s">
        <v>364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2448</v>
      </c>
      <c r="O1588" t="s">
        <v>3251</v>
      </c>
      <c r="P1588" s="10">
        <f t="shared" si="120"/>
        <v>0</v>
      </c>
      <c r="Q1588">
        <f t="shared" si="121"/>
        <v>0</v>
      </c>
      <c r="S1588" s="11">
        <f t="shared" si="122"/>
        <v>42069.104421296295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6" t="s">
        <v>3262</v>
      </c>
      <c r="C1589" s="6" t="s">
        <v>3263</v>
      </c>
      <c r="D1589" s="7">
        <v>7500</v>
      </c>
      <c r="E1589" s="8">
        <v>1</v>
      </c>
      <c r="F1589" t="s">
        <v>364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2448</v>
      </c>
      <c r="O1589" t="s">
        <v>3251</v>
      </c>
      <c r="P1589" s="10">
        <f t="shared" si="120"/>
        <v>0</v>
      </c>
      <c r="Q1589">
        <f t="shared" si="121"/>
        <v>1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6" t="s">
        <v>3264</v>
      </c>
      <c r="C1590" s="6" t="s">
        <v>3265</v>
      </c>
      <c r="D1590" s="7">
        <v>516</v>
      </c>
      <c r="E1590" s="8">
        <v>0</v>
      </c>
      <c r="F1590" t="s">
        <v>364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2448</v>
      </c>
      <c r="O1590" t="s">
        <v>3251</v>
      </c>
      <c r="P1590" s="10">
        <f t="shared" si="120"/>
        <v>0</v>
      </c>
      <c r="Q1590">
        <f t="shared" si="121"/>
        <v>0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6" t="s">
        <v>3266</v>
      </c>
      <c r="C1591" s="6" t="s">
        <v>3267</v>
      </c>
      <c r="D1591" s="7">
        <v>1200</v>
      </c>
      <c r="E1591" s="8">
        <v>0</v>
      </c>
      <c r="F1591" t="s">
        <v>364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2448</v>
      </c>
      <c r="O1591" t="s">
        <v>3251</v>
      </c>
      <c r="P1591" s="10">
        <f t="shared" si="120"/>
        <v>0</v>
      </c>
      <c r="Q1591">
        <f t="shared" si="121"/>
        <v>0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6" t="s">
        <v>3268</v>
      </c>
      <c r="C1592" s="6" t="s">
        <v>3269</v>
      </c>
      <c r="D1592" s="7">
        <v>60000</v>
      </c>
      <c r="E1592" s="8">
        <v>1020</v>
      </c>
      <c r="F1592" t="s">
        <v>364</v>
      </c>
      <c r="G1592" t="s">
        <v>1233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2448</v>
      </c>
      <c r="O1592" t="s">
        <v>3251</v>
      </c>
      <c r="P1592" s="10">
        <f t="shared" si="120"/>
        <v>2</v>
      </c>
      <c r="Q1592">
        <f t="shared" si="121"/>
        <v>510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6" t="s">
        <v>3270</v>
      </c>
      <c r="C1593" s="6" t="s">
        <v>3271</v>
      </c>
      <c r="D1593" s="7">
        <v>14000</v>
      </c>
      <c r="E1593" s="8">
        <v>4092</v>
      </c>
      <c r="F1593" t="s">
        <v>364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2448</v>
      </c>
      <c r="O1593" t="s">
        <v>3251</v>
      </c>
      <c r="P1593" s="10">
        <f t="shared" si="120"/>
        <v>29</v>
      </c>
      <c r="Q1593">
        <f t="shared" si="121"/>
        <v>44.48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6" t="s">
        <v>3272</v>
      </c>
      <c r="C1594" s="6" t="s">
        <v>3273</v>
      </c>
      <c r="D1594" s="7">
        <v>25</v>
      </c>
      <c r="E1594" s="8">
        <v>0</v>
      </c>
      <c r="F1594" t="s">
        <v>364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2448</v>
      </c>
      <c r="O1594" t="s">
        <v>3251</v>
      </c>
      <c r="P1594" s="10">
        <f t="shared" si="120"/>
        <v>0</v>
      </c>
      <c r="Q1594">
        <f t="shared" si="121"/>
        <v>0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6" t="s">
        <v>3274</v>
      </c>
      <c r="C1595" s="6" t="s">
        <v>3275</v>
      </c>
      <c r="D1595" s="7">
        <v>22000</v>
      </c>
      <c r="E1595" s="8">
        <v>3</v>
      </c>
      <c r="F1595" t="s">
        <v>364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2448</v>
      </c>
      <c r="O1595" t="s">
        <v>3251</v>
      </c>
      <c r="P1595" s="10">
        <f t="shared" si="120"/>
        <v>0</v>
      </c>
      <c r="Q1595">
        <f t="shared" si="121"/>
        <v>1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6" t="s">
        <v>3276</v>
      </c>
      <c r="C1596" s="6" t="s">
        <v>3277</v>
      </c>
      <c r="D1596" s="7">
        <v>1000</v>
      </c>
      <c r="E1596" s="8">
        <v>205</v>
      </c>
      <c r="F1596" t="s">
        <v>364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2448</v>
      </c>
      <c r="O1596" t="s">
        <v>3251</v>
      </c>
      <c r="P1596" s="10">
        <f t="shared" si="120"/>
        <v>21</v>
      </c>
      <c r="Q1596">
        <f t="shared" si="121"/>
        <v>20.5</v>
      </c>
      <c r="S1596" s="11">
        <f t="shared" si="122"/>
        <v>42445.712754629625</v>
      </c>
      <c r="T1596" s="11">
        <f t="shared" si="123"/>
        <v>42505.681250000001</v>
      </c>
      <c r="U1596">
        <f t="shared" si="124"/>
        <v>2016</v>
      </c>
    </row>
    <row r="1597" spans="1:21" ht="45" x14ac:dyDescent="0.25">
      <c r="A1597">
        <v>1595</v>
      </c>
      <c r="B1597" s="6" t="s">
        <v>3278</v>
      </c>
      <c r="C1597" s="6" t="s">
        <v>3279</v>
      </c>
      <c r="D1597" s="7">
        <v>100000</v>
      </c>
      <c r="E1597" s="8">
        <v>280</v>
      </c>
      <c r="F1597" t="s">
        <v>364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2448</v>
      </c>
      <c r="O1597" t="s">
        <v>3251</v>
      </c>
      <c r="P1597" s="10">
        <f t="shared" si="120"/>
        <v>0</v>
      </c>
      <c r="Q1597">
        <f t="shared" si="121"/>
        <v>40</v>
      </c>
      <c r="S1597" s="11">
        <f t="shared" si="122"/>
        <v>41780.050092592595</v>
      </c>
      <c r="T1597" s="11">
        <f t="shared" si="123"/>
        <v>41808.842361111107</v>
      </c>
      <c r="U1597">
        <f t="shared" si="124"/>
        <v>2014</v>
      </c>
    </row>
    <row r="1598" spans="1:21" ht="45" x14ac:dyDescent="0.25">
      <c r="A1598">
        <v>1596</v>
      </c>
      <c r="B1598" s="6" t="s">
        <v>3280</v>
      </c>
      <c r="C1598" s="6" t="s">
        <v>3281</v>
      </c>
      <c r="D1598" s="7">
        <v>3250</v>
      </c>
      <c r="E1598" s="8">
        <v>75</v>
      </c>
      <c r="F1598" t="s">
        <v>364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2448</v>
      </c>
      <c r="O1598" t="s">
        <v>3251</v>
      </c>
      <c r="P1598" s="10">
        <f t="shared" si="120"/>
        <v>2</v>
      </c>
      <c r="Q1598">
        <f t="shared" si="121"/>
        <v>25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6" t="s">
        <v>3282</v>
      </c>
      <c r="C1599" s="6" t="s">
        <v>3283</v>
      </c>
      <c r="D1599" s="7">
        <v>15000</v>
      </c>
      <c r="E1599" s="8">
        <v>0</v>
      </c>
      <c r="F1599" t="s">
        <v>364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2448</v>
      </c>
      <c r="O1599" t="s">
        <v>3251</v>
      </c>
      <c r="P1599" s="10">
        <f t="shared" si="120"/>
        <v>0</v>
      </c>
      <c r="Q1599">
        <f t="shared" si="121"/>
        <v>0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6" t="s">
        <v>3284</v>
      </c>
      <c r="C1600" s="6" t="s">
        <v>3285</v>
      </c>
      <c r="D1600" s="7">
        <v>800</v>
      </c>
      <c r="E1600" s="8">
        <v>1</v>
      </c>
      <c r="F1600" t="s">
        <v>364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2448</v>
      </c>
      <c r="O1600" t="s">
        <v>3251</v>
      </c>
      <c r="P1600" s="10">
        <f t="shared" si="120"/>
        <v>0</v>
      </c>
      <c r="Q1600">
        <f t="shared" si="121"/>
        <v>1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6" t="s">
        <v>3286</v>
      </c>
      <c r="C1601" s="6" t="s">
        <v>3287</v>
      </c>
      <c r="D1601" s="7">
        <v>500</v>
      </c>
      <c r="E1601" s="8">
        <v>0</v>
      </c>
      <c r="F1601" t="s">
        <v>364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2448</v>
      </c>
      <c r="O1601" t="s">
        <v>3251</v>
      </c>
      <c r="P1601" s="10">
        <f t="shared" si="120"/>
        <v>0</v>
      </c>
      <c r="Q1601">
        <f t="shared" si="121"/>
        <v>0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6" t="s">
        <v>3288</v>
      </c>
      <c r="C1602" s="6" t="s">
        <v>3289</v>
      </c>
      <c r="D1602" s="7">
        <v>5000</v>
      </c>
      <c r="E1602" s="8">
        <v>367</v>
      </c>
      <c r="F1602" t="s">
        <v>364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2448</v>
      </c>
      <c r="O1602" t="s">
        <v>3251</v>
      </c>
      <c r="P1602" s="10">
        <f t="shared" ref="P1602:P1665" si="125">IFERROR(ROUND(E1602/D1602*100,0),0)</f>
        <v>7</v>
      </c>
      <c r="Q1602">
        <f t="shared" ref="Q1602:Q1665" si="126">IFERROR(ROUND(E1602/L1602,2),0)</f>
        <v>40.78</v>
      </c>
      <c r="S1602" s="11">
        <f t="shared" ref="S1602:S1665" si="127">(J1602/86400)+DATE(1970,1,1)</f>
        <v>41791.057314814811</v>
      </c>
      <c r="T1602" s="11">
        <f t="shared" ref="T1602:T1665" si="128">(I1602/86400)+DATE(1970,1,1)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6" t="s">
        <v>3290</v>
      </c>
      <c r="C1603" s="6" t="s">
        <v>3291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1624</v>
      </c>
      <c r="O1603" t="s">
        <v>1625</v>
      </c>
      <c r="P1603" s="10">
        <f t="shared" si="125"/>
        <v>108</v>
      </c>
      <c r="Q1603">
        <f t="shared" si="126"/>
        <v>48.33</v>
      </c>
      <c r="S1603" s="11">
        <f t="shared" si="127"/>
        <v>40638.092974537038</v>
      </c>
      <c r="T1603" s="11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6" t="s">
        <v>3292</v>
      </c>
      <c r="C1604" s="6" t="s">
        <v>3293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1624</v>
      </c>
      <c r="O1604" t="s">
        <v>1625</v>
      </c>
      <c r="P1604" s="10">
        <f t="shared" si="125"/>
        <v>100</v>
      </c>
      <c r="Q1604">
        <f t="shared" si="126"/>
        <v>46.95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6" t="s">
        <v>3294</v>
      </c>
      <c r="C1605" s="6" t="s">
        <v>3295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1624</v>
      </c>
      <c r="O1605" t="s">
        <v>1625</v>
      </c>
      <c r="P1605" s="10">
        <f t="shared" si="125"/>
        <v>100</v>
      </c>
      <c r="Q1605">
        <f t="shared" si="126"/>
        <v>66.69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6" t="s">
        <v>3296</v>
      </c>
      <c r="C1606" s="6" t="s">
        <v>3297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1624</v>
      </c>
      <c r="O1606" t="s">
        <v>1625</v>
      </c>
      <c r="P1606" s="10">
        <f t="shared" si="125"/>
        <v>122</v>
      </c>
      <c r="Q1606">
        <f t="shared" si="126"/>
        <v>48.84</v>
      </c>
      <c r="S1606" s="11">
        <f t="shared" si="127"/>
        <v>40945.845312500001</v>
      </c>
      <c r="T1606" s="11">
        <f t="shared" si="128"/>
        <v>40985.803645833337</v>
      </c>
      <c r="U1606">
        <f t="shared" si="129"/>
        <v>2012</v>
      </c>
    </row>
    <row r="1607" spans="1:21" ht="60" x14ac:dyDescent="0.25">
      <c r="A1607">
        <v>1605</v>
      </c>
      <c r="B1607" s="6" t="s">
        <v>3298</v>
      </c>
      <c r="C1607" s="6" t="s">
        <v>3299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1624</v>
      </c>
      <c r="O1607" t="s">
        <v>1625</v>
      </c>
      <c r="P1607" s="10">
        <f t="shared" si="125"/>
        <v>101</v>
      </c>
      <c r="Q1607">
        <f t="shared" si="126"/>
        <v>137.31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6" t="s">
        <v>3300</v>
      </c>
      <c r="C1608" s="6" t="s">
        <v>3301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1624</v>
      </c>
      <c r="O1608" t="s">
        <v>1625</v>
      </c>
      <c r="P1608" s="10">
        <f t="shared" si="125"/>
        <v>101</v>
      </c>
      <c r="Q1608">
        <f t="shared" si="126"/>
        <v>87.83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6" t="s">
        <v>3302</v>
      </c>
      <c r="C1609" s="6" t="s">
        <v>3303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1624</v>
      </c>
      <c r="O1609" t="s">
        <v>1625</v>
      </c>
      <c r="P1609" s="10">
        <f t="shared" si="125"/>
        <v>145</v>
      </c>
      <c r="Q1609">
        <f t="shared" si="126"/>
        <v>70.790000000000006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6" t="s">
        <v>3304</v>
      </c>
      <c r="C1610" s="6" t="s">
        <v>3305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1624</v>
      </c>
      <c r="O1610" t="s">
        <v>1625</v>
      </c>
      <c r="P1610" s="10">
        <f t="shared" si="125"/>
        <v>101</v>
      </c>
      <c r="Q1610">
        <f t="shared" si="126"/>
        <v>52.83</v>
      </c>
      <c r="S1610" s="11">
        <f t="shared" si="127"/>
        <v>41607.83085648148</v>
      </c>
      <c r="T1610" s="11">
        <f t="shared" si="128"/>
        <v>41640.226388888885</v>
      </c>
      <c r="U1610">
        <f t="shared" si="129"/>
        <v>2013</v>
      </c>
    </row>
    <row r="1611" spans="1:21" ht="45" x14ac:dyDescent="0.25">
      <c r="A1611">
        <v>1609</v>
      </c>
      <c r="B1611" s="6" t="s">
        <v>3306</v>
      </c>
      <c r="C1611" s="6" t="s">
        <v>3307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1624</v>
      </c>
      <c r="O1611" t="s">
        <v>1625</v>
      </c>
      <c r="P1611" s="10">
        <f t="shared" si="125"/>
        <v>118</v>
      </c>
      <c r="Q1611">
        <f t="shared" si="126"/>
        <v>443.75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6" t="s">
        <v>3308</v>
      </c>
      <c r="C1612" s="6" t="s">
        <v>3309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1624</v>
      </c>
      <c r="O1612" t="s">
        <v>1625</v>
      </c>
      <c r="P1612" s="10">
        <f t="shared" si="125"/>
        <v>272</v>
      </c>
      <c r="Q1612">
        <f t="shared" si="126"/>
        <v>48.54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6" t="s">
        <v>3310</v>
      </c>
      <c r="C1613" s="6" t="s">
        <v>3311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1624</v>
      </c>
      <c r="O1613" t="s">
        <v>1625</v>
      </c>
      <c r="P1613" s="10">
        <f t="shared" si="125"/>
        <v>125</v>
      </c>
      <c r="Q1613">
        <f t="shared" si="126"/>
        <v>37.07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6" t="s">
        <v>3312</v>
      </c>
      <c r="C1614" s="6" t="s">
        <v>3313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1624</v>
      </c>
      <c r="O1614" t="s">
        <v>1625</v>
      </c>
      <c r="P1614" s="10">
        <f t="shared" si="125"/>
        <v>110</v>
      </c>
      <c r="Q1614">
        <f t="shared" si="126"/>
        <v>50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6" t="s">
        <v>3314</v>
      </c>
      <c r="C1615" s="6" t="s">
        <v>3315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1624</v>
      </c>
      <c r="O1615" t="s">
        <v>1625</v>
      </c>
      <c r="P1615" s="10">
        <f t="shared" si="125"/>
        <v>102</v>
      </c>
      <c r="Q1615">
        <f t="shared" si="126"/>
        <v>39.04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6" t="s">
        <v>3316</v>
      </c>
      <c r="C1616" s="6" t="s">
        <v>3317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1624</v>
      </c>
      <c r="O1616" t="s">
        <v>1625</v>
      </c>
      <c r="P1616" s="10">
        <f t="shared" si="125"/>
        <v>103</v>
      </c>
      <c r="Q1616">
        <f t="shared" si="126"/>
        <v>66.69</v>
      </c>
      <c r="S1616" s="11">
        <f t="shared" si="127"/>
        <v>41794.981122685189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6" t="s">
        <v>3318</v>
      </c>
      <c r="C1617" s="6" t="s">
        <v>3319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1624</v>
      </c>
      <c r="O1617" t="s">
        <v>1625</v>
      </c>
      <c r="P1617" s="10">
        <f t="shared" si="125"/>
        <v>114</v>
      </c>
      <c r="Q1617">
        <f t="shared" si="126"/>
        <v>67.13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6" t="s">
        <v>3320</v>
      </c>
      <c r="C1618" s="6" t="s">
        <v>3321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1624</v>
      </c>
      <c r="O1618" t="s">
        <v>1625</v>
      </c>
      <c r="P1618" s="10">
        <f t="shared" si="125"/>
        <v>104</v>
      </c>
      <c r="Q1618">
        <f t="shared" si="126"/>
        <v>66.37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6" t="s">
        <v>3322</v>
      </c>
      <c r="C1619" s="6" t="s">
        <v>3323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1624</v>
      </c>
      <c r="O1619" t="s">
        <v>1625</v>
      </c>
      <c r="P1619" s="10">
        <f t="shared" si="125"/>
        <v>146</v>
      </c>
      <c r="Q1619">
        <f t="shared" si="126"/>
        <v>64.62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6" t="s">
        <v>3324</v>
      </c>
      <c r="C1620" s="6" t="s">
        <v>3325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1624</v>
      </c>
      <c r="O1620" t="s">
        <v>1625</v>
      </c>
      <c r="P1620" s="10">
        <f t="shared" si="125"/>
        <v>105</v>
      </c>
      <c r="Q1620">
        <f t="shared" si="126"/>
        <v>58.37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6" t="s">
        <v>3326</v>
      </c>
      <c r="C1621" s="6" t="s">
        <v>3327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1624</v>
      </c>
      <c r="O1621" t="s">
        <v>1625</v>
      </c>
      <c r="P1621" s="10">
        <f t="shared" si="125"/>
        <v>133</v>
      </c>
      <c r="Q1621">
        <f t="shared" si="126"/>
        <v>86.96</v>
      </c>
      <c r="S1621" s="11">
        <f t="shared" si="127"/>
        <v>41876.186180555553</v>
      </c>
      <c r="T1621" s="11">
        <f t="shared" si="128"/>
        <v>41897.186180555553</v>
      </c>
      <c r="U1621">
        <f t="shared" si="129"/>
        <v>2014</v>
      </c>
    </row>
    <row r="1622" spans="1:21" ht="30" x14ac:dyDescent="0.25">
      <c r="A1622">
        <v>1620</v>
      </c>
      <c r="B1622" s="6" t="s">
        <v>3328</v>
      </c>
      <c r="C1622" s="6" t="s">
        <v>3329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1624</v>
      </c>
      <c r="O1622" t="s">
        <v>1625</v>
      </c>
      <c r="P1622" s="10">
        <f t="shared" si="125"/>
        <v>113</v>
      </c>
      <c r="Q1622">
        <f t="shared" si="126"/>
        <v>66.47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6" t="s">
        <v>3330</v>
      </c>
      <c r="C1623" s="6" t="s">
        <v>3331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1624</v>
      </c>
      <c r="O1623" t="s">
        <v>1625</v>
      </c>
      <c r="P1623" s="10">
        <f t="shared" si="125"/>
        <v>121</v>
      </c>
      <c r="Q1623">
        <f t="shared" si="126"/>
        <v>163.78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6" t="s">
        <v>3332</v>
      </c>
      <c r="C1624" s="6" t="s">
        <v>3333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1624</v>
      </c>
      <c r="O1624" t="s">
        <v>1625</v>
      </c>
      <c r="P1624" s="10">
        <f t="shared" si="125"/>
        <v>102</v>
      </c>
      <c r="Q1624">
        <f t="shared" si="126"/>
        <v>107.98</v>
      </c>
      <c r="S1624" s="11">
        <f t="shared" si="127"/>
        <v>41950.294837962967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6" t="s">
        <v>3334</v>
      </c>
      <c r="C1625" s="6" t="s">
        <v>3335</v>
      </c>
      <c r="D1625" s="7">
        <v>750</v>
      </c>
      <c r="E1625" s="8">
        <v>758</v>
      </c>
      <c r="F1625" t="s">
        <v>22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1624</v>
      </c>
      <c r="O1625" t="s">
        <v>1625</v>
      </c>
      <c r="P1625" s="10">
        <f t="shared" si="125"/>
        <v>101</v>
      </c>
      <c r="Q1625">
        <f t="shared" si="126"/>
        <v>42.11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6" t="s">
        <v>3336</v>
      </c>
      <c r="C1626" s="6" t="s">
        <v>3337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1624</v>
      </c>
      <c r="O1626" t="s">
        <v>1625</v>
      </c>
      <c r="P1626" s="10">
        <f t="shared" si="125"/>
        <v>118</v>
      </c>
      <c r="Q1626">
        <f t="shared" si="126"/>
        <v>47.2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6" t="s">
        <v>3338</v>
      </c>
      <c r="C1627" s="6" t="s">
        <v>3339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1624</v>
      </c>
      <c r="O1627" t="s">
        <v>1625</v>
      </c>
      <c r="P1627" s="10">
        <f t="shared" si="125"/>
        <v>155</v>
      </c>
      <c r="Q1627">
        <f t="shared" si="126"/>
        <v>112.02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6" t="s">
        <v>3340</v>
      </c>
      <c r="C1628" s="6" t="s">
        <v>3341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1624</v>
      </c>
      <c r="O1628" t="s">
        <v>1625</v>
      </c>
      <c r="P1628" s="10">
        <f t="shared" si="125"/>
        <v>101</v>
      </c>
      <c r="Q1628">
        <f t="shared" si="126"/>
        <v>74.95</v>
      </c>
      <c r="S1628" s="11">
        <f t="shared" si="127"/>
        <v>41579.847997685181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6" t="s">
        <v>3342</v>
      </c>
      <c r="C1629" s="6" t="s">
        <v>3343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1624</v>
      </c>
      <c r="O1629" t="s">
        <v>1625</v>
      </c>
      <c r="P1629" s="10">
        <f t="shared" si="125"/>
        <v>117</v>
      </c>
      <c r="Q1629">
        <f t="shared" si="126"/>
        <v>61.58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6" t="s">
        <v>3344</v>
      </c>
      <c r="C1630" s="6" t="s">
        <v>3345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1624</v>
      </c>
      <c r="O1630" t="s">
        <v>1625</v>
      </c>
      <c r="P1630" s="10">
        <f t="shared" si="125"/>
        <v>101</v>
      </c>
      <c r="Q1630">
        <f t="shared" si="126"/>
        <v>45.88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6" t="s">
        <v>3346</v>
      </c>
      <c r="C1631" s="6" t="s">
        <v>3347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1624</v>
      </c>
      <c r="O1631" t="s">
        <v>1625</v>
      </c>
      <c r="P1631" s="10">
        <f t="shared" si="125"/>
        <v>104</v>
      </c>
      <c r="Q1631">
        <f t="shared" si="126"/>
        <v>75.849999999999994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6" t="s">
        <v>3348</v>
      </c>
      <c r="C1632" s="6" t="s">
        <v>3349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1624</v>
      </c>
      <c r="O1632" t="s">
        <v>1625</v>
      </c>
      <c r="P1632" s="10">
        <f t="shared" si="125"/>
        <v>265</v>
      </c>
      <c r="Q1632">
        <f t="shared" si="126"/>
        <v>84.21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6" t="s">
        <v>3350</v>
      </c>
      <c r="C1633" s="6" t="s">
        <v>3351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1624</v>
      </c>
      <c r="O1633" t="s">
        <v>1625</v>
      </c>
      <c r="P1633" s="10">
        <f t="shared" si="125"/>
        <v>156</v>
      </c>
      <c r="Q1633">
        <f t="shared" si="126"/>
        <v>117.23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6" t="s">
        <v>3352</v>
      </c>
      <c r="C1634" s="6" t="s">
        <v>3353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1624</v>
      </c>
      <c r="O1634" t="s">
        <v>1625</v>
      </c>
      <c r="P1634" s="10">
        <f t="shared" si="125"/>
        <v>102</v>
      </c>
      <c r="Q1634">
        <f t="shared" si="126"/>
        <v>86.49</v>
      </c>
      <c r="S1634" s="11">
        <f t="shared" si="127"/>
        <v>40750.340902777782</v>
      </c>
      <c r="T1634" s="11">
        <f t="shared" si="128"/>
        <v>40810.340902777782</v>
      </c>
      <c r="U1634">
        <f t="shared" si="129"/>
        <v>2011</v>
      </c>
    </row>
    <row r="1635" spans="1:21" ht="60" x14ac:dyDescent="0.25">
      <c r="A1635">
        <v>1633</v>
      </c>
      <c r="B1635" s="6" t="s">
        <v>3354</v>
      </c>
      <c r="C1635" s="6" t="s">
        <v>3355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1624</v>
      </c>
      <c r="O1635" t="s">
        <v>1625</v>
      </c>
      <c r="P1635" s="10">
        <f t="shared" si="125"/>
        <v>100</v>
      </c>
      <c r="Q1635">
        <f t="shared" si="126"/>
        <v>172.41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6" t="s">
        <v>3356</v>
      </c>
      <c r="C1636" s="6" t="s">
        <v>3357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1624</v>
      </c>
      <c r="O1636" t="s">
        <v>1625</v>
      </c>
      <c r="P1636" s="10">
        <f t="shared" si="125"/>
        <v>101</v>
      </c>
      <c r="Q1636">
        <f t="shared" si="126"/>
        <v>62.81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6" t="s">
        <v>3358</v>
      </c>
      <c r="C1637" s="6" t="s">
        <v>3359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1624</v>
      </c>
      <c r="O1637" t="s">
        <v>1625</v>
      </c>
      <c r="P1637" s="10">
        <f t="shared" si="125"/>
        <v>125</v>
      </c>
      <c r="Q1637">
        <f t="shared" si="126"/>
        <v>67.73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6" t="s">
        <v>3360</v>
      </c>
      <c r="C1638" s="6" t="s">
        <v>3361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1624</v>
      </c>
      <c r="O1638" t="s">
        <v>1625</v>
      </c>
      <c r="P1638" s="10">
        <f t="shared" si="125"/>
        <v>104</v>
      </c>
      <c r="Q1638">
        <f t="shared" si="126"/>
        <v>53.56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6" t="s">
        <v>3362</v>
      </c>
      <c r="C1639" s="6" t="s">
        <v>3363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1624</v>
      </c>
      <c r="O1639" t="s">
        <v>1625</v>
      </c>
      <c r="P1639" s="10">
        <f t="shared" si="125"/>
        <v>104</v>
      </c>
      <c r="Q1639">
        <f t="shared" si="126"/>
        <v>34.6</v>
      </c>
      <c r="S1639" s="11">
        <f t="shared" si="127"/>
        <v>40122.751620370371</v>
      </c>
      <c r="T1639" s="11">
        <f t="shared" si="128"/>
        <v>40178.985416666663</v>
      </c>
      <c r="U1639">
        <f t="shared" si="129"/>
        <v>2009</v>
      </c>
    </row>
    <row r="1640" spans="1:21" ht="30" x14ac:dyDescent="0.25">
      <c r="A1640">
        <v>1638</v>
      </c>
      <c r="B1640" s="6" t="s">
        <v>3364</v>
      </c>
      <c r="C1640" s="6" t="s">
        <v>3365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1624</v>
      </c>
      <c r="O1640" t="s">
        <v>1625</v>
      </c>
      <c r="P1640" s="10">
        <f t="shared" si="125"/>
        <v>105</v>
      </c>
      <c r="Q1640">
        <f t="shared" si="126"/>
        <v>38.89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6" t="s">
        <v>3366</v>
      </c>
      <c r="C1641" s="6" t="s">
        <v>3367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1624</v>
      </c>
      <c r="O1641" t="s">
        <v>1625</v>
      </c>
      <c r="P1641" s="10">
        <f t="shared" si="125"/>
        <v>100</v>
      </c>
      <c r="Q1641">
        <f t="shared" si="126"/>
        <v>94.74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6" t="s">
        <v>3368</v>
      </c>
      <c r="C1642" s="6" t="s">
        <v>3369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1624</v>
      </c>
      <c r="O1642" t="s">
        <v>1625</v>
      </c>
      <c r="P1642" s="10">
        <f t="shared" si="125"/>
        <v>170</v>
      </c>
      <c r="Q1642">
        <f t="shared" si="126"/>
        <v>39.97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6" t="s">
        <v>3370</v>
      </c>
      <c r="C1643" s="6" t="s">
        <v>3371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1624</v>
      </c>
      <c r="O1643" t="s">
        <v>3372</v>
      </c>
      <c r="P1643" s="10">
        <f t="shared" si="125"/>
        <v>101</v>
      </c>
      <c r="Q1643">
        <f t="shared" si="126"/>
        <v>97.5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6" t="s">
        <v>3373</v>
      </c>
      <c r="C1644" s="6" t="s">
        <v>3374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1624</v>
      </c>
      <c r="O1644" t="s">
        <v>3372</v>
      </c>
      <c r="P1644" s="10">
        <f t="shared" si="125"/>
        <v>100</v>
      </c>
      <c r="Q1644">
        <f t="shared" si="126"/>
        <v>42.86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6" t="s">
        <v>3375</v>
      </c>
      <c r="C1645" s="6" t="s">
        <v>3376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1624</v>
      </c>
      <c r="O1645" t="s">
        <v>3372</v>
      </c>
      <c r="P1645" s="10">
        <f t="shared" si="125"/>
        <v>125</v>
      </c>
      <c r="Q1645">
        <f t="shared" si="126"/>
        <v>168.51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6" t="s">
        <v>3377</v>
      </c>
      <c r="C1646" s="6" t="s">
        <v>3378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1624</v>
      </c>
      <c r="O1646" t="s">
        <v>3372</v>
      </c>
      <c r="P1646" s="10">
        <f t="shared" si="125"/>
        <v>110</v>
      </c>
      <c r="Q1646">
        <f t="shared" si="126"/>
        <v>85.55</v>
      </c>
      <c r="S1646" s="11">
        <f t="shared" si="127"/>
        <v>41175.05972222222</v>
      </c>
      <c r="T1646" s="11">
        <f t="shared" si="128"/>
        <v>41235.101388888885</v>
      </c>
      <c r="U1646">
        <f t="shared" si="129"/>
        <v>2012</v>
      </c>
    </row>
    <row r="1647" spans="1:21" ht="45" x14ac:dyDescent="0.25">
      <c r="A1647">
        <v>1645</v>
      </c>
      <c r="B1647" s="6" t="s">
        <v>3379</v>
      </c>
      <c r="C1647" s="6" t="s">
        <v>3380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1624</v>
      </c>
      <c r="O1647" t="s">
        <v>3372</v>
      </c>
      <c r="P1647" s="10">
        <f t="shared" si="125"/>
        <v>111</v>
      </c>
      <c r="Q1647">
        <f t="shared" si="126"/>
        <v>554</v>
      </c>
      <c r="S1647" s="11">
        <f t="shared" si="127"/>
        <v>41521.617361111115</v>
      </c>
      <c r="T1647" s="11">
        <f t="shared" si="128"/>
        <v>41535.617361111115</v>
      </c>
      <c r="U1647">
        <f t="shared" si="129"/>
        <v>2013</v>
      </c>
    </row>
    <row r="1648" spans="1:21" ht="60" x14ac:dyDescent="0.25">
      <c r="A1648">
        <v>1646</v>
      </c>
      <c r="B1648" s="6" t="s">
        <v>3381</v>
      </c>
      <c r="C1648" s="6" t="s">
        <v>3382</v>
      </c>
      <c r="D1648" s="7">
        <v>2000</v>
      </c>
      <c r="E1648" s="8">
        <v>2204</v>
      </c>
      <c r="F1648" t="s">
        <v>22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1624</v>
      </c>
      <c r="O1648" t="s">
        <v>3372</v>
      </c>
      <c r="P1648" s="10">
        <f t="shared" si="125"/>
        <v>110</v>
      </c>
      <c r="Q1648">
        <f t="shared" si="126"/>
        <v>26.55</v>
      </c>
      <c r="S1648" s="11">
        <f t="shared" si="127"/>
        <v>41833.450266203705</v>
      </c>
      <c r="T1648" s="11">
        <f t="shared" si="128"/>
        <v>41865.757638888885</v>
      </c>
      <c r="U1648">
        <f t="shared" si="129"/>
        <v>2014</v>
      </c>
    </row>
    <row r="1649" spans="1:21" ht="45" x14ac:dyDescent="0.25">
      <c r="A1649">
        <v>1647</v>
      </c>
      <c r="B1649" s="6" t="s">
        <v>3383</v>
      </c>
      <c r="C1649" s="6" t="s">
        <v>3384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1624</v>
      </c>
      <c r="O1649" t="s">
        <v>3372</v>
      </c>
      <c r="P1649" s="10">
        <f t="shared" si="125"/>
        <v>105</v>
      </c>
      <c r="Q1649">
        <f t="shared" si="126"/>
        <v>113.83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6" t="s">
        <v>3385</v>
      </c>
      <c r="C1650" s="6" t="s">
        <v>3386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1624</v>
      </c>
      <c r="O1650" t="s">
        <v>3372</v>
      </c>
      <c r="P1650" s="10">
        <f t="shared" si="125"/>
        <v>125</v>
      </c>
      <c r="Q1650">
        <f t="shared" si="126"/>
        <v>32.01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6" t="s">
        <v>3387</v>
      </c>
      <c r="C1651" s="6" t="s">
        <v>3388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1624</v>
      </c>
      <c r="O1651" t="s">
        <v>3372</v>
      </c>
      <c r="P1651" s="10">
        <f t="shared" si="125"/>
        <v>101</v>
      </c>
      <c r="Q1651">
        <f t="shared" si="126"/>
        <v>47.19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6" t="s">
        <v>3389</v>
      </c>
      <c r="C1652" s="6" t="s">
        <v>3390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1624</v>
      </c>
      <c r="O1652" t="s">
        <v>3372</v>
      </c>
      <c r="P1652" s="10">
        <f t="shared" si="125"/>
        <v>142</v>
      </c>
      <c r="Q1652">
        <f t="shared" si="126"/>
        <v>88.47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6" t="s">
        <v>3391</v>
      </c>
      <c r="C1653" s="6" t="s">
        <v>3392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1624</v>
      </c>
      <c r="O1653" t="s">
        <v>3372</v>
      </c>
      <c r="P1653" s="10">
        <f t="shared" si="125"/>
        <v>101</v>
      </c>
      <c r="Q1653">
        <f t="shared" si="126"/>
        <v>100.75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6" t="s">
        <v>3393</v>
      </c>
      <c r="C1654" s="6" t="s">
        <v>3394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1624</v>
      </c>
      <c r="O1654" t="s">
        <v>3372</v>
      </c>
      <c r="P1654" s="10">
        <f t="shared" si="125"/>
        <v>101</v>
      </c>
      <c r="Q1654">
        <f t="shared" si="126"/>
        <v>64.709999999999994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6" t="s">
        <v>3395</v>
      </c>
      <c r="C1655" s="6" t="s">
        <v>3396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1624</v>
      </c>
      <c r="O1655" t="s">
        <v>3372</v>
      </c>
      <c r="P1655" s="10">
        <f t="shared" si="125"/>
        <v>174</v>
      </c>
      <c r="Q1655">
        <f t="shared" si="126"/>
        <v>51.85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6" t="s">
        <v>3397</v>
      </c>
      <c r="C1656" s="6" t="s">
        <v>3398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1624</v>
      </c>
      <c r="O1656" t="s">
        <v>3372</v>
      </c>
      <c r="P1656" s="10">
        <f t="shared" si="125"/>
        <v>120</v>
      </c>
      <c r="Q1656">
        <f t="shared" si="126"/>
        <v>38.79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6" t="s">
        <v>3399</v>
      </c>
      <c r="C1657" s="6" t="s">
        <v>3400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1624</v>
      </c>
      <c r="O1657" t="s">
        <v>3372</v>
      </c>
      <c r="P1657" s="10">
        <f t="shared" si="125"/>
        <v>143</v>
      </c>
      <c r="Q1657">
        <f t="shared" si="126"/>
        <v>44.65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6" t="s">
        <v>3401</v>
      </c>
      <c r="C1658" s="6" t="s">
        <v>3402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1624</v>
      </c>
      <c r="O1658" t="s">
        <v>3372</v>
      </c>
      <c r="P1658" s="10">
        <f t="shared" si="125"/>
        <v>100</v>
      </c>
      <c r="Q1658">
        <f t="shared" si="126"/>
        <v>156.77000000000001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6" t="s">
        <v>3403</v>
      </c>
      <c r="C1659" s="6" t="s">
        <v>3404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1624</v>
      </c>
      <c r="O1659" t="s">
        <v>3372</v>
      </c>
      <c r="P1659" s="10">
        <f t="shared" si="125"/>
        <v>105</v>
      </c>
      <c r="Q1659">
        <f t="shared" si="126"/>
        <v>118.7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6" t="s">
        <v>3405</v>
      </c>
      <c r="C1660" s="6" t="s">
        <v>3406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1624</v>
      </c>
      <c r="O1660" t="s">
        <v>3372</v>
      </c>
      <c r="P1660" s="10">
        <f t="shared" si="125"/>
        <v>132</v>
      </c>
      <c r="Q1660">
        <f t="shared" si="126"/>
        <v>74.150000000000006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6" t="s">
        <v>3407</v>
      </c>
      <c r="C1661" s="6" t="s">
        <v>3408</v>
      </c>
      <c r="D1661" s="7">
        <v>500</v>
      </c>
      <c r="E1661" s="8">
        <v>564</v>
      </c>
      <c r="F1661" t="s">
        <v>22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1624</v>
      </c>
      <c r="O1661" t="s">
        <v>3372</v>
      </c>
      <c r="P1661" s="10">
        <f t="shared" si="125"/>
        <v>113</v>
      </c>
      <c r="Q1661">
        <f t="shared" si="126"/>
        <v>12.53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6" t="s">
        <v>3409</v>
      </c>
      <c r="C1662" s="6" t="s">
        <v>3410</v>
      </c>
      <c r="D1662" s="7">
        <v>80</v>
      </c>
      <c r="E1662" s="8">
        <v>1003</v>
      </c>
      <c r="F1662" t="s">
        <v>22</v>
      </c>
      <c r="G1662" t="s">
        <v>1233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1624</v>
      </c>
      <c r="O1662" t="s">
        <v>3372</v>
      </c>
      <c r="P1662" s="10">
        <f t="shared" si="125"/>
        <v>1254</v>
      </c>
      <c r="Q1662">
        <f t="shared" si="126"/>
        <v>27.86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6" t="s">
        <v>3411</v>
      </c>
      <c r="C1663" s="6" t="s">
        <v>3412</v>
      </c>
      <c r="D1663" s="7">
        <v>7900</v>
      </c>
      <c r="E1663" s="8">
        <v>8098</v>
      </c>
      <c r="F1663" t="s">
        <v>22</v>
      </c>
      <c r="G1663" t="s">
        <v>2023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1624</v>
      </c>
      <c r="O1663" t="s">
        <v>3372</v>
      </c>
      <c r="P1663" s="10">
        <f t="shared" si="125"/>
        <v>103</v>
      </c>
      <c r="Q1663">
        <f t="shared" si="126"/>
        <v>80.180000000000007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6" t="s">
        <v>3413</v>
      </c>
      <c r="C1664" s="6" t="s">
        <v>3414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1624</v>
      </c>
      <c r="O1664" t="s">
        <v>3372</v>
      </c>
      <c r="P1664" s="10">
        <f t="shared" si="125"/>
        <v>103</v>
      </c>
      <c r="Q1664">
        <f t="shared" si="126"/>
        <v>132.44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6" t="s">
        <v>3415</v>
      </c>
      <c r="C1665" s="6" t="s">
        <v>3416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1624</v>
      </c>
      <c r="O1665" t="s">
        <v>3372</v>
      </c>
      <c r="P1665" s="10">
        <f t="shared" si="125"/>
        <v>108</v>
      </c>
      <c r="Q1665">
        <f t="shared" si="126"/>
        <v>33.75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6" t="s">
        <v>3417</v>
      </c>
      <c r="C1666" s="6" t="s">
        <v>3418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1624</v>
      </c>
      <c r="O1666" t="s">
        <v>3372</v>
      </c>
      <c r="P1666" s="10">
        <f t="shared" ref="P1666:P1729" si="130">IFERROR(ROUND(E1666/D1666*100,0),0)</f>
        <v>122</v>
      </c>
      <c r="Q1666">
        <f t="shared" ref="Q1666:Q1729" si="131">IFERROR(ROUND(E1666/L1666,2),0)</f>
        <v>34.380000000000003</v>
      </c>
      <c r="S1666" s="11">
        <f t="shared" ref="S1666:S1729" si="132">(J1666/86400)+DATE(1970,1,1)</f>
        <v>40939.761782407411</v>
      </c>
      <c r="T1666" s="11">
        <f t="shared" ref="T1666:T1729" si="133">(I1666/86400)+DATE(1970,1,1)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6" t="s">
        <v>3419</v>
      </c>
      <c r="C1667" s="6" t="s">
        <v>3420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1624</v>
      </c>
      <c r="O1667" t="s">
        <v>3372</v>
      </c>
      <c r="P1667" s="10">
        <f t="shared" si="130"/>
        <v>119</v>
      </c>
      <c r="Q1667">
        <f t="shared" si="131"/>
        <v>44.96</v>
      </c>
      <c r="S1667" s="11">
        <f t="shared" si="132"/>
        <v>40564.649456018517</v>
      </c>
      <c r="T1667" s="11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6" t="s">
        <v>3421</v>
      </c>
      <c r="C1668" s="6" t="s">
        <v>3422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1624</v>
      </c>
      <c r="O1668" t="s">
        <v>3372</v>
      </c>
      <c r="P1668" s="10">
        <f t="shared" si="130"/>
        <v>161</v>
      </c>
      <c r="Q1668">
        <f t="shared" si="131"/>
        <v>41.04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6" t="s">
        <v>3423</v>
      </c>
      <c r="C1669" s="6" t="s">
        <v>3424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1624</v>
      </c>
      <c r="O1669" t="s">
        <v>3372</v>
      </c>
      <c r="P1669" s="10">
        <f t="shared" si="130"/>
        <v>127</v>
      </c>
      <c r="Q1669">
        <f t="shared" si="131"/>
        <v>52.6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6" t="s">
        <v>3425</v>
      </c>
      <c r="C1670" s="6" t="s">
        <v>3426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1624</v>
      </c>
      <c r="O1670" t="s">
        <v>3372</v>
      </c>
      <c r="P1670" s="10">
        <f t="shared" si="130"/>
        <v>103</v>
      </c>
      <c r="Q1670">
        <f t="shared" si="131"/>
        <v>70.78</v>
      </c>
      <c r="S1670" s="11">
        <f t="shared" si="132"/>
        <v>40845.149756944447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6" t="s">
        <v>3427</v>
      </c>
      <c r="C1671" s="6" t="s">
        <v>3428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1624</v>
      </c>
      <c r="O1671" t="s">
        <v>3372</v>
      </c>
      <c r="P1671" s="10">
        <f t="shared" si="130"/>
        <v>140</v>
      </c>
      <c r="Q1671">
        <f t="shared" si="131"/>
        <v>53.75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6" t="s">
        <v>3429</v>
      </c>
      <c r="C1672" s="6" t="s">
        <v>3430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1624</v>
      </c>
      <c r="O1672" t="s">
        <v>3372</v>
      </c>
      <c r="P1672" s="10">
        <f t="shared" si="130"/>
        <v>103</v>
      </c>
      <c r="Q1672">
        <f t="shared" si="131"/>
        <v>44.61</v>
      </c>
      <c r="S1672" s="11">
        <f t="shared" si="132"/>
        <v>40313.930543981478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6" t="s">
        <v>3431</v>
      </c>
      <c r="C1673" s="6" t="s">
        <v>3432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1624</v>
      </c>
      <c r="O1673" t="s">
        <v>3372</v>
      </c>
      <c r="P1673" s="10">
        <f t="shared" si="130"/>
        <v>101</v>
      </c>
      <c r="Q1673">
        <f t="shared" si="131"/>
        <v>26.15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6" t="s">
        <v>3433</v>
      </c>
      <c r="C1674" s="6" t="s">
        <v>3434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1624</v>
      </c>
      <c r="O1674" t="s">
        <v>3372</v>
      </c>
      <c r="P1674" s="10">
        <f t="shared" si="130"/>
        <v>113</v>
      </c>
      <c r="Q1674">
        <f t="shared" si="131"/>
        <v>39.18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6" t="s">
        <v>3435</v>
      </c>
      <c r="C1675" s="6" t="s">
        <v>3436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1624</v>
      </c>
      <c r="O1675" t="s">
        <v>3372</v>
      </c>
      <c r="P1675" s="10">
        <f t="shared" si="130"/>
        <v>128</v>
      </c>
      <c r="Q1675">
        <f t="shared" si="131"/>
        <v>45.59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6" t="s">
        <v>3437</v>
      </c>
      <c r="C1676" s="6" t="s">
        <v>3438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1624</v>
      </c>
      <c r="O1676" t="s">
        <v>3372</v>
      </c>
      <c r="P1676" s="10">
        <f t="shared" si="130"/>
        <v>202</v>
      </c>
      <c r="Q1676">
        <f t="shared" si="131"/>
        <v>89.25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6" t="s">
        <v>3439</v>
      </c>
      <c r="C1677" s="6" t="s">
        <v>3440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1624</v>
      </c>
      <c r="O1677" t="s">
        <v>3372</v>
      </c>
      <c r="P1677" s="10">
        <f t="shared" si="130"/>
        <v>137</v>
      </c>
      <c r="Q1677">
        <f t="shared" si="131"/>
        <v>40.42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6" t="s">
        <v>3441</v>
      </c>
      <c r="C1678" s="6" t="s">
        <v>3442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1624</v>
      </c>
      <c r="O1678" t="s">
        <v>3372</v>
      </c>
      <c r="P1678" s="10">
        <f t="shared" si="130"/>
        <v>115</v>
      </c>
      <c r="Q1678">
        <f t="shared" si="131"/>
        <v>82.38</v>
      </c>
      <c r="S1678" s="11">
        <f t="shared" si="132"/>
        <v>40973.726238425923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6" t="s">
        <v>3443</v>
      </c>
      <c r="C1679" s="6" t="s">
        <v>3444</v>
      </c>
      <c r="D1679" s="7">
        <v>6000</v>
      </c>
      <c r="E1679" s="8">
        <v>6700</v>
      </c>
      <c r="F1679" t="s">
        <v>22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1624</v>
      </c>
      <c r="O1679" t="s">
        <v>3372</v>
      </c>
      <c r="P1679" s="10">
        <f t="shared" si="130"/>
        <v>112</v>
      </c>
      <c r="Q1679">
        <f t="shared" si="131"/>
        <v>159.52000000000001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6" t="s">
        <v>3445</v>
      </c>
      <c r="C1680" s="6" t="s">
        <v>3446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1624</v>
      </c>
      <c r="O1680" t="s">
        <v>3372</v>
      </c>
      <c r="P1680" s="10">
        <f t="shared" si="130"/>
        <v>118</v>
      </c>
      <c r="Q1680">
        <f t="shared" si="131"/>
        <v>36.24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6" t="s">
        <v>3447</v>
      </c>
      <c r="C1681" s="6" t="s">
        <v>3448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1624</v>
      </c>
      <c r="O1681" t="s">
        <v>3372</v>
      </c>
      <c r="P1681" s="10">
        <f t="shared" si="130"/>
        <v>175</v>
      </c>
      <c r="Q1681">
        <f t="shared" si="131"/>
        <v>62.5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6" t="s">
        <v>3449</v>
      </c>
      <c r="C1682" s="6" t="s">
        <v>3450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1624</v>
      </c>
      <c r="O1682" t="s">
        <v>3372</v>
      </c>
      <c r="P1682" s="10">
        <f t="shared" si="130"/>
        <v>118</v>
      </c>
      <c r="Q1682">
        <f t="shared" si="131"/>
        <v>47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6" t="s">
        <v>3451</v>
      </c>
      <c r="C1683" s="6" t="s">
        <v>3452</v>
      </c>
      <c r="D1683" s="7">
        <v>65000</v>
      </c>
      <c r="E1683" s="8">
        <v>65924.38</v>
      </c>
      <c r="F1683" t="s">
        <v>3453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1624</v>
      </c>
      <c r="O1683" t="s">
        <v>3454</v>
      </c>
      <c r="P1683" s="10">
        <f t="shared" si="130"/>
        <v>101</v>
      </c>
      <c r="Q1683">
        <f t="shared" si="131"/>
        <v>74.58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6" t="s">
        <v>3455</v>
      </c>
      <c r="C1684" s="6" t="s">
        <v>3456</v>
      </c>
      <c r="D1684" s="7">
        <v>6000</v>
      </c>
      <c r="E1684" s="8">
        <v>0</v>
      </c>
      <c r="F1684" t="s">
        <v>3453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1624</v>
      </c>
      <c r="O1684" t="s">
        <v>3454</v>
      </c>
      <c r="P1684" s="10">
        <f t="shared" si="130"/>
        <v>0</v>
      </c>
      <c r="Q1684">
        <f t="shared" si="131"/>
        <v>0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6" t="s">
        <v>3457</v>
      </c>
      <c r="C1685" s="6" t="s">
        <v>3458</v>
      </c>
      <c r="D1685" s="7">
        <v>3500</v>
      </c>
      <c r="E1685" s="8">
        <v>760</v>
      </c>
      <c r="F1685" t="s">
        <v>3453</v>
      </c>
      <c r="G1685" t="s">
        <v>186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1624</v>
      </c>
      <c r="O1685" t="s">
        <v>3454</v>
      </c>
      <c r="P1685" s="10">
        <f t="shared" si="130"/>
        <v>22</v>
      </c>
      <c r="Q1685">
        <f t="shared" si="131"/>
        <v>76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6" t="s">
        <v>3459</v>
      </c>
      <c r="C1686" s="6" t="s">
        <v>3460</v>
      </c>
      <c r="D1686" s="7">
        <v>8000</v>
      </c>
      <c r="E1686" s="8">
        <v>8730</v>
      </c>
      <c r="F1686" t="s">
        <v>3453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1624</v>
      </c>
      <c r="O1686" t="s">
        <v>3454</v>
      </c>
      <c r="P1686" s="10">
        <f t="shared" si="130"/>
        <v>109</v>
      </c>
      <c r="Q1686">
        <f t="shared" si="131"/>
        <v>86.44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6" t="s">
        <v>3461</v>
      </c>
      <c r="C1687" s="6" t="s">
        <v>3462</v>
      </c>
      <c r="D1687" s="7">
        <v>350</v>
      </c>
      <c r="E1687" s="8">
        <v>360</v>
      </c>
      <c r="F1687" t="s">
        <v>3453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1624</v>
      </c>
      <c r="O1687" t="s">
        <v>3454</v>
      </c>
      <c r="P1687" s="10">
        <f t="shared" si="130"/>
        <v>103</v>
      </c>
      <c r="Q1687">
        <f t="shared" si="131"/>
        <v>24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6" t="s">
        <v>3463</v>
      </c>
      <c r="C1688" s="6" t="s">
        <v>3464</v>
      </c>
      <c r="D1688" s="7">
        <v>5000</v>
      </c>
      <c r="E1688" s="8">
        <v>18</v>
      </c>
      <c r="F1688" t="s">
        <v>3453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1624</v>
      </c>
      <c r="O1688" t="s">
        <v>3454</v>
      </c>
      <c r="P1688" s="10">
        <f t="shared" si="130"/>
        <v>0</v>
      </c>
      <c r="Q1688">
        <f t="shared" si="131"/>
        <v>18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6" t="s">
        <v>3465</v>
      </c>
      <c r="C1689" s="6" t="s">
        <v>3466</v>
      </c>
      <c r="D1689" s="7">
        <v>10000</v>
      </c>
      <c r="E1689" s="8">
        <v>3125</v>
      </c>
      <c r="F1689" t="s">
        <v>3453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1624</v>
      </c>
      <c r="O1689" t="s">
        <v>3454</v>
      </c>
      <c r="P1689" s="10">
        <f t="shared" si="130"/>
        <v>31</v>
      </c>
      <c r="Q1689">
        <f t="shared" si="131"/>
        <v>80.13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6" t="s">
        <v>3467</v>
      </c>
      <c r="C1690" s="6" t="s">
        <v>3468</v>
      </c>
      <c r="D1690" s="7">
        <v>4000</v>
      </c>
      <c r="E1690" s="8">
        <v>1772</v>
      </c>
      <c r="F1690" t="s">
        <v>3453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1624</v>
      </c>
      <c r="O1690" t="s">
        <v>3454</v>
      </c>
      <c r="P1690" s="10">
        <f t="shared" si="130"/>
        <v>44</v>
      </c>
      <c r="Q1690">
        <f t="shared" si="131"/>
        <v>253.14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6" t="s">
        <v>3469</v>
      </c>
      <c r="C1691" s="6" t="s">
        <v>3470</v>
      </c>
      <c r="D1691" s="7">
        <v>2400</v>
      </c>
      <c r="E1691" s="8">
        <v>2400</v>
      </c>
      <c r="F1691" t="s">
        <v>3453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1624</v>
      </c>
      <c r="O1691" t="s">
        <v>3454</v>
      </c>
      <c r="P1691" s="10">
        <f t="shared" si="130"/>
        <v>100</v>
      </c>
      <c r="Q1691">
        <f t="shared" si="131"/>
        <v>171.43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6" t="s">
        <v>3471</v>
      </c>
      <c r="C1692" s="6" t="s">
        <v>3472</v>
      </c>
      <c r="D1692" s="7">
        <v>2500</v>
      </c>
      <c r="E1692" s="8">
        <v>635</v>
      </c>
      <c r="F1692" t="s">
        <v>3453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1624</v>
      </c>
      <c r="O1692" t="s">
        <v>3454</v>
      </c>
      <c r="P1692" s="10">
        <f t="shared" si="130"/>
        <v>25</v>
      </c>
      <c r="Q1692">
        <f t="shared" si="131"/>
        <v>57.73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6" t="s">
        <v>3473</v>
      </c>
      <c r="C1693" s="6" t="s">
        <v>3474</v>
      </c>
      <c r="D1693" s="7">
        <v>30000</v>
      </c>
      <c r="E1693" s="8">
        <v>10042</v>
      </c>
      <c r="F1693" t="s">
        <v>3453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1624</v>
      </c>
      <c r="O1693" t="s">
        <v>3454</v>
      </c>
      <c r="P1693" s="10">
        <f t="shared" si="130"/>
        <v>33</v>
      </c>
      <c r="Q1693">
        <f t="shared" si="131"/>
        <v>264.26</v>
      </c>
      <c r="S1693" s="11">
        <f t="shared" si="132"/>
        <v>42795.701481481483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6" t="s">
        <v>3475</v>
      </c>
      <c r="C1694" s="6" t="s">
        <v>3476</v>
      </c>
      <c r="D1694" s="7">
        <v>5000</v>
      </c>
      <c r="E1694" s="8">
        <v>2390</v>
      </c>
      <c r="F1694" t="s">
        <v>3453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1624</v>
      </c>
      <c r="O1694" t="s">
        <v>3454</v>
      </c>
      <c r="P1694" s="10">
        <f t="shared" si="130"/>
        <v>48</v>
      </c>
      <c r="Q1694">
        <f t="shared" si="131"/>
        <v>159.33000000000001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6" t="s">
        <v>3477</v>
      </c>
      <c r="C1695" s="6" t="s">
        <v>3478</v>
      </c>
      <c r="D1695" s="7">
        <v>3000</v>
      </c>
      <c r="E1695" s="8">
        <v>280</v>
      </c>
      <c r="F1695" t="s">
        <v>3453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1624</v>
      </c>
      <c r="O1695" t="s">
        <v>3454</v>
      </c>
      <c r="P1695" s="10">
        <f t="shared" si="130"/>
        <v>9</v>
      </c>
      <c r="Q1695">
        <f t="shared" si="131"/>
        <v>35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6" t="s">
        <v>3479</v>
      </c>
      <c r="C1696" s="6" t="s">
        <v>3480</v>
      </c>
      <c r="D1696" s="7">
        <v>10000</v>
      </c>
      <c r="E1696" s="8">
        <v>5</v>
      </c>
      <c r="F1696" t="s">
        <v>3453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1624</v>
      </c>
      <c r="O1696" t="s">
        <v>3454</v>
      </c>
      <c r="P1696" s="10">
        <f t="shared" si="130"/>
        <v>0</v>
      </c>
      <c r="Q1696">
        <f t="shared" si="131"/>
        <v>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6" t="s">
        <v>3481</v>
      </c>
      <c r="C1697" s="6" t="s">
        <v>3482</v>
      </c>
      <c r="D1697" s="7">
        <v>12000</v>
      </c>
      <c r="E1697" s="8">
        <v>1405</v>
      </c>
      <c r="F1697" t="s">
        <v>3453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1624</v>
      </c>
      <c r="O1697" t="s">
        <v>3454</v>
      </c>
      <c r="P1697" s="10">
        <f t="shared" si="130"/>
        <v>12</v>
      </c>
      <c r="Q1697">
        <f t="shared" si="131"/>
        <v>61.09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6" t="s">
        <v>3483</v>
      </c>
      <c r="C1698" s="6" t="s">
        <v>3484</v>
      </c>
      <c r="D1698" s="7">
        <v>300000</v>
      </c>
      <c r="E1698" s="8">
        <v>0</v>
      </c>
      <c r="F1698" t="s">
        <v>3453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1624</v>
      </c>
      <c r="O1698" t="s">
        <v>3454</v>
      </c>
      <c r="P1698" s="10">
        <f t="shared" si="130"/>
        <v>0</v>
      </c>
      <c r="Q1698">
        <f t="shared" si="131"/>
        <v>0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6" t="s">
        <v>3485</v>
      </c>
      <c r="C1699" s="6" t="s">
        <v>3486</v>
      </c>
      <c r="D1699" s="7">
        <v>12500</v>
      </c>
      <c r="E1699" s="8">
        <v>2526</v>
      </c>
      <c r="F1699" t="s">
        <v>3453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1624</v>
      </c>
      <c r="O1699" t="s">
        <v>3454</v>
      </c>
      <c r="P1699" s="10">
        <f t="shared" si="130"/>
        <v>20</v>
      </c>
      <c r="Q1699">
        <f t="shared" si="131"/>
        <v>114.82</v>
      </c>
      <c r="S1699" s="11">
        <f t="shared" si="132"/>
        <v>42805.032962962963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6" t="s">
        <v>3487</v>
      </c>
      <c r="C1700" s="6" t="s">
        <v>3488</v>
      </c>
      <c r="D1700" s="7">
        <v>125000</v>
      </c>
      <c r="E1700" s="8">
        <v>0</v>
      </c>
      <c r="F1700" t="s">
        <v>3453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1624</v>
      </c>
      <c r="O1700" t="s">
        <v>3454</v>
      </c>
      <c r="P1700" s="10">
        <f t="shared" si="130"/>
        <v>0</v>
      </c>
      <c r="Q1700">
        <f t="shared" si="131"/>
        <v>0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6" t="s">
        <v>3489</v>
      </c>
      <c r="C1701" s="6" t="s">
        <v>3490</v>
      </c>
      <c r="D1701" s="7">
        <v>5105</v>
      </c>
      <c r="E1701" s="8">
        <v>216</v>
      </c>
      <c r="F1701" t="s">
        <v>3453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1624</v>
      </c>
      <c r="O1701" t="s">
        <v>3454</v>
      </c>
      <c r="P1701" s="10">
        <f t="shared" si="130"/>
        <v>4</v>
      </c>
      <c r="Q1701">
        <f t="shared" si="131"/>
        <v>54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6" t="s">
        <v>3491</v>
      </c>
      <c r="C1702" s="6" t="s">
        <v>3492</v>
      </c>
      <c r="D1702" s="7">
        <v>20000</v>
      </c>
      <c r="E1702" s="8">
        <v>5212</v>
      </c>
      <c r="F1702" t="s">
        <v>3453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1624</v>
      </c>
      <c r="O1702" t="s">
        <v>3454</v>
      </c>
      <c r="P1702" s="10">
        <f t="shared" si="130"/>
        <v>26</v>
      </c>
      <c r="Q1702">
        <f t="shared" si="131"/>
        <v>65.97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6" t="s">
        <v>3493</v>
      </c>
      <c r="C1703" s="6" t="s">
        <v>3494</v>
      </c>
      <c r="D1703" s="7">
        <v>5050</v>
      </c>
      <c r="E1703" s="8">
        <v>10</v>
      </c>
      <c r="F1703" t="s">
        <v>364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1624</v>
      </c>
      <c r="O1703" t="s">
        <v>3454</v>
      </c>
      <c r="P1703" s="10">
        <f t="shared" si="130"/>
        <v>0</v>
      </c>
      <c r="Q1703">
        <f t="shared" si="131"/>
        <v>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6" t="s">
        <v>3495</v>
      </c>
      <c r="C1704" s="6" t="s">
        <v>3496</v>
      </c>
      <c r="D1704" s="7">
        <v>16500</v>
      </c>
      <c r="E1704" s="8">
        <v>1</v>
      </c>
      <c r="F1704" t="s">
        <v>364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1624</v>
      </c>
      <c r="O1704" t="s">
        <v>3454</v>
      </c>
      <c r="P1704" s="10">
        <f t="shared" si="130"/>
        <v>0</v>
      </c>
      <c r="Q1704">
        <f t="shared" si="131"/>
        <v>1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6" t="s">
        <v>3497</v>
      </c>
      <c r="C1705" s="6" t="s">
        <v>3498</v>
      </c>
      <c r="D1705" s="7">
        <v>5000</v>
      </c>
      <c r="E1705" s="8">
        <v>51</v>
      </c>
      <c r="F1705" t="s">
        <v>364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1624</v>
      </c>
      <c r="O1705" t="s">
        <v>3454</v>
      </c>
      <c r="P1705" s="10">
        <f t="shared" si="130"/>
        <v>1</v>
      </c>
      <c r="Q1705">
        <f t="shared" si="131"/>
        <v>25.5</v>
      </c>
      <c r="S1705" s="11">
        <f t="shared" si="132"/>
        <v>42187.281678240739</v>
      </c>
      <c r="T1705" s="11">
        <f t="shared" si="133"/>
        <v>42247.281678240739</v>
      </c>
      <c r="U1705">
        <f t="shared" si="134"/>
        <v>2015</v>
      </c>
    </row>
    <row r="1706" spans="1:21" ht="45" x14ac:dyDescent="0.25">
      <c r="A1706">
        <v>1704</v>
      </c>
      <c r="B1706" s="6" t="s">
        <v>3499</v>
      </c>
      <c r="C1706" s="6" t="s">
        <v>3500</v>
      </c>
      <c r="D1706" s="7">
        <v>2000</v>
      </c>
      <c r="E1706" s="8">
        <v>1302</v>
      </c>
      <c r="F1706" t="s">
        <v>364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1624</v>
      </c>
      <c r="O1706" t="s">
        <v>3454</v>
      </c>
      <c r="P1706" s="10">
        <f t="shared" si="130"/>
        <v>65</v>
      </c>
      <c r="Q1706">
        <f t="shared" si="131"/>
        <v>118.36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6" t="s">
        <v>3501</v>
      </c>
      <c r="C1707" s="6" t="s">
        <v>3502</v>
      </c>
      <c r="D1707" s="7">
        <v>2000</v>
      </c>
      <c r="E1707" s="8">
        <v>0</v>
      </c>
      <c r="F1707" t="s">
        <v>364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1624</v>
      </c>
      <c r="O1707" t="s">
        <v>3454</v>
      </c>
      <c r="P1707" s="10">
        <f t="shared" si="130"/>
        <v>0</v>
      </c>
      <c r="Q1707">
        <f t="shared" si="131"/>
        <v>0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6" t="s">
        <v>3503</v>
      </c>
      <c r="C1708" s="6" t="s">
        <v>3504</v>
      </c>
      <c r="D1708" s="7">
        <v>5500</v>
      </c>
      <c r="E1708" s="8">
        <v>0</v>
      </c>
      <c r="F1708" t="s">
        <v>364</v>
      </c>
      <c r="G1708" t="s">
        <v>509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1624</v>
      </c>
      <c r="O1708" t="s">
        <v>3454</v>
      </c>
      <c r="P1708" s="10">
        <f t="shared" si="130"/>
        <v>0</v>
      </c>
      <c r="Q1708">
        <f t="shared" si="131"/>
        <v>0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6" t="s">
        <v>3505</v>
      </c>
      <c r="C1709" s="6" t="s">
        <v>3506</v>
      </c>
      <c r="D1709" s="7">
        <v>5000</v>
      </c>
      <c r="E1709" s="8">
        <v>487</v>
      </c>
      <c r="F1709" t="s">
        <v>364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1624</v>
      </c>
      <c r="O1709" t="s">
        <v>3454</v>
      </c>
      <c r="P1709" s="10">
        <f t="shared" si="130"/>
        <v>10</v>
      </c>
      <c r="Q1709">
        <f t="shared" si="131"/>
        <v>54.11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6" t="s">
        <v>3507</v>
      </c>
      <c r="C1710" s="6" t="s">
        <v>3508</v>
      </c>
      <c r="D1710" s="7">
        <v>7000</v>
      </c>
      <c r="E1710" s="8">
        <v>0</v>
      </c>
      <c r="F1710" t="s">
        <v>364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1624</v>
      </c>
      <c r="O1710" t="s">
        <v>3454</v>
      </c>
      <c r="P1710" s="10">
        <f t="shared" si="130"/>
        <v>0</v>
      </c>
      <c r="Q1710">
        <f t="shared" si="131"/>
        <v>0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6" t="s">
        <v>3509</v>
      </c>
      <c r="C1711" s="6" t="s">
        <v>3510</v>
      </c>
      <c r="D1711" s="7">
        <v>1750</v>
      </c>
      <c r="E1711" s="8">
        <v>85</v>
      </c>
      <c r="F1711" t="s">
        <v>364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1624</v>
      </c>
      <c r="O1711" t="s">
        <v>3454</v>
      </c>
      <c r="P1711" s="10">
        <f t="shared" si="130"/>
        <v>5</v>
      </c>
      <c r="Q1711">
        <f t="shared" si="131"/>
        <v>21.25</v>
      </c>
      <c r="S1711" s="11">
        <f t="shared" si="132"/>
        <v>41841.563819444447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6" t="s">
        <v>3511</v>
      </c>
      <c r="C1712" s="6" t="s">
        <v>3512</v>
      </c>
      <c r="D1712" s="7">
        <v>5000</v>
      </c>
      <c r="E1712" s="8">
        <v>34</v>
      </c>
      <c r="F1712" t="s">
        <v>364</v>
      </c>
      <c r="G1712" t="s">
        <v>509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1624</v>
      </c>
      <c r="O1712" t="s">
        <v>3454</v>
      </c>
      <c r="P1712" s="10">
        <f t="shared" si="130"/>
        <v>1</v>
      </c>
      <c r="Q1712">
        <f t="shared" si="131"/>
        <v>34</v>
      </c>
      <c r="S1712" s="11">
        <f t="shared" si="132"/>
        <v>42341.591296296298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6" t="s">
        <v>3513</v>
      </c>
      <c r="C1713" s="6" t="s">
        <v>3514</v>
      </c>
      <c r="D1713" s="7">
        <v>10000</v>
      </c>
      <c r="E1713" s="8">
        <v>1050</v>
      </c>
      <c r="F1713" t="s">
        <v>364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1624</v>
      </c>
      <c r="O1713" t="s">
        <v>3454</v>
      </c>
      <c r="P1713" s="10">
        <f t="shared" si="130"/>
        <v>11</v>
      </c>
      <c r="Q1713">
        <f t="shared" si="131"/>
        <v>525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6" t="s">
        <v>3515</v>
      </c>
      <c r="C1714" s="6" t="s">
        <v>3516</v>
      </c>
      <c r="D1714" s="7">
        <v>5000</v>
      </c>
      <c r="E1714" s="8">
        <v>0</v>
      </c>
      <c r="F1714" t="s">
        <v>364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1624</v>
      </c>
      <c r="O1714" t="s">
        <v>3454</v>
      </c>
      <c r="P1714" s="10">
        <f t="shared" si="130"/>
        <v>0</v>
      </c>
      <c r="Q1714">
        <f t="shared" si="131"/>
        <v>0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6" t="s">
        <v>3517</v>
      </c>
      <c r="C1715" s="6" t="s">
        <v>3518</v>
      </c>
      <c r="D1715" s="7">
        <v>3000</v>
      </c>
      <c r="E1715" s="8">
        <v>50</v>
      </c>
      <c r="F1715" t="s">
        <v>364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1624</v>
      </c>
      <c r="O1715" t="s">
        <v>3454</v>
      </c>
      <c r="P1715" s="10">
        <f t="shared" si="130"/>
        <v>2</v>
      </c>
      <c r="Q1715">
        <f t="shared" si="131"/>
        <v>50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6" t="s">
        <v>3519</v>
      </c>
      <c r="C1716" s="6" t="s">
        <v>3520</v>
      </c>
      <c r="D1716" s="7">
        <v>25000</v>
      </c>
      <c r="E1716" s="8">
        <v>1967</v>
      </c>
      <c r="F1716" t="s">
        <v>364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1624</v>
      </c>
      <c r="O1716" t="s">
        <v>3454</v>
      </c>
      <c r="P1716" s="10">
        <f t="shared" si="130"/>
        <v>8</v>
      </c>
      <c r="Q1716">
        <f t="shared" si="131"/>
        <v>115.71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6" t="s">
        <v>3521</v>
      </c>
      <c r="C1717" s="6" t="s">
        <v>3522</v>
      </c>
      <c r="D1717" s="7">
        <v>5000</v>
      </c>
      <c r="E1717" s="8">
        <v>11</v>
      </c>
      <c r="F1717" t="s">
        <v>364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1624</v>
      </c>
      <c r="O1717" t="s">
        <v>3454</v>
      </c>
      <c r="P1717" s="10">
        <f t="shared" si="130"/>
        <v>0</v>
      </c>
      <c r="Q1717">
        <f t="shared" si="131"/>
        <v>5.5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6" t="s">
        <v>3523</v>
      </c>
      <c r="C1718" s="6" t="s">
        <v>3524</v>
      </c>
      <c r="D1718" s="7">
        <v>2000</v>
      </c>
      <c r="E1718" s="8">
        <v>150</v>
      </c>
      <c r="F1718" t="s">
        <v>364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1624</v>
      </c>
      <c r="O1718" t="s">
        <v>3454</v>
      </c>
      <c r="P1718" s="10">
        <f t="shared" si="130"/>
        <v>8</v>
      </c>
      <c r="Q1718">
        <f t="shared" si="131"/>
        <v>50</v>
      </c>
      <c r="S1718" s="11">
        <f t="shared" si="132"/>
        <v>42673.577534722222</v>
      </c>
      <c r="T1718" s="11">
        <f t="shared" si="133"/>
        <v>42713.619201388894</v>
      </c>
      <c r="U1718">
        <f t="shared" si="134"/>
        <v>2016</v>
      </c>
    </row>
    <row r="1719" spans="1:21" ht="45" x14ac:dyDescent="0.25">
      <c r="A1719">
        <v>1717</v>
      </c>
      <c r="B1719" s="6" t="s">
        <v>3525</v>
      </c>
      <c r="C1719" s="6" t="s">
        <v>3526</v>
      </c>
      <c r="D1719" s="7">
        <v>3265</v>
      </c>
      <c r="E1719" s="8">
        <v>1395</v>
      </c>
      <c r="F1719" t="s">
        <v>364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1624</v>
      </c>
      <c r="O1719" t="s">
        <v>3454</v>
      </c>
      <c r="P1719" s="10">
        <f t="shared" si="130"/>
        <v>43</v>
      </c>
      <c r="Q1719">
        <f t="shared" si="131"/>
        <v>34.020000000000003</v>
      </c>
      <c r="S1719" s="11">
        <f t="shared" si="132"/>
        <v>42460.981921296298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6" t="s">
        <v>3527</v>
      </c>
      <c r="C1720" s="6" t="s">
        <v>3528</v>
      </c>
      <c r="D1720" s="7">
        <v>35000</v>
      </c>
      <c r="E1720" s="8">
        <v>75</v>
      </c>
      <c r="F1720" t="s">
        <v>364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1624</v>
      </c>
      <c r="O1720" t="s">
        <v>3454</v>
      </c>
      <c r="P1720" s="10">
        <f t="shared" si="130"/>
        <v>0</v>
      </c>
      <c r="Q1720">
        <f t="shared" si="131"/>
        <v>37.5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6" t="s">
        <v>3529</v>
      </c>
      <c r="C1721" s="6" t="s">
        <v>3530</v>
      </c>
      <c r="D1721" s="7">
        <v>4000</v>
      </c>
      <c r="E1721" s="8">
        <v>35</v>
      </c>
      <c r="F1721" t="s">
        <v>364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1624</v>
      </c>
      <c r="O1721" t="s">
        <v>3454</v>
      </c>
      <c r="P1721" s="10">
        <f t="shared" si="130"/>
        <v>1</v>
      </c>
      <c r="Q1721">
        <f t="shared" si="131"/>
        <v>11.67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6" t="s">
        <v>3531</v>
      </c>
      <c r="C1722" s="6" t="s">
        <v>3532</v>
      </c>
      <c r="D1722" s="7">
        <v>4000</v>
      </c>
      <c r="E1722" s="8">
        <v>225</v>
      </c>
      <c r="F1722" t="s">
        <v>364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1624</v>
      </c>
      <c r="O1722" t="s">
        <v>3454</v>
      </c>
      <c r="P1722" s="10">
        <f t="shared" si="130"/>
        <v>6</v>
      </c>
      <c r="Q1722">
        <f t="shared" si="131"/>
        <v>28.13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6" t="s">
        <v>3533</v>
      </c>
      <c r="C1723" s="6" t="s">
        <v>3534</v>
      </c>
      <c r="D1723" s="7">
        <v>5000</v>
      </c>
      <c r="E1723" s="8">
        <v>0</v>
      </c>
      <c r="F1723" t="s">
        <v>364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1624</v>
      </c>
      <c r="O1723" t="s">
        <v>3454</v>
      </c>
      <c r="P1723" s="10">
        <f t="shared" si="130"/>
        <v>0</v>
      </c>
      <c r="Q1723">
        <f t="shared" si="131"/>
        <v>0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6" t="s">
        <v>3535</v>
      </c>
      <c r="C1724" s="6" t="s">
        <v>3536</v>
      </c>
      <c r="D1724" s="7">
        <v>2880</v>
      </c>
      <c r="E1724" s="8">
        <v>1</v>
      </c>
      <c r="F1724" t="s">
        <v>364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1624</v>
      </c>
      <c r="O1724" t="s">
        <v>3454</v>
      </c>
      <c r="P1724" s="10">
        <f t="shared" si="130"/>
        <v>0</v>
      </c>
      <c r="Q1724">
        <f t="shared" si="131"/>
        <v>1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6" t="s">
        <v>3537</v>
      </c>
      <c r="C1725" s="6" t="s">
        <v>3538</v>
      </c>
      <c r="D1725" s="7">
        <v>10000</v>
      </c>
      <c r="E1725" s="8">
        <v>650</v>
      </c>
      <c r="F1725" t="s">
        <v>364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1624</v>
      </c>
      <c r="O1725" t="s">
        <v>3454</v>
      </c>
      <c r="P1725" s="10">
        <f t="shared" si="130"/>
        <v>7</v>
      </c>
      <c r="Q1725">
        <f t="shared" si="131"/>
        <v>216.67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6" t="s">
        <v>3539</v>
      </c>
      <c r="C1726" s="6" t="s">
        <v>3540</v>
      </c>
      <c r="D1726" s="7">
        <v>6000</v>
      </c>
      <c r="E1726" s="8">
        <v>35</v>
      </c>
      <c r="F1726" t="s">
        <v>364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1624</v>
      </c>
      <c r="O1726" t="s">
        <v>3454</v>
      </c>
      <c r="P1726" s="10">
        <f t="shared" si="130"/>
        <v>1</v>
      </c>
      <c r="Q1726">
        <f t="shared" si="131"/>
        <v>8.75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6" t="s">
        <v>3541</v>
      </c>
      <c r="C1727" s="6" t="s">
        <v>3542</v>
      </c>
      <c r="D1727" s="7">
        <v>5500</v>
      </c>
      <c r="E1727" s="8">
        <v>560</v>
      </c>
      <c r="F1727" t="s">
        <v>364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1624</v>
      </c>
      <c r="O1727" t="s">
        <v>3454</v>
      </c>
      <c r="P1727" s="10">
        <f t="shared" si="130"/>
        <v>10</v>
      </c>
      <c r="Q1727">
        <f t="shared" si="131"/>
        <v>62.22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6" t="s">
        <v>3543</v>
      </c>
      <c r="C1728" s="6" t="s">
        <v>3544</v>
      </c>
      <c r="D1728" s="7">
        <v>6500</v>
      </c>
      <c r="E1728" s="8">
        <v>2196</v>
      </c>
      <c r="F1728" t="s">
        <v>364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1624</v>
      </c>
      <c r="O1728" t="s">
        <v>3454</v>
      </c>
      <c r="P1728" s="10">
        <f t="shared" si="130"/>
        <v>34</v>
      </c>
      <c r="Q1728">
        <f t="shared" si="131"/>
        <v>137.25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6" t="s">
        <v>3545</v>
      </c>
      <c r="C1729" s="6" t="s">
        <v>3546</v>
      </c>
      <c r="D1729" s="7">
        <v>3000</v>
      </c>
      <c r="E1729" s="8">
        <v>1</v>
      </c>
      <c r="F1729" t="s">
        <v>364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1624</v>
      </c>
      <c r="O1729" t="s">
        <v>3454</v>
      </c>
      <c r="P1729" s="10">
        <f t="shared" si="130"/>
        <v>0</v>
      </c>
      <c r="Q1729">
        <f t="shared" si="131"/>
        <v>1</v>
      </c>
      <c r="S1729" s="11">
        <f t="shared" si="132"/>
        <v>42044.927974537037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6" t="s">
        <v>3547</v>
      </c>
      <c r="C1730" s="6" t="s">
        <v>3548</v>
      </c>
      <c r="D1730" s="7">
        <v>1250</v>
      </c>
      <c r="E1730" s="8">
        <v>855</v>
      </c>
      <c r="F1730" t="s">
        <v>364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1624</v>
      </c>
      <c r="O1730" t="s">
        <v>3454</v>
      </c>
      <c r="P1730" s="10">
        <f t="shared" ref="P1730:P1793" si="135">IFERROR(ROUND(E1730/D1730*100,0),0)</f>
        <v>68</v>
      </c>
      <c r="Q1730">
        <f t="shared" ref="Q1730:Q1793" si="136">IFERROR(ROUND(E1730/L1730,2),0)</f>
        <v>122.14</v>
      </c>
      <c r="S1730" s="11">
        <f t="shared" ref="S1730:S1793" si="137">(J1730/86400)+DATE(1970,1,1)</f>
        <v>42268.625856481478</v>
      </c>
      <c r="T1730" s="11">
        <f t="shared" ref="T1730:T1793" si="138">(I1730/86400)+DATE(1970,1,1)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6" t="s">
        <v>3549</v>
      </c>
      <c r="C1731" s="6" t="s">
        <v>3550</v>
      </c>
      <c r="D1731" s="7">
        <v>10000</v>
      </c>
      <c r="E1731" s="8">
        <v>0</v>
      </c>
      <c r="F1731" t="s">
        <v>364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1624</v>
      </c>
      <c r="O1731" t="s">
        <v>3454</v>
      </c>
      <c r="P1731" s="10">
        <f t="shared" si="135"/>
        <v>0</v>
      </c>
      <c r="Q1731">
        <f t="shared" si="136"/>
        <v>0</v>
      </c>
      <c r="S1731" s="11">
        <f t="shared" si="137"/>
        <v>42471.052152777775</v>
      </c>
      <c r="T1731" s="11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6" t="s">
        <v>3551</v>
      </c>
      <c r="C1732" s="6" t="s">
        <v>3552</v>
      </c>
      <c r="D1732" s="7">
        <v>3000</v>
      </c>
      <c r="E1732" s="8">
        <v>0</v>
      </c>
      <c r="F1732" t="s">
        <v>364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1624</v>
      </c>
      <c r="O1732" t="s">
        <v>3454</v>
      </c>
      <c r="P1732" s="10">
        <f t="shared" si="135"/>
        <v>0</v>
      </c>
      <c r="Q1732">
        <f t="shared" si="136"/>
        <v>0</v>
      </c>
      <c r="S1732" s="11">
        <f t="shared" si="137"/>
        <v>42272.087766203702</v>
      </c>
      <c r="T1732" s="11">
        <f t="shared" si="138"/>
        <v>42302.087766203702</v>
      </c>
      <c r="U1732">
        <f t="shared" si="139"/>
        <v>2015</v>
      </c>
    </row>
    <row r="1733" spans="1:21" ht="30" x14ac:dyDescent="0.25">
      <c r="A1733">
        <v>1731</v>
      </c>
      <c r="B1733" s="6" t="s">
        <v>3553</v>
      </c>
      <c r="C1733" s="6" t="s">
        <v>3554</v>
      </c>
      <c r="D1733" s="7">
        <v>1000</v>
      </c>
      <c r="E1733" s="8">
        <v>0</v>
      </c>
      <c r="F1733" t="s">
        <v>364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1624</v>
      </c>
      <c r="O1733" t="s">
        <v>3454</v>
      </c>
      <c r="P1733" s="10">
        <f t="shared" si="135"/>
        <v>0</v>
      </c>
      <c r="Q1733">
        <f t="shared" si="136"/>
        <v>0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6" t="s">
        <v>3555</v>
      </c>
      <c r="C1734" s="6" t="s">
        <v>3556</v>
      </c>
      <c r="D1734" s="7">
        <v>4000</v>
      </c>
      <c r="E1734" s="8">
        <v>0</v>
      </c>
      <c r="F1734" t="s">
        <v>364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1624</v>
      </c>
      <c r="O1734" t="s">
        <v>3454</v>
      </c>
      <c r="P1734" s="10">
        <f t="shared" si="135"/>
        <v>0</v>
      </c>
      <c r="Q1734">
        <f t="shared" si="136"/>
        <v>0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6" t="s">
        <v>3557</v>
      </c>
      <c r="C1735" s="6" t="s">
        <v>3558</v>
      </c>
      <c r="D1735" s="7">
        <v>10000</v>
      </c>
      <c r="E1735" s="8">
        <v>0</v>
      </c>
      <c r="F1735" t="s">
        <v>364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1624</v>
      </c>
      <c r="O1735" t="s">
        <v>3454</v>
      </c>
      <c r="P1735" s="10">
        <f t="shared" si="135"/>
        <v>0</v>
      </c>
      <c r="Q1735">
        <f t="shared" si="136"/>
        <v>0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6" t="s">
        <v>3559</v>
      </c>
      <c r="C1736" s="6" t="s">
        <v>3560</v>
      </c>
      <c r="D1736" s="7">
        <v>4500</v>
      </c>
      <c r="E1736" s="8">
        <v>1</v>
      </c>
      <c r="F1736" t="s">
        <v>364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1624</v>
      </c>
      <c r="O1736" t="s">
        <v>3454</v>
      </c>
      <c r="P1736" s="10">
        <f t="shared" si="135"/>
        <v>0</v>
      </c>
      <c r="Q1736">
        <f t="shared" si="136"/>
        <v>1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6" t="s">
        <v>3561</v>
      </c>
      <c r="C1737" s="6" t="s">
        <v>3562</v>
      </c>
      <c r="D1737" s="7">
        <v>1000</v>
      </c>
      <c r="E1737" s="8">
        <v>110</v>
      </c>
      <c r="F1737" t="s">
        <v>364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1624</v>
      </c>
      <c r="O1737" t="s">
        <v>3454</v>
      </c>
      <c r="P1737" s="10">
        <f t="shared" si="135"/>
        <v>11</v>
      </c>
      <c r="Q1737">
        <f t="shared" si="136"/>
        <v>55</v>
      </c>
      <c r="S1737" s="11">
        <f t="shared" si="137"/>
        <v>42559.81417824074</v>
      </c>
      <c r="T1737" s="11">
        <f t="shared" si="138"/>
        <v>42589.81417824074</v>
      </c>
      <c r="U1737">
        <f t="shared" si="139"/>
        <v>2016</v>
      </c>
    </row>
    <row r="1738" spans="1:21" ht="45" x14ac:dyDescent="0.25">
      <c r="A1738">
        <v>1736</v>
      </c>
      <c r="B1738" s="6" t="s">
        <v>3563</v>
      </c>
      <c r="C1738" s="6" t="s">
        <v>3564</v>
      </c>
      <c r="D1738" s="7">
        <v>3000</v>
      </c>
      <c r="E1738" s="8">
        <v>22</v>
      </c>
      <c r="F1738" t="s">
        <v>364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1624</v>
      </c>
      <c r="O1738" t="s">
        <v>3454</v>
      </c>
      <c r="P1738" s="10">
        <f t="shared" si="135"/>
        <v>1</v>
      </c>
      <c r="Q1738">
        <f t="shared" si="136"/>
        <v>22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6" t="s">
        <v>3565</v>
      </c>
      <c r="C1739" s="6" t="s">
        <v>3566</v>
      </c>
      <c r="D1739" s="7">
        <v>4000</v>
      </c>
      <c r="E1739" s="8">
        <v>850</v>
      </c>
      <c r="F1739" t="s">
        <v>364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1624</v>
      </c>
      <c r="O1739" t="s">
        <v>3454</v>
      </c>
      <c r="P1739" s="10">
        <f t="shared" si="135"/>
        <v>21</v>
      </c>
      <c r="Q1739">
        <f t="shared" si="136"/>
        <v>56.67</v>
      </c>
      <c r="S1739" s="11">
        <f t="shared" si="137"/>
        <v>42175.948981481481</v>
      </c>
      <c r="T1739" s="11">
        <f t="shared" si="138"/>
        <v>42205.948981481481</v>
      </c>
      <c r="U1739">
        <f t="shared" si="139"/>
        <v>2015</v>
      </c>
    </row>
    <row r="1740" spans="1:21" ht="45" x14ac:dyDescent="0.25">
      <c r="A1740">
        <v>1738</v>
      </c>
      <c r="B1740" s="6" t="s">
        <v>3567</v>
      </c>
      <c r="C1740" s="6" t="s">
        <v>3568</v>
      </c>
      <c r="D1740" s="7">
        <v>5000</v>
      </c>
      <c r="E1740" s="8">
        <v>20</v>
      </c>
      <c r="F1740" t="s">
        <v>364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1624</v>
      </c>
      <c r="O1740" t="s">
        <v>3454</v>
      </c>
      <c r="P1740" s="10">
        <f t="shared" si="135"/>
        <v>0</v>
      </c>
      <c r="Q1740">
        <f t="shared" si="136"/>
        <v>20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6" t="s">
        <v>3569</v>
      </c>
      <c r="C1741" s="6" t="s">
        <v>3570</v>
      </c>
      <c r="D1741" s="7">
        <v>1000</v>
      </c>
      <c r="E1741" s="8">
        <v>1</v>
      </c>
      <c r="F1741" t="s">
        <v>364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1624</v>
      </c>
      <c r="O1741" t="s">
        <v>3454</v>
      </c>
      <c r="P1741" s="10">
        <f t="shared" si="135"/>
        <v>0</v>
      </c>
      <c r="Q1741">
        <f t="shared" si="136"/>
        <v>1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6" t="s">
        <v>3571</v>
      </c>
      <c r="C1742" s="6" t="s">
        <v>3572</v>
      </c>
      <c r="D1742" s="7">
        <v>3000</v>
      </c>
      <c r="E1742" s="8">
        <v>0</v>
      </c>
      <c r="F1742" t="s">
        <v>364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1624</v>
      </c>
      <c r="O1742" t="s">
        <v>3454</v>
      </c>
      <c r="P1742" s="10">
        <f t="shared" si="135"/>
        <v>0</v>
      </c>
      <c r="Q1742">
        <f t="shared" si="136"/>
        <v>0</v>
      </c>
      <c r="S1742" s="11">
        <f t="shared" si="137"/>
        <v>42171.817384259259</v>
      </c>
      <c r="T1742" s="11">
        <f t="shared" si="138"/>
        <v>42201.817384259259</v>
      </c>
      <c r="U1742">
        <f t="shared" si="139"/>
        <v>2015</v>
      </c>
    </row>
    <row r="1743" spans="1:21" ht="45" x14ac:dyDescent="0.25">
      <c r="A1743">
        <v>1741</v>
      </c>
      <c r="B1743" s="6" t="s">
        <v>3573</v>
      </c>
      <c r="C1743" s="6" t="s">
        <v>3574</v>
      </c>
      <c r="D1743" s="7">
        <v>1200</v>
      </c>
      <c r="E1743" s="8">
        <v>1330</v>
      </c>
      <c r="F1743" t="s">
        <v>22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2448</v>
      </c>
      <c r="O1743" t="s">
        <v>2449</v>
      </c>
      <c r="P1743" s="10">
        <f t="shared" si="135"/>
        <v>111</v>
      </c>
      <c r="Q1743">
        <f t="shared" si="136"/>
        <v>25.58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6" t="s">
        <v>3575</v>
      </c>
      <c r="C1744" s="6" t="s">
        <v>3576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2448</v>
      </c>
      <c r="O1744" t="s">
        <v>2449</v>
      </c>
      <c r="P1744" s="10">
        <f t="shared" si="135"/>
        <v>109</v>
      </c>
      <c r="Q1744">
        <f t="shared" si="136"/>
        <v>63.97</v>
      </c>
      <c r="S1744" s="11">
        <f t="shared" si="137"/>
        <v>42710.876967592594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6" t="s">
        <v>3577</v>
      </c>
      <c r="C1745" s="6" t="s">
        <v>3578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2448</v>
      </c>
      <c r="O1745" t="s">
        <v>2449</v>
      </c>
      <c r="P1745" s="10">
        <f t="shared" si="135"/>
        <v>100</v>
      </c>
      <c r="Q1745">
        <f t="shared" si="136"/>
        <v>89.93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6" t="s">
        <v>3579</v>
      </c>
      <c r="C1746" s="6" t="s">
        <v>3580</v>
      </c>
      <c r="D1746" s="7">
        <v>5500</v>
      </c>
      <c r="E1746" s="8">
        <v>6515</v>
      </c>
      <c r="F1746" t="s">
        <v>22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2448</v>
      </c>
      <c r="O1746" t="s">
        <v>2449</v>
      </c>
      <c r="P1746" s="10">
        <f t="shared" si="135"/>
        <v>118</v>
      </c>
      <c r="Q1746">
        <f t="shared" si="136"/>
        <v>93.07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6" t="s">
        <v>3581</v>
      </c>
      <c r="C1747" s="6" t="s">
        <v>3582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2448</v>
      </c>
      <c r="O1747" t="s">
        <v>2449</v>
      </c>
      <c r="P1747" s="10">
        <f t="shared" si="135"/>
        <v>114</v>
      </c>
      <c r="Q1747">
        <f t="shared" si="136"/>
        <v>89.67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6" t="s">
        <v>3583</v>
      </c>
      <c r="C1748" s="6" t="s">
        <v>3584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2448</v>
      </c>
      <c r="O1748" t="s">
        <v>2449</v>
      </c>
      <c r="P1748" s="10">
        <f t="shared" si="135"/>
        <v>148</v>
      </c>
      <c r="Q1748">
        <f t="shared" si="136"/>
        <v>207.62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6" t="s">
        <v>3585</v>
      </c>
      <c r="C1749" s="6" t="s">
        <v>3586</v>
      </c>
      <c r="D1749" s="7">
        <v>9000</v>
      </c>
      <c r="E1749" s="8">
        <v>9446</v>
      </c>
      <c r="F1749" t="s">
        <v>22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2448</v>
      </c>
      <c r="O1749" t="s">
        <v>2449</v>
      </c>
      <c r="P1749" s="10">
        <f t="shared" si="135"/>
        <v>105</v>
      </c>
      <c r="Q1749">
        <f t="shared" si="136"/>
        <v>59.41</v>
      </c>
      <c r="S1749" s="11">
        <f t="shared" si="137"/>
        <v>42292.435532407406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6" t="s">
        <v>3587</v>
      </c>
      <c r="C1750" s="6" t="s">
        <v>3588</v>
      </c>
      <c r="D1750" s="7">
        <v>50000</v>
      </c>
      <c r="E1750" s="8">
        <v>64974</v>
      </c>
      <c r="F1750" t="s">
        <v>22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2448</v>
      </c>
      <c r="O1750" t="s">
        <v>2449</v>
      </c>
      <c r="P1750" s="10">
        <f t="shared" si="135"/>
        <v>130</v>
      </c>
      <c r="Q1750">
        <f t="shared" si="136"/>
        <v>358.97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6" t="s">
        <v>3589</v>
      </c>
      <c r="C1751" s="6" t="s">
        <v>3590</v>
      </c>
      <c r="D1751" s="7">
        <v>10050</v>
      </c>
      <c r="E1751" s="8">
        <v>12410.5</v>
      </c>
      <c r="F1751" t="s">
        <v>22</v>
      </c>
      <c r="G1751" t="s">
        <v>3591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2448</v>
      </c>
      <c r="O1751" t="s">
        <v>2449</v>
      </c>
      <c r="P1751" s="10">
        <f t="shared" si="135"/>
        <v>123</v>
      </c>
      <c r="Q1751">
        <f t="shared" si="136"/>
        <v>94.74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6" t="s">
        <v>3592</v>
      </c>
      <c r="C1752" s="6" t="s">
        <v>3593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2448</v>
      </c>
      <c r="O1752" t="s">
        <v>2449</v>
      </c>
      <c r="P1752" s="10">
        <f t="shared" si="135"/>
        <v>202</v>
      </c>
      <c r="Q1752">
        <f t="shared" si="136"/>
        <v>80.650000000000006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6" t="s">
        <v>3594</v>
      </c>
      <c r="C1753" s="6" t="s">
        <v>3595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2448</v>
      </c>
      <c r="O1753" t="s">
        <v>2449</v>
      </c>
      <c r="P1753" s="10">
        <f t="shared" si="135"/>
        <v>103</v>
      </c>
      <c r="Q1753">
        <f t="shared" si="136"/>
        <v>168.69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6" t="s">
        <v>3596</v>
      </c>
      <c r="C1754" s="6" t="s">
        <v>3597</v>
      </c>
      <c r="D1754" s="7">
        <v>1200</v>
      </c>
      <c r="E1754" s="8">
        <v>3122</v>
      </c>
      <c r="F1754" t="s">
        <v>22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2448</v>
      </c>
      <c r="O1754" t="s">
        <v>2449</v>
      </c>
      <c r="P1754" s="10">
        <f t="shared" si="135"/>
        <v>260</v>
      </c>
      <c r="Q1754">
        <f t="shared" si="136"/>
        <v>34.69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6" t="s">
        <v>3598</v>
      </c>
      <c r="C1755" s="6" t="s">
        <v>3599</v>
      </c>
      <c r="D1755" s="7">
        <v>15000</v>
      </c>
      <c r="E1755" s="8">
        <v>16200</v>
      </c>
      <c r="F1755" t="s">
        <v>22</v>
      </c>
      <c r="G1755" t="s">
        <v>316</v>
      </c>
      <c r="H1755" t="s">
        <v>317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2448</v>
      </c>
      <c r="O1755" t="s">
        <v>2449</v>
      </c>
      <c r="P1755" s="10">
        <f t="shared" si="135"/>
        <v>108</v>
      </c>
      <c r="Q1755">
        <f t="shared" si="136"/>
        <v>462.86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6" t="s">
        <v>3600</v>
      </c>
      <c r="C1756" s="6" t="s">
        <v>3601</v>
      </c>
      <c r="D1756" s="7">
        <v>8500</v>
      </c>
      <c r="E1756" s="8">
        <v>9395</v>
      </c>
      <c r="F1756" t="s">
        <v>22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2448</v>
      </c>
      <c r="O1756" t="s">
        <v>2449</v>
      </c>
      <c r="P1756" s="10">
        <f t="shared" si="135"/>
        <v>111</v>
      </c>
      <c r="Q1756">
        <f t="shared" si="136"/>
        <v>104.39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6" t="s">
        <v>3602</v>
      </c>
      <c r="C1757" s="6" t="s">
        <v>3603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2448</v>
      </c>
      <c r="O1757" t="s">
        <v>2449</v>
      </c>
      <c r="P1757" s="10">
        <f t="shared" si="135"/>
        <v>120</v>
      </c>
      <c r="Q1757">
        <f t="shared" si="136"/>
        <v>7.5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6" t="s">
        <v>3604</v>
      </c>
      <c r="C1758" s="6" t="s">
        <v>3605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2448</v>
      </c>
      <c r="O1758" t="s">
        <v>2449</v>
      </c>
      <c r="P1758" s="10">
        <f t="shared" si="135"/>
        <v>103</v>
      </c>
      <c r="Q1758">
        <f t="shared" si="136"/>
        <v>47.13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6" t="s">
        <v>3606</v>
      </c>
      <c r="C1759" s="6" t="s">
        <v>3607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2448</v>
      </c>
      <c r="O1759" t="s">
        <v>2449</v>
      </c>
      <c r="P1759" s="10">
        <f t="shared" si="135"/>
        <v>116</v>
      </c>
      <c r="Q1759">
        <f t="shared" si="136"/>
        <v>414.29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6" t="s">
        <v>3608</v>
      </c>
      <c r="C1760" s="6" t="s">
        <v>3609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2448</v>
      </c>
      <c r="O1760" t="s">
        <v>2449</v>
      </c>
      <c r="P1760" s="10">
        <f t="shared" si="135"/>
        <v>115</v>
      </c>
      <c r="Q1760">
        <f t="shared" si="136"/>
        <v>42.48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6" t="s">
        <v>3610</v>
      </c>
      <c r="C1761" s="6" t="s">
        <v>3611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2448</v>
      </c>
      <c r="O1761" t="s">
        <v>2449</v>
      </c>
      <c r="P1761" s="10">
        <f t="shared" si="135"/>
        <v>107</v>
      </c>
      <c r="Q1761">
        <f t="shared" si="136"/>
        <v>108.78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6" t="s">
        <v>3612</v>
      </c>
      <c r="C1762" s="6" t="s">
        <v>3613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2448</v>
      </c>
      <c r="O1762" t="s">
        <v>2449</v>
      </c>
      <c r="P1762" s="10">
        <f t="shared" si="135"/>
        <v>165</v>
      </c>
      <c r="Q1762">
        <f t="shared" si="136"/>
        <v>81.099999999999994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6" t="s">
        <v>3614</v>
      </c>
      <c r="C1763" s="6" t="s">
        <v>3615</v>
      </c>
      <c r="D1763" s="7">
        <v>100</v>
      </c>
      <c r="E1763" s="8">
        <v>155</v>
      </c>
      <c r="F1763" t="s">
        <v>22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2448</v>
      </c>
      <c r="O1763" t="s">
        <v>2449</v>
      </c>
      <c r="P1763" s="10">
        <f t="shared" si="135"/>
        <v>155</v>
      </c>
      <c r="Q1763">
        <f t="shared" si="136"/>
        <v>51.67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6" t="s">
        <v>3616</v>
      </c>
      <c r="C1764" s="6" t="s">
        <v>3617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2448</v>
      </c>
      <c r="O1764" t="s">
        <v>2449</v>
      </c>
      <c r="P1764" s="10">
        <f t="shared" si="135"/>
        <v>885</v>
      </c>
      <c r="Q1764">
        <f t="shared" si="136"/>
        <v>35.4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6" t="s">
        <v>3618</v>
      </c>
      <c r="C1765" s="6" t="s">
        <v>3619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2448</v>
      </c>
      <c r="O1765" t="s">
        <v>2449</v>
      </c>
      <c r="P1765" s="10">
        <f t="shared" si="135"/>
        <v>102</v>
      </c>
      <c r="Q1765">
        <f t="shared" si="136"/>
        <v>103.64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6" t="s">
        <v>3620</v>
      </c>
      <c r="C1766" s="6" t="s">
        <v>3621</v>
      </c>
      <c r="D1766" s="7">
        <v>11000</v>
      </c>
      <c r="E1766" s="8">
        <v>2156</v>
      </c>
      <c r="F1766" t="s">
        <v>364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2448</v>
      </c>
      <c r="O1766" t="s">
        <v>2449</v>
      </c>
      <c r="P1766" s="10">
        <f t="shared" si="135"/>
        <v>20</v>
      </c>
      <c r="Q1766">
        <f t="shared" si="136"/>
        <v>55.28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6" t="s">
        <v>3622</v>
      </c>
      <c r="C1767" s="6" t="s">
        <v>3623</v>
      </c>
      <c r="D1767" s="7">
        <v>12500</v>
      </c>
      <c r="E1767" s="8">
        <v>7433.48</v>
      </c>
      <c r="F1767" t="s">
        <v>364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2448</v>
      </c>
      <c r="O1767" t="s">
        <v>2449</v>
      </c>
      <c r="P1767" s="10">
        <f t="shared" si="135"/>
        <v>59</v>
      </c>
      <c r="Q1767">
        <f t="shared" si="136"/>
        <v>72.17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6" t="s">
        <v>3624</v>
      </c>
      <c r="C1768" s="6" t="s">
        <v>3625</v>
      </c>
      <c r="D1768" s="7">
        <v>1500</v>
      </c>
      <c r="E1768" s="8">
        <v>0</v>
      </c>
      <c r="F1768" t="s">
        <v>364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2448</v>
      </c>
      <c r="O1768" t="s">
        <v>2449</v>
      </c>
      <c r="P1768" s="10">
        <f t="shared" si="135"/>
        <v>0</v>
      </c>
      <c r="Q1768">
        <f t="shared" si="136"/>
        <v>0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6" t="s">
        <v>3626</v>
      </c>
      <c r="C1769" s="6" t="s">
        <v>3627</v>
      </c>
      <c r="D1769" s="7">
        <v>5000</v>
      </c>
      <c r="E1769" s="8">
        <v>2286</v>
      </c>
      <c r="F1769" t="s">
        <v>364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2448</v>
      </c>
      <c r="O1769" t="s">
        <v>2449</v>
      </c>
      <c r="P1769" s="10">
        <f t="shared" si="135"/>
        <v>46</v>
      </c>
      <c r="Q1769">
        <f t="shared" si="136"/>
        <v>58.62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6" t="s">
        <v>3628</v>
      </c>
      <c r="C1770" s="6" t="s">
        <v>3629</v>
      </c>
      <c r="D1770" s="7">
        <v>5000</v>
      </c>
      <c r="E1770" s="8">
        <v>187</v>
      </c>
      <c r="F1770" t="s">
        <v>364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2448</v>
      </c>
      <c r="O1770" t="s">
        <v>2449</v>
      </c>
      <c r="P1770" s="10">
        <f t="shared" si="135"/>
        <v>4</v>
      </c>
      <c r="Q1770">
        <f t="shared" si="136"/>
        <v>12.47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6" t="s">
        <v>3630</v>
      </c>
      <c r="C1771" s="6" t="s">
        <v>3631</v>
      </c>
      <c r="D1771" s="7">
        <v>40000</v>
      </c>
      <c r="E1771" s="8">
        <v>1081</v>
      </c>
      <c r="F1771" t="s">
        <v>364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2448</v>
      </c>
      <c r="O1771" t="s">
        <v>2449</v>
      </c>
      <c r="P1771" s="10">
        <f t="shared" si="135"/>
        <v>3</v>
      </c>
      <c r="Q1771">
        <f t="shared" si="136"/>
        <v>49.14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6" t="s">
        <v>3632</v>
      </c>
      <c r="C1772" s="6" t="s">
        <v>3633</v>
      </c>
      <c r="D1772" s="7">
        <v>24500</v>
      </c>
      <c r="E1772" s="8">
        <v>13846</v>
      </c>
      <c r="F1772" t="s">
        <v>364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2448</v>
      </c>
      <c r="O1772" t="s">
        <v>2449</v>
      </c>
      <c r="P1772" s="10">
        <f t="shared" si="135"/>
        <v>57</v>
      </c>
      <c r="Q1772">
        <f t="shared" si="136"/>
        <v>150.5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6" t="s">
        <v>3634</v>
      </c>
      <c r="C1773" s="6" t="s">
        <v>3635</v>
      </c>
      <c r="D1773" s="7">
        <v>4200</v>
      </c>
      <c r="E1773" s="8">
        <v>895</v>
      </c>
      <c r="F1773" t="s">
        <v>364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2448</v>
      </c>
      <c r="O1773" t="s">
        <v>2449</v>
      </c>
      <c r="P1773" s="10">
        <f t="shared" si="135"/>
        <v>21</v>
      </c>
      <c r="Q1773">
        <f t="shared" si="136"/>
        <v>35.799999999999997</v>
      </c>
      <c r="S1773" s="11">
        <f t="shared" si="137"/>
        <v>41905.979629629626</v>
      </c>
      <c r="T1773" s="11">
        <f t="shared" si="138"/>
        <v>41935.979629629626</v>
      </c>
      <c r="U1773">
        <f t="shared" si="139"/>
        <v>2014</v>
      </c>
    </row>
    <row r="1774" spans="1:21" ht="45" x14ac:dyDescent="0.25">
      <c r="A1774">
        <v>1772</v>
      </c>
      <c r="B1774" s="6" t="s">
        <v>3636</v>
      </c>
      <c r="C1774" s="6" t="s">
        <v>3637</v>
      </c>
      <c r="D1774" s="7">
        <v>5500</v>
      </c>
      <c r="E1774" s="8">
        <v>858</v>
      </c>
      <c r="F1774" t="s">
        <v>364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2448</v>
      </c>
      <c r="O1774" t="s">
        <v>2449</v>
      </c>
      <c r="P1774" s="10">
        <f t="shared" si="135"/>
        <v>16</v>
      </c>
      <c r="Q1774">
        <f t="shared" si="136"/>
        <v>45.16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6" t="s">
        <v>3638</v>
      </c>
      <c r="C1775" s="6" t="s">
        <v>3639</v>
      </c>
      <c r="D1775" s="7">
        <v>30000</v>
      </c>
      <c r="E1775" s="8">
        <v>1877</v>
      </c>
      <c r="F1775" t="s">
        <v>364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2448</v>
      </c>
      <c r="O1775" t="s">
        <v>2449</v>
      </c>
      <c r="P1775" s="10">
        <f t="shared" si="135"/>
        <v>6</v>
      </c>
      <c r="Q1775">
        <f t="shared" si="136"/>
        <v>98.79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6" t="s">
        <v>3640</v>
      </c>
      <c r="C1776" s="6" t="s">
        <v>3641</v>
      </c>
      <c r="D1776" s="7">
        <v>2500</v>
      </c>
      <c r="E1776" s="8">
        <v>1148</v>
      </c>
      <c r="F1776" t="s">
        <v>364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2448</v>
      </c>
      <c r="O1776" t="s">
        <v>2449</v>
      </c>
      <c r="P1776" s="10">
        <f t="shared" si="135"/>
        <v>46</v>
      </c>
      <c r="Q1776">
        <f t="shared" si="136"/>
        <v>88.31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6" t="s">
        <v>3642</v>
      </c>
      <c r="C1777" s="6" t="s">
        <v>3643</v>
      </c>
      <c r="D1777" s="7">
        <v>32500</v>
      </c>
      <c r="E1777" s="8">
        <v>21158</v>
      </c>
      <c r="F1777" t="s">
        <v>364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2448</v>
      </c>
      <c r="O1777" t="s">
        <v>2449</v>
      </c>
      <c r="P1777" s="10">
        <f t="shared" si="135"/>
        <v>65</v>
      </c>
      <c r="Q1777">
        <f t="shared" si="136"/>
        <v>170.63</v>
      </c>
      <c r="S1777" s="11">
        <f t="shared" si="137"/>
        <v>41891.976388888885</v>
      </c>
      <c r="T1777" s="11">
        <f t="shared" si="138"/>
        <v>41936.976388888885</v>
      </c>
      <c r="U1777">
        <f t="shared" si="139"/>
        <v>2014</v>
      </c>
    </row>
    <row r="1778" spans="1:21" ht="45" x14ac:dyDescent="0.25">
      <c r="A1778">
        <v>1776</v>
      </c>
      <c r="B1778" s="6" t="s">
        <v>3644</v>
      </c>
      <c r="C1778" s="6" t="s">
        <v>3645</v>
      </c>
      <c r="D1778" s="7">
        <v>5000</v>
      </c>
      <c r="E1778" s="8">
        <v>335</v>
      </c>
      <c r="F1778" t="s">
        <v>364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2448</v>
      </c>
      <c r="O1778" t="s">
        <v>2449</v>
      </c>
      <c r="P1778" s="10">
        <f t="shared" si="135"/>
        <v>7</v>
      </c>
      <c r="Q1778">
        <f t="shared" si="136"/>
        <v>83.75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6" t="s">
        <v>3646</v>
      </c>
      <c r="C1779" s="6" t="s">
        <v>3647</v>
      </c>
      <c r="D1779" s="7">
        <v>4800</v>
      </c>
      <c r="E1779" s="8">
        <v>651</v>
      </c>
      <c r="F1779" t="s">
        <v>364</v>
      </c>
      <c r="G1779" t="s">
        <v>394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2448</v>
      </c>
      <c r="O1779" t="s">
        <v>2449</v>
      </c>
      <c r="P1779" s="10">
        <f t="shared" si="135"/>
        <v>14</v>
      </c>
      <c r="Q1779">
        <f t="shared" si="136"/>
        <v>65.099999999999994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6" t="s">
        <v>3648</v>
      </c>
      <c r="C1780" s="6" t="s">
        <v>3649</v>
      </c>
      <c r="D1780" s="7">
        <v>50000</v>
      </c>
      <c r="E1780" s="8">
        <v>995</v>
      </c>
      <c r="F1780" t="s">
        <v>364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2448</v>
      </c>
      <c r="O1780" t="s">
        <v>2449</v>
      </c>
      <c r="P1780" s="10">
        <f t="shared" si="135"/>
        <v>2</v>
      </c>
      <c r="Q1780">
        <f t="shared" si="136"/>
        <v>66.33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6" t="s">
        <v>3650</v>
      </c>
      <c r="C1781" s="6" t="s">
        <v>3651</v>
      </c>
      <c r="D1781" s="7">
        <v>11000</v>
      </c>
      <c r="E1781" s="8">
        <v>3986</v>
      </c>
      <c r="F1781" t="s">
        <v>364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2448</v>
      </c>
      <c r="O1781" t="s">
        <v>2449</v>
      </c>
      <c r="P1781" s="10">
        <f t="shared" si="135"/>
        <v>36</v>
      </c>
      <c r="Q1781">
        <f t="shared" si="136"/>
        <v>104.89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6" t="s">
        <v>3652</v>
      </c>
      <c r="C1782" s="6" t="s">
        <v>3653</v>
      </c>
      <c r="D1782" s="7">
        <v>30000</v>
      </c>
      <c r="E1782" s="8">
        <v>11923</v>
      </c>
      <c r="F1782" t="s">
        <v>364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2448</v>
      </c>
      <c r="O1782" t="s">
        <v>2449</v>
      </c>
      <c r="P1782" s="10">
        <f t="shared" si="135"/>
        <v>40</v>
      </c>
      <c r="Q1782">
        <f t="shared" si="136"/>
        <v>78.44</v>
      </c>
      <c r="S1782" s="11">
        <f t="shared" si="137"/>
        <v>42493.600810185184</v>
      </c>
      <c r="T1782" s="11">
        <f t="shared" si="138"/>
        <v>42553.600810185184</v>
      </c>
      <c r="U1782">
        <f t="shared" si="139"/>
        <v>2016</v>
      </c>
    </row>
    <row r="1783" spans="1:21" ht="60" x14ac:dyDescent="0.25">
      <c r="A1783">
        <v>1781</v>
      </c>
      <c r="B1783" s="6" t="s">
        <v>3654</v>
      </c>
      <c r="C1783" s="6" t="s">
        <v>3655</v>
      </c>
      <c r="D1783" s="7">
        <v>5500</v>
      </c>
      <c r="E1783" s="8">
        <v>1417</v>
      </c>
      <c r="F1783" t="s">
        <v>364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2448</v>
      </c>
      <c r="O1783" t="s">
        <v>2449</v>
      </c>
      <c r="P1783" s="10">
        <f t="shared" si="135"/>
        <v>26</v>
      </c>
      <c r="Q1783">
        <f t="shared" si="136"/>
        <v>59.04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6" t="s">
        <v>3656</v>
      </c>
      <c r="C1784" s="6" t="s">
        <v>3657</v>
      </c>
      <c r="D1784" s="7">
        <v>35000</v>
      </c>
      <c r="E1784" s="8">
        <v>5422</v>
      </c>
      <c r="F1784" t="s">
        <v>364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2448</v>
      </c>
      <c r="O1784" t="s">
        <v>2449</v>
      </c>
      <c r="P1784" s="10">
        <f t="shared" si="135"/>
        <v>15</v>
      </c>
      <c r="Q1784">
        <f t="shared" si="136"/>
        <v>71.34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6" t="s">
        <v>3658</v>
      </c>
      <c r="C1785" s="6" t="s">
        <v>3659</v>
      </c>
      <c r="D1785" s="7">
        <v>40000</v>
      </c>
      <c r="E1785" s="8">
        <v>9477</v>
      </c>
      <c r="F1785" t="s">
        <v>364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2448</v>
      </c>
      <c r="O1785" t="s">
        <v>2449</v>
      </c>
      <c r="P1785" s="10">
        <f t="shared" si="135"/>
        <v>24</v>
      </c>
      <c r="Q1785">
        <f t="shared" si="136"/>
        <v>51.23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6" t="s">
        <v>3660</v>
      </c>
      <c r="C1786" s="6" t="s">
        <v>3661</v>
      </c>
      <c r="D1786" s="7">
        <v>5000</v>
      </c>
      <c r="E1786" s="8">
        <v>1988</v>
      </c>
      <c r="F1786" t="s">
        <v>364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2448</v>
      </c>
      <c r="O1786" t="s">
        <v>2449</v>
      </c>
      <c r="P1786" s="10">
        <f t="shared" si="135"/>
        <v>40</v>
      </c>
      <c r="Q1786">
        <f t="shared" si="136"/>
        <v>60.24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6" t="s">
        <v>3662</v>
      </c>
      <c r="C1787" s="6" t="s">
        <v>3663</v>
      </c>
      <c r="D1787" s="7">
        <v>24000</v>
      </c>
      <c r="E1787" s="8">
        <v>4853</v>
      </c>
      <c r="F1787" t="s">
        <v>364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2448</v>
      </c>
      <c r="O1787" t="s">
        <v>2449</v>
      </c>
      <c r="P1787" s="10">
        <f t="shared" si="135"/>
        <v>20</v>
      </c>
      <c r="Q1787">
        <f t="shared" si="136"/>
        <v>44.94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6" t="s">
        <v>3664</v>
      </c>
      <c r="C1788" s="6" t="s">
        <v>3665</v>
      </c>
      <c r="D1788" s="7">
        <v>1900</v>
      </c>
      <c r="E1788" s="8">
        <v>905</v>
      </c>
      <c r="F1788" t="s">
        <v>364</v>
      </c>
      <c r="G1788" t="s">
        <v>394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2448</v>
      </c>
      <c r="O1788" t="s">
        <v>2449</v>
      </c>
      <c r="P1788" s="10">
        <f t="shared" si="135"/>
        <v>48</v>
      </c>
      <c r="Q1788">
        <f t="shared" si="136"/>
        <v>31.21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6" t="s">
        <v>3666</v>
      </c>
      <c r="C1789" s="6" t="s">
        <v>3667</v>
      </c>
      <c r="D1789" s="7">
        <v>10000</v>
      </c>
      <c r="E1789" s="8">
        <v>1533</v>
      </c>
      <c r="F1789" t="s">
        <v>364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2448</v>
      </c>
      <c r="O1789" t="s">
        <v>2449</v>
      </c>
      <c r="P1789" s="10">
        <f t="shared" si="135"/>
        <v>15</v>
      </c>
      <c r="Q1789">
        <f t="shared" si="136"/>
        <v>63.88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6" t="s">
        <v>3668</v>
      </c>
      <c r="C1790" s="6" t="s">
        <v>3669</v>
      </c>
      <c r="D1790" s="7">
        <v>5500</v>
      </c>
      <c r="E1790" s="8">
        <v>76</v>
      </c>
      <c r="F1790" t="s">
        <v>364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2448</v>
      </c>
      <c r="O1790" t="s">
        <v>2449</v>
      </c>
      <c r="P1790" s="10">
        <f t="shared" si="135"/>
        <v>1</v>
      </c>
      <c r="Q1790">
        <f t="shared" si="136"/>
        <v>19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6" t="s">
        <v>3670</v>
      </c>
      <c r="C1791" s="6" t="s">
        <v>3671</v>
      </c>
      <c r="D1791" s="7">
        <v>8000</v>
      </c>
      <c r="E1791" s="8">
        <v>40</v>
      </c>
      <c r="F1791" t="s">
        <v>364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2448</v>
      </c>
      <c r="O1791" t="s">
        <v>2449</v>
      </c>
      <c r="P1791" s="10">
        <f t="shared" si="135"/>
        <v>1</v>
      </c>
      <c r="Q1791">
        <f t="shared" si="136"/>
        <v>10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6" t="s">
        <v>3672</v>
      </c>
      <c r="C1792" s="6" t="s">
        <v>3673</v>
      </c>
      <c r="D1792" s="7">
        <v>33000</v>
      </c>
      <c r="E1792" s="8">
        <v>1636</v>
      </c>
      <c r="F1792" t="s">
        <v>364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2448</v>
      </c>
      <c r="O1792" t="s">
        <v>2449</v>
      </c>
      <c r="P1792" s="10">
        <f t="shared" si="135"/>
        <v>5</v>
      </c>
      <c r="Q1792">
        <f t="shared" si="136"/>
        <v>109.07</v>
      </c>
      <c r="S1792" s="11">
        <f t="shared" si="137"/>
        <v>42010.674513888887</v>
      </c>
      <c r="T1792" s="11">
        <f t="shared" si="138"/>
        <v>42040.674513888887</v>
      </c>
      <c r="U1792">
        <f t="shared" si="139"/>
        <v>2015</v>
      </c>
    </row>
    <row r="1793" spans="1:21" ht="45" x14ac:dyDescent="0.25">
      <c r="A1793">
        <v>1791</v>
      </c>
      <c r="B1793" s="6" t="s">
        <v>3674</v>
      </c>
      <c r="C1793" s="6" t="s">
        <v>3675</v>
      </c>
      <c r="D1793" s="7">
        <v>3000</v>
      </c>
      <c r="E1793" s="8">
        <v>107</v>
      </c>
      <c r="F1793" t="s">
        <v>364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2448</v>
      </c>
      <c r="O1793" t="s">
        <v>2449</v>
      </c>
      <c r="P1793" s="10">
        <f t="shared" si="135"/>
        <v>4</v>
      </c>
      <c r="Q1793">
        <f t="shared" si="136"/>
        <v>26.75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6" t="s">
        <v>3676</v>
      </c>
      <c r="C1794" s="6" t="s">
        <v>3677</v>
      </c>
      <c r="D1794" s="7">
        <v>25000</v>
      </c>
      <c r="E1794" s="8">
        <v>15281</v>
      </c>
      <c r="F1794" t="s">
        <v>364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2448</v>
      </c>
      <c r="O1794" t="s">
        <v>2449</v>
      </c>
      <c r="P1794" s="10">
        <f t="shared" ref="P1794:P1857" si="140">IFERROR(ROUND(E1794/D1794*100,0),0)</f>
        <v>61</v>
      </c>
      <c r="Q1794">
        <f t="shared" ref="Q1794:Q1857" si="141">IFERROR(ROUND(E1794/L1794,2),0)</f>
        <v>109.94</v>
      </c>
      <c r="S1794" s="11">
        <f t="shared" ref="S1794:S1857" si="142">(J1794/86400)+DATE(1970,1,1)</f>
        <v>42189.031041666662</v>
      </c>
      <c r="T1794" s="11">
        <f t="shared" ref="T1794:T1857" si="143">(I1794/86400)+DATE(1970,1,1)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6" t="s">
        <v>3678</v>
      </c>
      <c r="C1795" s="6" t="s">
        <v>3679</v>
      </c>
      <c r="D1795" s="7">
        <v>3000</v>
      </c>
      <c r="E1795" s="8">
        <v>40</v>
      </c>
      <c r="F1795" t="s">
        <v>364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2448</v>
      </c>
      <c r="O1795" t="s">
        <v>2449</v>
      </c>
      <c r="P1795" s="10">
        <f t="shared" si="140"/>
        <v>1</v>
      </c>
      <c r="Q1795">
        <f t="shared" si="141"/>
        <v>20</v>
      </c>
      <c r="S1795" s="11">
        <f t="shared" si="142"/>
        <v>41940.891666666663</v>
      </c>
      <c r="T1795" s="11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6" t="s">
        <v>3680</v>
      </c>
      <c r="C1796" s="6" t="s">
        <v>3681</v>
      </c>
      <c r="D1796" s="7">
        <v>9000</v>
      </c>
      <c r="E1796" s="8">
        <v>997</v>
      </c>
      <c r="F1796" t="s">
        <v>364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2448</v>
      </c>
      <c r="O1796" t="s">
        <v>2449</v>
      </c>
      <c r="P1796" s="10">
        <f t="shared" si="140"/>
        <v>11</v>
      </c>
      <c r="Q1796">
        <f t="shared" si="141"/>
        <v>55.39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6" t="s">
        <v>3682</v>
      </c>
      <c r="C1797" s="6" t="s">
        <v>3683</v>
      </c>
      <c r="D1797" s="7">
        <v>28000</v>
      </c>
      <c r="E1797" s="8">
        <v>10846</v>
      </c>
      <c r="F1797" t="s">
        <v>364</v>
      </c>
      <c r="G1797" t="s">
        <v>509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2448</v>
      </c>
      <c r="O1797" t="s">
        <v>2449</v>
      </c>
      <c r="P1797" s="10">
        <f t="shared" si="140"/>
        <v>39</v>
      </c>
      <c r="Q1797">
        <f t="shared" si="141"/>
        <v>133.9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6" t="s">
        <v>3684</v>
      </c>
      <c r="C1798" s="6" t="s">
        <v>3685</v>
      </c>
      <c r="D1798" s="7">
        <v>19000</v>
      </c>
      <c r="E1798" s="8">
        <v>4190</v>
      </c>
      <c r="F1798" t="s">
        <v>364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2448</v>
      </c>
      <c r="O1798" t="s">
        <v>2449</v>
      </c>
      <c r="P1798" s="10">
        <f t="shared" si="140"/>
        <v>22</v>
      </c>
      <c r="Q1798">
        <f t="shared" si="141"/>
        <v>48.72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6" t="s">
        <v>3686</v>
      </c>
      <c r="C1799" s="6" t="s">
        <v>3687</v>
      </c>
      <c r="D1799" s="7">
        <v>10000</v>
      </c>
      <c r="E1799" s="8">
        <v>6755</v>
      </c>
      <c r="F1799" t="s">
        <v>364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2448</v>
      </c>
      <c r="O1799" t="s">
        <v>2449</v>
      </c>
      <c r="P1799" s="10">
        <f t="shared" si="140"/>
        <v>68</v>
      </c>
      <c r="Q1799">
        <f t="shared" si="141"/>
        <v>48.25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6" t="s">
        <v>3688</v>
      </c>
      <c r="C1800" s="6" t="s">
        <v>3689</v>
      </c>
      <c r="D1800" s="7">
        <v>16000</v>
      </c>
      <c r="E1800" s="8">
        <v>2182</v>
      </c>
      <c r="F1800" t="s">
        <v>364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2448</v>
      </c>
      <c r="O1800" t="s">
        <v>2449</v>
      </c>
      <c r="P1800" s="10">
        <f t="shared" si="140"/>
        <v>14</v>
      </c>
      <c r="Q1800">
        <f t="shared" si="141"/>
        <v>58.97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6" t="s">
        <v>3690</v>
      </c>
      <c r="C1801" s="6" t="s">
        <v>3691</v>
      </c>
      <c r="D1801" s="7">
        <v>4000</v>
      </c>
      <c r="E1801" s="8">
        <v>69.83</v>
      </c>
      <c r="F1801" t="s">
        <v>364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2448</v>
      </c>
      <c r="O1801" t="s">
        <v>2449</v>
      </c>
      <c r="P1801" s="10">
        <f t="shared" si="140"/>
        <v>2</v>
      </c>
      <c r="Q1801">
        <f t="shared" si="141"/>
        <v>11.64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6" t="s">
        <v>3692</v>
      </c>
      <c r="C1802" s="6" t="s">
        <v>3693</v>
      </c>
      <c r="D1802" s="7">
        <v>46260</v>
      </c>
      <c r="E1802" s="8">
        <v>9460</v>
      </c>
      <c r="F1802" t="s">
        <v>364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2448</v>
      </c>
      <c r="O1802" t="s">
        <v>2449</v>
      </c>
      <c r="P1802" s="10">
        <f t="shared" si="140"/>
        <v>20</v>
      </c>
      <c r="Q1802">
        <f t="shared" si="141"/>
        <v>83.72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6" t="s">
        <v>3694</v>
      </c>
      <c r="C1803" s="6" t="s">
        <v>3695</v>
      </c>
      <c r="D1803" s="7">
        <v>17000</v>
      </c>
      <c r="E1803" s="8">
        <v>2355</v>
      </c>
      <c r="F1803" t="s">
        <v>364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2448</v>
      </c>
      <c r="O1803" t="s">
        <v>2449</v>
      </c>
      <c r="P1803" s="10">
        <f t="shared" si="140"/>
        <v>14</v>
      </c>
      <c r="Q1803">
        <f t="shared" si="141"/>
        <v>63.65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6" t="s">
        <v>3696</v>
      </c>
      <c r="C1804" s="6" t="s">
        <v>3697</v>
      </c>
      <c r="D1804" s="7">
        <v>3500</v>
      </c>
      <c r="E1804" s="8">
        <v>1697</v>
      </c>
      <c r="F1804" t="s">
        <v>364</v>
      </c>
      <c r="G1804" t="s">
        <v>509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2448</v>
      </c>
      <c r="O1804" t="s">
        <v>2449</v>
      </c>
      <c r="P1804" s="10">
        <f t="shared" si="140"/>
        <v>48</v>
      </c>
      <c r="Q1804">
        <f t="shared" si="141"/>
        <v>94.28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6" t="s">
        <v>3698</v>
      </c>
      <c r="C1805" s="6" t="s">
        <v>3699</v>
      </c>
      <c r="D1805" s="7">
        <v>17500</v>
      </c>
      <c r="E1805" s="8">
        <v>5390</v>
      </c>
      <c r="F1805" t="s">
        <v>364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2448</v>
      </c>
      <c r="O1805" t="s">
        <v>2449</v>
      </c>
      <c r="P1805" s="10">
        <f t="shared" si="140"/>
        <v>31</v>
      </c>
      <c r="Q1805">
        <f t="shared" si="141"/>
        <v>71.87</v>
      </c>
      <c r="S1805" s="11">
        <f t="shared" si="142"/>
        <v>42018.071550925924</v>
      </c>
      <c r="T1805" s="11">
        <f t="shared" si="143"/>
        <v>42049.071550925924</v>
      </c>
      <c r="U1805">
        <f t="shared" si="144"/>
        <v>2015</v>
      </c>
    </row>
    <row r="1806" spans="1:21" ht="45" x14ac:dyDescent="0.25">
      <c r="A1806">
        <v>1804</v>
      </c>
      <c r="B1806" s="6" t="s">
        <v>3700</v>
      </c>
      <c r="C1806" s="6" t="s">
        <v>3701</v>
      </c>
      <c r="D1806" s="7">
        <v>15500</v>
      </c>
      <c r="E1806" s="8">
        <v>5452</v>
      </c>
      <c r="F1806" t="s">
        <v>364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2448</v>
      </c>
      <c r="O1806" t="s">
        <v>2449</v>
      </c>
      <c r="P1806" s="10">
        <f t="shared" si="140"/>
        <v>35</v>
      </c>
      <c r="Q1806">
        <f t="shared" si="141"/>
        <v>104.85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6" t="s">
        <v>3702</v>
      </c>
      <c r="C1807" s="6" t="s">
        <v>3703</v>
      </c>
      <c r="D1807" s="7">
        <v>22500</v>
      </c>
      <c r="E1807" s="8">
        <v>8191</v>
      </c>
      <c r="F1807" t="s">
        <v>364</v>
      </c>
      <c r="G1807" t="s">
        <v>509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2448</v>
      </c>
      <c r="O1807" t="s">
        <v>2449</v>
      </c>
      <c r="P1807" s="10">
        <f t="shared" si="140"/>
        <v>36</v>
      </c>
      <c r="Q1807">
        <f t="shared" si="141"/>
        <v>67.14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6" t="s">
        <v>3704</v>
      </c>
      <c r="C1808" s="6" t="s">
        <v>3705</v>
      </c>
      <c r="D1808" s="7">
        <v>20000</v>
      </c>
      <c r="E1808" s="8">
        <v>591</v>
      </c>
      <c r="F1808" t="s">
        <v>364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2448</v>
      </c>
      <c r="O1808" t="s">
        <v>2449</v>
      </c>
      <c r="P1808" s="10">
        <f t="shared" si="140"/>
        <v>3</v>
      </c>
      <c r="Q1808">
        <f t="shared" si="141"/>
        <v>73.88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6" t="s">
        <v>3706</v>
      </c>
      <c r="C1809" s="6" t="s">
        <v>3707</v>
      </c>
      <c r="D1809" s="7">
        <v>5000</v>
      </c>
      <c r="E1809" s="8">
        <v>553</v>
      </c>
      <c r="F1809" t="s">
        <v>364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2448</v>
      </c>
      <c r="O1809" t="s">
        <v>2449</v>
      </c>
      <c r="P1809" s="10">
        <f t="shared" si="140"/>
        <v>11</v>
      </c>
      <c r="Q1809">
        <f t="shared" si="141"/>
        <v>69.13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6" t="s">
        <v>3708</v>
      </c>
      <c r="C1810" s="6" t="s">
        <v>3709</v>
      </c>
      <c r="D1810" s="7">
        <v>28000</v>
      </c>
      <c r="E1810" s="8">
        <v>11594</v>
      </c>
      <c r="F1810" t="s">
        <v>364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2448</v>
      </c>
      <c r="O1810" t="s">
        <v>2449</v>
      </c>
      <c r="P1810" s="10">
        <f t="shared" si="140"/>
        <v>41</v>
      </c>
      <c r="Q1810">
        <f t="shared" si="141"/>
        <v>120.77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6" t="s">
        <v>3710</v>
      </c>
      <c r="C1811" s="6" t="s">
        <v>3711</v>
      </c>
      <c r="D1811" s="7">
        <v>3500</v>
      </c>
      <c r="E1811" s="8">
        <v>380</v>
      </c>
      <c r="F1811" t="s">
        <v>364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2448</v>
      </c>
      <c r="O1811" t="s">
        <v>2449</v>
      </c>
      <c r="P1811" s="10">
        <f t="shared" si="140"/>
        <v>11</v>
      </c>
      <c r="Q1811">
        <f t="shared" si="141"/>
        <v>42.22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6" t="s">
        <v>3712</v>
      </c>
      <c r="C1812" s="6" t="s">
        <v>3713</v>
      </c>
      <c r="D1812" s="7">
        <v>450</v>
      </c>
      <c r="E1812" s="8">
        <v>15</v>
      </c>
      <c r="F1812" t="s">
        <v>364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2448</v>
      </c>
      <c r="O1812" t="s">
        <v>2449</v>
      </c>
      <c r="P1812" s="10">
        <f t="shared" si="140"/>
        <v>3</v>
      </c>
      <c r="Q1812">
        <f t="shared" si="141"/>
        <v>7.5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6" t="s">
        <v>3714</v>
      </c>
      <c r="C1813" s="6" t="s">
        <v>3715</v>
      </c>
      <c r="D1813" s="7">
        <v>54000</v>
      </c>
      <c r="E1813" s="8">
        <v>40</v>
      </c>
      <c r="F1813" t="s">
        <v>364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2448</v>
      </c>
      <c r="O1813" t="s">
        <v>2449</v>
      </c>
      <c r="P1813" s="10">
        <f t="shared" si="140"/>
        <v>0</v>
      </c>
      <c r="Q1813">
        <f t="shared" si="141"/>
        <v>1.54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6" t="s">
        <v>3716</v>
      </c>
      <c r="C1814" s="6" t="s">
        <v>3717</v>
      </c>
      <c r="D1814" s="7">
        <v>6500</v>
      </c>
      <c r="E1814" s="8">
        <v>865</v>
      </c>
      <c r="F1814" t="s">
        <v>364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2448</v>
      </c>
      <c r="O1814" t="s">
        <v>2449</v>
      </c>
      <c r="P1814" s="10">
        <f t="shared" si="140"/>
        <v>13</v>
      </c>
      <c r="Q1814">
        <f t="shared" si="141"/>
        <v>37.61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6" t="s">
        <v>3718</v>
      </c>
      <c r="C1815" s="6" t="s">
        <v>3719</v>
      </c>
      <c r="D1815" s="7">
        <v>8750</v>
      </c>
      <c r="E1815" s="8">
        <v>0</v>
      </c>
      <c r="F1815" t="s">
        <v>364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2448</v>
      </c>
      <c r="O1815" t="s">
        <v>2449</v>
      </c>
      <c r="P1815" s="10">
        <f t="shared" si="140"/>
        <v>0</v>
      </c>
      <c r="Q1815">
        <f t="shared" si="141"/>
        <v>0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6" t="s">
        <v>3720</v>
      </c>
      <c r="C1816" s="6" t="s">
        <v>3721</v>
      </c>
      <c r="D1816" s="7">
        <v>12000</v>
      </c>
      <c r="E1816" s="8">
        <v>5902</v>
      </c>
      <c r="F1816" t="s">
        <v>364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2448</v>
      </c>
      <c r="O1816" t="s">
        <v>2449</v>
      </c>
      <c r="P1816" s="10">
        <f t="shared" si="140"/>
        <v>49</v>
      </c>
      <c r="Q1816">
        <f t="shared" si="141"/>
        <v>42.16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6" t="s">
        <v>3722</v>
      </c>
      <c r="C1817" s="6" t="s">
        <v>3723</v>
      </c>
      <c r="D1817" s="7">
        <v>3000</v>
      </c>
      <c r="E1817" s="8">
        <v>0</v>
      </c>
      <c r="F1817" t="s">
        <v>364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2448</v>
      </c>
      <c r="O1817" t="s">
        <v>2449</v>
      </c>
      <c r="P1817" s="10">
        <f t="shared" si="140"/>
        <v>0</v>
      </c>
      <c r="Q1817">
        <f t="shared" si="141"/>
        <v>0</v>
      </c>
      <c r="S1817" s="11">
        <f t="shared" si="142"/>
        <v>42172.906678240739</v>
      </c>
      <c r="T1817" s="11">
        <f t="shared" si="143"/>
        <v>42186.906678240739</v>
      </c>
      <c r="U1817">
        <f t="shared" si="144"/>
        <v>2015</v>
      </c>
    </row>
    <row r="1818" spans="1:21" ht="45" x14ac:dyDescent="0.25">
      <c r="A1818">
        <v>1816</v>
      </c>
      <c r="B1818" s="6" t="s">
        <v>3724</v>
      </c>
      <c r="C1818" s="6" t="s">
        <v>3725</v>
      </c>
      <c r="D1818" s="7">
        <v>25000</v>
      </c>
      <c r="E1818" s="8">
        <v>509</v>
      </c>
      <c r="F1818" t="s">
        <v>364</v>
      </c>
      <c r="G1818" t="s">
        <v>2100</v>
      </c>
      <c r="H1818" t="s">
        <v>2101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2448</v>
      </c>
      <c r="O1818" t="s">
        <v>2449</v>
      </c>
      <c r="P1818" s="10">
        <f t="shared" si="140"/>
        <v>2</v>
      </c>
      <c r="Q1818">
        <f t="shared" si="141"/>
        <v>84.83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6" t="s">
        <v>3726</v>
      </c>
      <c r="C1819" s="6" t="s">
        <v>3727</v>
      </c>
      <c r="D1819" s="7">
        <v>18000</v>
      </c>
      <c r="E1819" s="8">
        <v>9419</v>
      </c>
      <c r="F1819" t="s">
        <v>364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2448</v>
      </c>
      <c r="O1819" t="s">
        <v>2449</v>
      </c>
      <c r="P1819" s="10">
        <f t="shared" si="140"/>
        <v>52</v>
      </c>
      <c r="Q1819">
        <f t="shared" si="141"/>
        <v>94.19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6" t="s">
        <v>3728</v>
      </c>
      <c r="C1820" s="6" t="s">
        <v>3729</v>
      </c>
      <c r="D1820" s="7">
        <v>15000</v>
      </c>
      <c r="E1820" s="8">
        <v>0</v>
      </c>
      <c r="F1820" t="s">
        <v>364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2448</v>
      </c>
      <c r="O1820" t="s">
        <v>2449</v>
      </c>
      <c r="P1820" s="10">
        <f t="shared" si="140"/>
        <v>0</v>
      </c>
      <c r="Q1820">
        <f t="shared" si="141"/>
        <v>0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6" t="s">
        <v>3730</v>
      </c>
      <c r="C1821" s="6" t="s">
        <v>3731</v>
      </c>
      <c r="D1821" s="7">
        <v>1200</v>
      </c>
      <c r="E1821" s="8">
        <v>25</v>
      </c>
      <c r="F1821" t="s">
        <v>364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2448</v>
      </c>
      <c r="O1821" t="s">
        <v>2449</v>
      </c>
      <c r="P1821" s="10">
        <f t="shared" si="140"/>
        <v>2</v>
      </c>
      <c r="Q1821">
        <f t="shared" si="141"/>
        <v>6.25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6" t="s">
        <v>3732</v>
      </c>
      <c r="C1822" s="6" t="s">
        <v>3733</v>
      </c>
      <c r="D1822" s="7">
        <v>26000</v>
      </c>
      <c r="E1822" s="8">
        <v>1707</v>
      </c>
      <c r="F1822" t="s">
        <v>364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2448</v>
      </c>
      <c r="O1822" t="s">
        <v>2449</v>
      </c>
      <c r="P1822" s="10">
        <f t="shared" si="140"/>
        <v>7</v>
      </c>
      <c r="Q1822">
        <f t="shared" si="141"/>
        <v>213.38</v>
      </c>
      <c r="S1822" s="11">
        <f t="shared" si="142"/>
        <v>42065.084374999999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6" t="s">
        <v>3734</v>
      </c>
      <c r="C1823" s="6" t="s">
        <v>3735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1624</v>
      </c>
      <c r="O1823" t="s">
        <v>1625</v>
      </c>
      <c r="P1823" s="10">
        <f t="shared" si="140"/>
        <v>135</v>
      </c>
      <c r="Q1823">
        <f t="shared" si="141"/>
        <v>59.16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6" t="s">
        <v>3736</v>
      </c>
      <c r="C1824" s="6" t="s">
        <v>3737</v>
      </c>
      <c r="D1824" s="7">
        <v>300</v>
      </c>
      <c r="E1824" s="8">
        <v>300</v>
      </c>
      <c r="F1824" t="s">
        <v>22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1624</v>
      </c>
      <c r="O1824" t="s">
        <v>1625</v>
      </c>
      <c r="P1824" s="10">
        <f t="shared" si="140"/>
        <v>100</v>
      </c>
      <c r="Q1824">
        <f t="shared" si="141"/>
        <v>27.27</v>
      </c>
      <c r="S1824" s="11">
        <f t="shared" si="142"/>
        <v>41634.797013888892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6" t="s">
        <v>3738</v>
      </c>
      <c r="C1825" s="6" t="s">
        <v>3739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1624</v>
      </c>
      <c r="O1825" t="s">
        <v>1625</v>
      </c>
      <c r="P1825" s="10">
        <f t="shared" si="140"/>
        <v>116</v>
      </c>
      <c r="Q1825">
        <f t="shared" si="141"/>
        <v>24.58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6" t="s">
        <v>3740</v>
      </c>
      <c r="C1826" s="6" t="s">
        <v>3741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1624</v>
      </c>
      <c r="O1826" t="s">
        <v>1625</v>
      </c>
      <c r="P1826" s="10">
        <f t="shared" si="140"/>
        <v>100</v>
      </c>
      <c r="Q1826">
        <f t="shared" si="141"/>
        <v>75.05</v>
      </c>
      <c r="S1826" s="11">
        <f t="shared" si="142"/>
        <v>41626.916284722218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6" t="s">
        <v>3742</v>
      </c>
      <c r="C1827" s="6" t="s">
        <v>3743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1624</v>
      </c>
      <c r="O1827" t="s">
        <v>1625</v>
      </c>
      <c r="P1827" s="10">
        <f t="shared" si="140"/>
        <v>105</v>
      </c>
      <c r="Q1827">
        <f t="shared" si="141"/>
        <v>42.02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6" t="s">
        <v>3744</v>
      </c>
      <c r="C1828" s="6" t="s">
        <v>3745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1624</v>
      </c>
      <c r="O1828" t="s">
        <v>1625</v>
      </c>
      <c r="P1828" s="10">
        <f t="shared" si="140"/>
        <v>101</v>
      </c>
      <c r="Q1828">
        <f t="shared" si="141"/>
        <v>53.16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6" t="s">
        <v>3746</v>
      </c>
      <c r="C1829" s="6" t="s">
        <v>3747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1624</v>
      </c>
      <c r="O1829" t="s">
        <v>1625</v>
      </c>
      <c r="P1829" s="10">
        <f t="shared" si="140"/>
        <v>101</v>
      </c>
      <c r="Q1829">
        <f t="shared" si="141"/>
        <v>83.89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6" t="s">
        <v>3748</v>
      </c>
      <c r="C1830" s="6" t="s">
        <v>3749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1624</v>
      </c>
      <c r="O1830" t="s">
        <v>1625</v>
      </c>
      <c r="P1830" s="10">
        <f t="shared" si="140"/>
        <v>100</v>
      </c>
      <c r="Q1830">
        <f t="shared" si="141"/>
        <v>417.33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6" t="s">
        <v>3750</v>
      </c>
      <c r="C1831" s="6" t="s">
        <v>3751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1624</v>
      </c>
      <c r="O1831" t="s">
        <v>1625</v>
      </c>
      <c r="P1831" s="10">
        <f t="shared" si="140"/>
        <v>167</v>
      </c>
      <c r="Q1831">
        <f t="shared" si="141"/>
        <v>75.77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6" t="s">
        <v>3752</v>
      </c>
      <c r="C1832" s="6" t="s">
        <v>3753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1624</v>
      </c>
      <c r="O1832" t="s">
        <v>1625</v>
      </c>
      <c r="P1832" s="10">
        <f t="shared" si="140"/>
        <v>102</v>
      </c>
      <c r="Q1832">
        <f t="shared" si="141"/>
        <v>67.39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6" t="s">
        <v>3754</v>
      </c>
      <c r="C1833" s="6" t="s">
        <v>3755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1624</v>
      </c>
      <c r="O1833" t="s">
        <v>1625</v>
      </c>
      <c r="P1833" s="10">
        <f t="shared" si="140"/>
        <v>103</v>
      </c>
      <c r="Q1833">
        <f t="shared" si="141"/>
        <v>73.569999999999993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6" t="s">
        <v>3756</v>
      </c>
      <c r="C1834" s="6" t="s">
        <v>3757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1624</v>
      </c>
      <c r="O1834" t="s">
        <v>1625</v>
      </c>
      <c r="P1834" s="10">
        <f t="shared" si="140"/>
        <v>143</v>
      </c>
      <c r="Q1834">
        <f t="shared" si="141"/>
        <v>25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6" t="s">
        <v>3758</v>
      </c>
      <c r="C1835" s="6" t="s">
        <v>3759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1624</v>
      </c>
      <c r="O1835" t="s">
        <v>1625</v>
      </c>
      <c r="P1835" s="10">
        <f t="shared" si="140"/>
        <v>263</v>
      </c>
      <c r="Q1835">
        <f t="shared" si="141"/>
        <v>42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6" t="s">
        <v>3760</v>
      </c>
      <c r="C1836" s="6" t="s">
        <v>3761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1624</v>
      </c>
      <c r="O1836" t="s">
        <v>1625</v>
      </c>
      <c r="P1836" s="10">
        <f t="shared" si="140"/>
        <v>118</v>
      </c>
      <c r="Q1836">
        <f t="shared" si="141"/>
        <v>131.16999999999999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6" t="s">
        <v>3762</v>
      </c>
      <c r="C1837" s="6" t="s">
        <v>3763</v>
      </c>
      <c r="D1837" s="7">
        <v>500</v>
      </c>
      <c r="E1837" s="8">
        <v>520</v>
      </c>
      <c r="F1837" t="s">
        <v>22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1624</v>
      </c>
      <c r="O1837" t="s">
        <v>1625</v>
      </c>
      <c r="P1837" s="10">
        <f t="shared" si="140"/>
        <v>104</v>
      </c>
      <c r="Q1837">
        <f t="shared" si="141"/>
        <v>47.27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6" t="s">
        <v>3764</v>
      </c>
      <c r="C1838" s="6" t="s">
        <v>3765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1624</v>
      </c>
      <c r="O1838" t="s">
        <v>1625</v>
      </c>
      <c r="P1838" s="10">
        <f t="shared" si="140"/>
        <v>200</v>
      </c>
      <c r="Q1838">
        <f t="shared" si="141"/>
        <v>182.13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6" t="s">
        <v>3766</v>
      </c>
      <c r="C1839" s="6" t="s">
        <v>3767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1624</v>
      </c>
      <c r="O1839" t="s">
        <v>1625</v>
      </c>
      <c r="P1839" s="10">
        <f t="shared" si="140"/>
        <v>307</v>
      </c>
      <c r="Q1839">
        <f t="shared" si="141"/>
        <v>61.37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6" t="s">
        <v>3768</v>
      </c>
      <c r="C1840" s="6" t="s">
        <v>3769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1624</v>
      </c>
      <c r="O1840" t="s">
        <v>1625</v>
      </c>
      <c r="P1840" s="10">
        <f t="shared" si="140"/>
        <v>100</v>
      </c>
      <c r="Q1840">
        <f t="shared" si="141"/>
        <v>35.770000000000003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6" t="s">
        <v>3770</v>
      </c>
      <c r="C1841" s="6" t="s">
        <v>3771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1624</v>
      </c>
      <c r="O1841" t="s">
        <v>1625</v>
      </c>
      <c r="P1841" s="10">
        <f t="shared" si="140"/>
        <v>205</v>
      </c>
      <c r="Q1841">
        <f t="shared" si="141"/>
        <v>45.62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6" t="s">
        <v>3772</v>
      </c>
      <c r="C1842" s="6" t="s">
        <v>3773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1624</v>
      </c>
      <c r="O1842" t="s">
        <v>1625</v>
      </c>
      <c r="P1842" s="10">
        <f t="shared" si="140"/>
        <v>109</v>
      </c>
      <c r="Q1842">
        <f t="shared" si="141"/>
        <v>75.38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6" t="s">
        <v>3774</v>
      </c>
      <c r="C1843" s="6" t="s">
        <v>3775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1624</v>
      </c>
      <c r="O1843" t="s">
        <v>1625</v>
      </c>
      <c r="P1843" s="10">
        <f t="shared" si="140"/>
        <v>102</v>
      </c>
      <c r="Q1843">
        <f t="shared" si="141"/>
        <v>50.88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6" t="s">
        <v>3776</v>
      </c>
      <c r="C1844" s="6" t="s">
        <v>3777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1624</v>
      </c>
      <c r="O1844" t="s">
        <v>1625</v>
      </c>
      <c r="P1844" s="10">
        <f t="shared" si="140"/>
        <v>125</v>
      </c>
      <c r="Q1844">
        <f t="shared" si="141"/>
        <v>119.29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6" t="s">
        <v>3778</v>
      </c>
      <c r="C1845" s="6" t="s">
        <v>3779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1624</v>
      </c>
      <c r="O1845" t="s">
        <v>1625</v>
      </c>
      <c r="P1845" s="10">
        <f t="shared" si="140"/>
        <v>124</v>
      </c>
      <c r="Q1845">
        <f t="shared" si="141"/>
        <v>92.54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6" t="s">
        <v>3780</v>
      </c>
      <c r="C1846" s="6" t="s">
        <v>3781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1624</v>
      </c>
      <c r="O1846" t="s">
        <v>1625</v>
      </c>
      <c r="P1846" s="10">
        <f t="shared" si="140"/>
        <v>101</v>
      </c>
      <c r="Q1846">
        <f t="shared" si="141"/>
        <v>76.05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6" t="s">
        <v>3782</v>
      </c>
      <c r="C1847" s="6" t="s">
        <v>3783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1624</v>
      </c>
      <c r="O1847" t="s">
        <v>1625</v>
      </c>
      <c r="P1847" s="10">
        <f t="shared" si="140"/>
        <v>100</v>
      </c>
      <c r="Q1847">
        <f t="shared" si="141"/>
        <v>52.63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6" t="s">
        <v>3784</v>
      </c>
      <c r="C1848" s="6" t="s">
        <v>3785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1624</v>
      </c>
      <c r="O1848" t="s">
        <v>1625</v>
      </c>
      <c r="P1848" s="10">
        <f t="shared" si="140"/>
        <v>138</v>
      </c>
      <c r="Q1848">
        <f t="shared" si="141"/>
        <v>98.99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6" t="s">
        <v>3786</v>
      </c>
      <c r="C1849" s="6" t="s">
        <v>3787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1624</v>
      </c>
      <c r="O1849" t="s">
        <v>1625</v>
      </c>
      <c r="P1849" s="10">
        <f t="shared" si="140"/>
        <v>121</v>
      </c>
      <c r="Q1849">
        <f t="shared" si="141"/>
        <v>79.53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6" t="s">
        <v>3788</v>
      </c>
      <c r="C1850" s="6" t="s">
        <v>3789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1624</v>
      </c>
      <c r="O1850" t="s">
        <v>1625</v>
      </c>
      <c r="P1850" s="10">
        <f t="shared" si="140"/>
        <v>107</v>
      </c>
      <c r="Q1850">
        <f t="shared" si="141"/>
        <v>134.21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6" t="s">
        <v>3790</v>
      </c>
      <c r="C1851" s="6" t="s">
        <v>3791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1624</v>
      </c>
      <c r="O1851" t="s">
        <v>1625</v>
      </c>
      <c r="P1851" s="10">
        <f t="shared" si="140"/>
        <v>100</v>
      </c>
      <c r="Q1851">
        <f t="shared" si="141"/>
        <v>37.630000000000003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6" t="s">
        <v>3792</v>
      </c>
      <c r="C1852" s="6" t="s">
        <v>3793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1624</v>
      </c>
      <c r="O1852" t="s">
        <v>1625</v>
      </c>
      <c r="P1852" s="10">
        <f t="shared" si="140"/>
        <v>102</v>
      </c>
      <c r="Q1852">
        <f t="shared" si="141"/>
        <v>51.04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6" t="s">
        <v>3794</v>
      </c>
      <c r="C1853" s="6" t="s">
        <v>3795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1624</v>
      </c>
      <c r="O1853" t="s">
        <v>1625</v>
      </c>
      <c r="P1853" s="10">
        <f t="shared" si="140"/>
        <v>100</v>
      </c>
      <c r="Q1853">
        <f t="shared" si="141"/>
        <v>50.04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6" t="s">
        <v>3796</v>
      </c>
      <c r="C1854" s="6" t="s">
        <v>3797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1624</v>
      </c>
      <c r="O1854" t="s">
        <v>1625</v>
      </c>
      <c r="P1854" s="10">
        <f t="shared" si="140"/>
        <v>117</v>
      </c>
      <c r="Q1854">
        <f t="shared" si="141"/>
        <v>133.93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6" t="s">
        <v>3798</v>
      </c>
      <c r="C1855" s="6" t="s">
        <v>3799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1624</v>
      </c>
      <c r="O1855" t="s">
        <v>1625</v>
      </c>
      <c r="P1855" s="10">
        <f t="shared" si="140"/>
        <v>102</v>
      </c>
      <c r="Q1855">
        <f t="shared" si="141"/>
        <v>58.21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6" t="s">
        <v>3800</v>
      </c>
      <c r="C1856" s="6" t="s">
        <v>3801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1624</v>
      </c>
      <c r="O1856" t="s">
        <v>1625</v>
      </c>
      <c r="P1856" s="10">
        <f t="shared" si="140"/>
        <v>102</v>
      </c>
      <c r="Q1856">
        <f t="shared" si="141"/>
        <v>88.04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6" t="s">
        <v>3802</v>
      </c>
      <c r="C1857" s="6" t="s">
        <v>3803</v>
      </c>
      <c r="D1857" s="7">
        <v>8750</v>
      </c>
      <c r="E1857" s="8">
        <v>13480.16</v>
      </c>
      <c r="F1857" t="s">
        <v>22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1624</v>
      </c>
      <c r="O1857" t="s">
        <v>1625</v>
      </c>
      <c r="P1857" s="10">
        <f t="shared" si="140"/>
        <v>154</v>
      </c>
      <c r="Q1857">
        <f t="shared" si="141"/>
        <v>70.58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6" t="s">
        <v>3804</v>
      </c>
      <c r="C1858" s="6" t="s">
        <v>3805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1624</v>
      </c>
      <c r="O1858" t="s">
        <v>1625</v>
      </c>
      <c r="P1858" s="10">
        <f t="shared" ref="P1858:P1921" si="145">IFERROR(ROUND(E1858/D1858*100,0),0)</f>
        <v>101</v>
      </c>
      <c r="Q1858">
        <f t="shared" ref="Q1858:Q1921" si="146">IFERROR(ROUND(E1858/L1858,2),0)</f>
        <v>53.29</v>
      </c>
      <c r="S1858" s="11">
        <f t="shared" ref="S1858:S1921" si="147">(J1858/86400)+DATE(1970,1,1)</f>
        <v>41817.854999999996</v>
      </c>
      <c r="T1858" s="11">
        <f t="shared" ref="T1858:T1921" si="148">(I1858/86400)+DATE(1970,1,1)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6" t="s">
        <v>3806</v>
      </c>
      <c r="C1859" s="6" t="s">
        <v>3807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1624</v>
      </c>
      <c r="O1859" t="s">
        <v>1625</v>
      </c>
      <c r="P1859" s="10">
        <f t="shared" si="145"/>
        <v>100</v>
      </c>
      <c r="Q1859">
        <f t="shared" si="146"/>
        <v>136.36000000000001</v>
      </c>
      <c r="S1859" s="11">
        <f t="shared" si="147"/>
        <v>41864.76866898148</v>
      </c>
      <c r="T1859" s="11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6" t="s">
        <v>3808</v>
      </c>
      <c r="C1860" s="6" t="s">
        <v>3809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1624</v>
      </c>
      <c r="O1860" t="s">
        <v>1625</v>
      </c>
      <c r="P1860" s="10">
        <f t="shared" si="145"/>
        <v>109</v>
      </c>
      <c r="Q1860">
        <f t="shared" si="146"/>
        <v>40.549999999999997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6" t="s">
        <v>3810</v>
      </c>
      <c r="C1861" s="6" t="s">
        <v>3811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1624</v>
      </c>
      <c r="O1861" t="s">
        <v>1625</v>
      </c>
      <c r="P1861" s="10">
        <f t="shared" si="145"/>
        <v>132</v>
      </c>
      <c r="Q1861">
        <f t="shared" si="146"/>
        <v>70.63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6" t="s">
        <v>3812</v>
      </c>
      <c r="C1862" s="6" t="s">
        <v>3813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1624</v>
      </c>
      <c r="O1862" t="s">
        <v>1625</v>
      </c>
      <c r="P1862" s="10">
        <f t="shared" si="145"/>
        <v>133</v>
      </c>
      <c r="Q1862">
        <f t="shared" si="146"/>
        <v>52.68</v>
      </c>
      <c r="S1862" s="11">
        <f t="shared" si="147"/>
        <v>41655.70930555556</v>
      </c>
      <c r="T1862" s="11">
        <f t="shared" si="148"/>
        <v>41676.70930555556</v>
      </c>
      <c r="U1862">
        <f t="shared" si="149"/>
        <v>2014</v>
      </c>
    </row>
    <row r="1863" spans="1:21" ht="60" x14ac:dyDescent="0.25">
      <c r="A1863">
        <v>1861</v>
      </c>
      <c r="B1863" s="6" t="s">
        <v>3814</v>
      </c>
      <c r="C1863" s="6" t="s">
        <v>3815</v>
      </c>
      <c r="D1863" s="7">
        <v>250000</v>
      </c>
      <c r="E1863" s="8">
        <v>0</v>
      </c>
      <c r="F1863" t="s">
        <v>364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2203</v>
      </c>
      <c r="O1863" t="s">
        <v>2325</v>
      </c>
      <c r="P1863" s="10">
        <f t="shared" si="145"/>
        <v>0</v>
      </c>
      <c r="Q1863">
        <f t="shared" si="146"/>
        <v>0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6" t="s">
        <v>3816</v>
      </c>
      <c r="C1864" s="6" t="s">
        <v>3817</v>
      </c>
      <c r="D1864" s="7">
        <v>18000</v>
      </c>
      <c r="E1864" s="8">
        <v>1455</v>
      </c>
      <c r="F1864" t="s">
        <v>364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2203</v>
      </c>
      <c r="O1864" t="s">
        <v>2325</v>
      </c>
      <c r="P1864" s="10">
        <f t="shared" si="145"/>
        <v>8</v>
      </c>
      <c r="Q1864">
        <f t="shared" si="146"/>
        <v>90.94</v>
      </c>
      <c r="S1864" s="11">
        <f t="shared" si="147"/>
        <v>42755.492754629631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6" t="s">
        <v>3818</v>
      </c>
      <c r="C1865" s="6" t="s">
        <v>3819</v>
      </c>
      <c r="D1865" s="7">
        <v>2500</v>
      </c>
      <c r="E1865" s="8">
        <v>10</v>
      </c>
      <c r="F1865" t="s">
        <v>364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2203</v>
      </c>
      <c r="O1865" t="s">
        <v>2325</v>
      </c>
      <c r="P1865" s="10">
        <f t="shared" si="145"/>
        <v>0</v>
      </c>
      <c r="Q1865">
        <f t="shared" si="146"/>
        <v>5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6" t="s">
        <v>3820</v>
      </c>
      <c r="C1866" s="6" t="s">
        <v>3821</v>
      </c>
      <c r="D1866" s="7">
        <v>6500</v>
      </c>
      <c r="E1866" s="8">
        <v>2788</v>
      </c>
      <c r="F1866" t="s">
        <v>364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2203</v>
      </c>
      <c r="O1866" t="s">
        <v>2325</v>
      </c>
      <c r="P1866" s="10">
        <f t="shared" si="145"/>
        <v>43</v>
      </c>
      <c r="Q1866">
        <f t="shared" si="146"/>
        <v>58.08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6" t="s">
        <v>3822</v>
      </c>
      <c r="C1867" s="6" t="s">
        <v>3823</v>
      </c>
      <c r="D1867" s="7">
        <v>110000</v>
      </c>
      <c r="E1867" s="8">
        <v>4</v>
      </c>
      <c r="F1867" t="s">
        <v>364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2203</v>
      </c>
      <c r="O1867" t="s">
        <v>2325</v>
      </c>
      <c r="P1867" s="10">
        <f t="shared" si="145"/>
        <v>0</v>
      </c>
      <c r="Q1867">
        <f t="shared" si="146"/>
        <v>2</v>
      </c>
      <c r="S1867" s="11">
        <f t="shared" si="147"/>
        <v>42645.367442129631</v>
      </c>
      <c r="T1867" s="11">
        <f t="shared" si="148"/>
        <v>42680.409108796295</v>
      </c>
      <c r="U1867">
        <f t="shared" si="149"/>
        <v>2016</v>
      </c>
    </row>
    <row r="1868" spans="1:21" ht="60" x14ac:dyDescent="0.25">
      <c r="A1868">
        <v>1866</v>
      </c>
      <c r="B1868" s="6" t="s">
        <v>3824</v>
      </c>
      <c r="C1868" s="6" t="s">
        <v>3825</v>
      </c>
      <c r="D1868" s="7">
        <v>25000</v>
      </c>
      <c r="E1868" s="8">
        <v>125</v>
      </c>
      <c r="F1868" t="s">
        <v>364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2203</v>
      </c>
      <c r="O1868" t="s">
        <v>2325</v>
      </c>
      <c r="P1868" s="10">
        <f t="shared" si="145"/>
        <v>1</v>
      </c>
      <c r="Q1868">
        <f t="shared" si="146"/>
        <v>62.5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6" t="s">
        <v>3826</v>
      </c>
      <c r="C1869" s="6" t="s">
        <v>3827</v>
      </c>
      <c r="D1869" s="7">
        <v>20000</v>
      </c>
      <c r="E1869" s="8">
        <v>10</v>
      </c>
      <c r="F1869" t="s">
        <v>364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2203</v>
      </c>
      <c r="O1869" t="s">
        <v>2325</v>
      </c>
      <c r="P1869" s="10">
        <f t="shared" si="145"/>
        <v>0</v>
      </c>
      <c r="Q1869">
        <f t="shared" si="146"/>
        <v>10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6" t="s">
        <v>3828</v>
      </c>
      <c r="C1870" s="6" t="s">
        <v>3829</v>
      </c>
      <c r="D1870" s="7">
        <v>25000</v>
      </c>
      <c r="E1870" s="8">
        <v>1217</v>
      </c>
      <c r="F1870" t="s">
        <v>364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2203</v>
      </c>
      <c r="O1870" t="s">
        <v>2325</v>
      </c>
      <c r="P1870" s="10">
        <f t="shared" si="145"/>
        <v>5</v>
      </c>
      <c r="Q1870">
        <f t="shared" si="146"/>
        <v>71.59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6" t="s">
        <v>3830</v>
      </c>
      <c r="C1871" s="6" t="s">
        <v>3831</v>
      </c>
      <c r="D1871" s="7">
        <v>10000</v>
      </c>
      <c r="E1871" s="8">
        <v>0</v>
      </c>
      <c r="F1871" t="s">
        <v>364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2203</v>
      </c>
      <c r="O1871" t="s">
        <v>2325</v>
      </c>
      <c r="P1871" s="10">
        <f t="shared" si="145"/>
        <v>0</v>
      </c>
      <c r="Q1871">
        <f t="shared" si="146"/>
        <v>0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6" t="s">
        <v>3832</v>
      </c>
      <c r="C1872" s="6" t="s">
        <v>3833</v>
      </c>
      <c r="D1872" s="7">
        <v>3500</v>
      </c>
      <c r="E1872" s="8">
        <v>361</v>
      </c>
      <c r="F1872" t="s">
        <v>364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2203</v>
      </c>
      <c r="O1872" t="s">
        <v>2325</v>
      </c>
      <c r="P1872" s="10">
        <f t="shared" si="145"/>
        <v>10</v>
      </c>
      <c r="Q1872">
        <f t="shared" si="146"/>
        <v>32.82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6" t="s">
        <v>3834</v>
      </c>
      <c r="C1873" s="6" t="s">
        <v>3835</v>
      </c>
      <c r="D1873" s="7">
        <v>6500</v>
      </c>
      <c r="E1873" s="8">
        <v>4666</v>
      </c>
      <c r="F1873" t="s">
        <v>364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2203</v>
      </c>
      <c r="O1873" t="s">
        <v>2325</v>
      </c>
      <c r="P1873" s="10">
        <f t="shared" si="145"/>
        <v>72</v>
      </c>
      <c r="Q1873">
        <f t="shared" si="146"/>
        <v>49.12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6" t="s">
        <v>3836</v>
      </c>
      <c r="C1874" s="6" t="s">
        <v>3837</v>
      </c>
      <c r="D1874" s="7">
        <v>20000</v>
      </c>
      <c r="E1874" s="8">
        <v>212</v>
      </c>
      <c r="F1874" t="s">
        <v>364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2203</v>
      </c>
      <c r="O1874" t="s">
        <v>2325</v>
      </c>
      <c r="P1874" s="10">
        <f t="shared" si="145"/>
        <v>1</v>
      </c>
      <c r="Q1874">
        <f t="shared" si="146"/>
        <v>16.309999999999999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6" t="s">
        <v>3838</v>
      </c>
      <c r="C1875" s="6" t="s">
        <v>3839</v>
      </c>
      <c r="D1875" s="7">
        <v>8000</v>
      </c>
      <c r="E1875" s="8">
        <v>36</v>
      </c>
      <c r="F1875" t="s">
        <v>364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2203</v>
      </c>
      <c r="O1875" t="s">
        <v>2325</v>
      </c>
      <c r="P1875" s="10">
        <f t="shared" si="145"/>
        <v>0</v>
      </c>
      <c r="Q1875">
        <f t="shared" si="146"/>
        <v>18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6" t="s">
        <v>3840</v>
      </c>
      <c r="C1876" s="6" t="s">
        <v>3841</v>
      </c>
      <c r="D1876" s="7">
        <v>160000</v>
      </c>
      <c r="E1876" s="8">
        <v>26</v>
      </c>
      <c r="F1876" t="s">
        <v>364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2203</v>
      </c>
      <c r="O1876" t="s">
        <v>2325</v>
      </c>
      <c r="P1876" s="10">
        <f t="shared" si="145"/>
        <v>0</v>
      </c>
      <c r="Q1876">
        <f t="shared" si="146"/>
        <v>13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6" t="s">
        <v>3842</v>
      </c>
      <c r="C1877" s="6" t="s">
        <v>3843</v>
      </c>
      <c r="D1877" s="7">
        <v>10000</v>
      </c>
      <c r="E1877" s="8">
        <v>51</v>
      </c>
      <c r="F1877" t="s">
        <v>364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2203</v>
      </c>
      <c r="O1877" t="s">
        <v>2325</v>
      </c>
      <c r="P1877" s="10">
        <f t="shared" si="145"/>
        <v>1</v>
      </c>
      <c r="Q1877">
        <f t="shared" si="146"/>
        <v>17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6" t="s">
        <v>3844</v>
      </c>
      <c r="C1878" s="6" t="s">
        <v>3845</v>
      </c>
      <c r="D1878" s="7">
        <v>280</v>
      </c>
      <c r="E1878" s="8">
        <v>0</v>
      </c>
      <c r="F1878" t="s">
        <v>364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2203</v>
      </c>
      <c r="O1878" t="s">
        <v>2325</v>
      </c>
      <c r="P1878" s="10">
        <f t="shared" si="145"/>
        <v>0</v>
      </c>
      <c r="Q1878">
        <f t="shared" si="146"/>
        <v>0</v>
      </c>
      <c r="S1878" s="11">
        <f t="shared" si="147"/>
        <v>41776.284780092596</v>
      </c>
      <c r="T1878" s="11">
        <f t="shared" si="148"/>
        <v>41806.284780092596</v>
      </c>
      <c r="U1878">
        <f t="shared" si="149"/>
        <v>2014</v>
      </c>
    </row>
    <row r="1879" spans="1:21" ht="45" x14ac:dyDescent="0.25">
      <c r="A1879">
        <v>1877</v>
      </c>
      <c r="B1879" s="6" t="s">
        <v>3846</v>
      </c>
      <c r="C1879" s="6" t="s">
        <v>3847</v>
      </c>
      <c r="D1879" s="7">
        <v>60</v>
      </c>
      <c r="E1879" s="8">
        <v>0</v>
      </c>
      <c r="F1879" t="s">
        <v>364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2203</v>
      </c>
      <c r="O1879" t="s">
        <v>2325</v>
      </c>
      <c r="P1879" s="10">
        <f t="shared" si="145"/>
        <v>0</v>
      </c>
      <c r="Q1879">
        <f t="shared" si="146"/>
        <v>0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6" t="s">
        <v>3848</v>
      </c>
      <c r="C1880" s="6" t="s">
        <v>3849</v>
      </c>
      <c r="D1880" s="7">
        <v>8000</v>
      </c>
      <c r="E1880" s="8">
        <v>0</v>
      </c>
      <c r="F1880" t="s">
        <v>364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2203</v>
      </c>
      <c r="O1880" t="s">
        <v>2325</v>
      </c>
      <c r="P1880" s="10">
        <f t="shared" si="145"/>
        <v>0</v>
      </c>
      <c r="Q1880">
        <f t="shared" si="146"/>
        <v>0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6" t="s">
        <v>3850</v>
      </c>
      <c r="C1881" s="6" t="s">
        <v>3851</v>
      </c>
      <c r="D1881" s="7">
        <v>5000</v>
      </c>
      <c r="E1881" s="8">
        <v>6</v>
      </c>
      <c r="F1881" t="s">
        <v>364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2203</v>
      </c>
      <c r="O1881" t="s">
        <v>2325</v>
      </c>
      <c r="P1881" s="10">
        <f t="shared" si="145"/>
        <v>0</v>
      </c>
      <c r="Q1881">
        <f t="shared" si="146"/>
        <v>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6" t="s">
        <v>3852</v>
      </c>
      <c r="C1882" s="6" t="s">
        <v>3853</v>
      </c>
      <c r="D1882" s="7">
        <v>5000</v>
      </c>
      <c r="E1882" s="8">
        <v>1004</v>
      </c>
      <c r="F1882" t="s">
        <v>364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2203</v>
      </c>
      <c r="O1882" t="s">
        <v>2325</v>
      </c>
      <c r="P1882" s="10">
        <f t="shared" si="145"/>
        <v>20</v>
      </c>
      <c r="Q1882">
        <f t="shared" si="146"/>
        <v>41.83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6" t="s">
        <v>3854</v>
      </c>
      <c r="C1883" s="6" t="s">
        <v>3855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1624</v>
      </c>
      <c r="O1883" t="s">
        <v>1828</v>
      </c>
      <c r="P1883" s="10">
        <f t="shared" si="145"/>
        <v>173</v>
      </c>
      <c r="Q1883">
        <f t="shared" si="146"/>
        <v>49.34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6" t="s">
        <v>3856</v>
      </c>
      <c r="C1884" s="6" t="s">
        <v>3857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1624</v>
      </c>
      <c r="O1884" t="s">
        <v>1828</v>
      </c>
      <c r="P1884" s="10">
        <f t="shared" si="145"/>
        <v>101</v>
      </c>
      <c r="Q1884">
        <f t="shared" si="146"/>
        <v>41.73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6" t="s">
        <v>3858</v>
      </c>
      <c r="C1885" s="6" t="s">
        <v>3859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1624</v>
      </c>
      <c r="O1885" t="s">
        <v>1828</v>
      </c>
      <c r="P1885" s="10">
        <f t="shared" si="145"/>
        <v>105</v>
      </c>
      <c r="Q1885">
        <f t="shared" si="146"/>
        <v>32.72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6" t="s">
        <v>3860</v>
      </c>
      <c r="C1886" s="6" t="s">
        <v>3861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1624</v>
      </c>
      <c r="O1886" t="s">
        <v>1828</v>
      </c>
      <c r="P1886" s="10">
        <f t="shared" si="145"/>
        <v>135</v>
      </c>
      <c r="Q1886">
        <f t="shared" si="146"/>
        <v>51.96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6" t="s">
        <v>3862</v>
      </c>
      <c r="C1887" s="6" t="s">
        <v>3863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1624</v>
      </c>
      <c r="O1887" t="s">
        <v>1828</v>
      </c>
      <c r="P1887" s="10">
        <f t="shared" si="145"/>
        <v>116</v>
      </c>
      <c r="Q1887">
        <f t="shared" si="146"/>
        <v>50.69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6" t="s">
        <v>3864</v>
      </c>
      <c r="C1888" s="6" t="s">
        <v>3865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1624</v>
      </c>
      <c r="O1888" t="s">
        <v>1828</v>
      </c>
      <c r="P1888" s="10">
        <f t="shared" si="145"/>
        <v>102</v>
      </c>
      <c r="Q1888">
        <f t="shared" si="146"/>
        <v>42.24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6" t="s">
        <v>3866</v>
      </c>
      <c r="C1889" s="6" t="s">
        <v>3867</v>
      </c>
      <c r="D1889" s="7">
        <v>3000</v>
      </c>
      <c r="E1889" s="8">
        <v>3335</v>
      </c>
      <c r="F1889" t="s">
        <v>22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1624</v>
      </c>
      <c r="O1889" t="s">
        <v>1828</v>
      </c>
      <c r="P1889" s="10">
        <f t="shared" si="145"/>
        <v>111</v>
      </c>
      <c r="Q1889">
        <f t="shared" si="146"/>
        <v>416.88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6" t="s">
        <v>3868</v>
      </c>
      <c r="C1890" s="6" t="s">
        <v>3869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1624</v>
      </c>
      <c r="O1890" t="s">
        <v>1828</v>
      </c>
      <c r="P1890" s="10">
        <f t="shared" si="145"/>
        <v>166</v>
      </c>
      <c r="Q1890">
        <f t="shared" si="146"/>
        <v>46.65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6" t="s">
        <v>3870</v>
      </c>
      <c r="C1891" s="6" t="s">
        <v>3871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1624</v>
      </c>
      <c r="O1891" t="s">
        <v>1828</v>
      </c>
      <c r="P1891" s="10">
        <f t="shared" si="145"/>
        <v>107</v>
      </c>
      <c r="Q1891">
        <f t="shared" si="146"/>
        <v>48.45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6" t="s">
        <v>3872</v>
      </c>
      <c r="C1892" s="6" t="s">
        <v>3873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1624</v>
      </c>
      <c r="O1892" t="s">
        <v>1828</v>
      </c>
      <c r="P1892" s="10">
        <f t="shared" si="145"/>
        <v>145</v>
      </c>
      <c r="Q1892">
        <f t="shared" si="146"/>
        <v>70.53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6" t="s">
        <v>3874</v>
      </c>
      <c r="C1893" s="6" t="s">
        <v>3875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1624</v>
      </c>
      <c r="O1893" t="s">
        <v>1828</v>
      </c>
      <c r="P1893" s="10">
        <f t="shared" si="145"/>
        <v>106</v>
      </c>
      <c r="Q1893">
        <f t="shared" si="146"/>
        <v>87.96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6" t="s">
        <v>3876</v>
      </c>
      <c r="C1894" s="6" t="s">
        <v>3877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1624</v>
      </c>
      <c r="O1894" t="s">
        <v>1828</v>
      </c>
      <c r="P1894" s="10">
        <f t="shared" si="145"/>
        <v>137</v>
      </c>
      <c r="Q1894">
        <f t="shared" si="146"/>
        <v>26.27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6" t="s">
        <v>3878</v>
      </c>
      <c r="C1895" s="6" t="s">
        <v>3879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1624</v>
      </c>
      <c r="O1895" t="s">
        <v>1828</v>
      </c>
      <c r="P1895" s="10">
        <f t="shared" si="145"/>
        <v>104</v>
      </c>
      <c r="Q1895">
        <f t="shared" si="146"/>
        <v>57.78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6" t="s">
        <v>3880</v>
      </c>
      <c r="C1896" s="6" t="s">
        <v>3881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1624</v>
      </c>
      <c r="O1896" t="s">
        <v>1828</v>
      </c>
      <c r="P1896" s="10">
        <f t="shared" si="145"/>
        <v>115</v>
      </c>
      <c r="Q1896">
        <f t="shared" si="146"/>
        <v>57.25</v>
      </c>
      <c r="S1896" s="11">
        <f t="shared" si="147"/>
        <v>40920.90489583333</v>
      </c>
      <c r="T1896" s="11">
        <f t="shared" si="148"/>
        <v>40951.90489583333</v>
      </c>
      <c r="U1896">
        <f t="shared" si="149"/>
        <v>2012</v>
      </c>
    </row>
    <row r="1897" spans="1:21" ht="60" x14ac:dyDescent="0.25">
      <c r="A1897">
        <v>1895</v>
      </c>
      <c r="B1897" s="6" t="s">
        <v>3882</v>
      </c>
      <c r="C1897" s="6" t="s">
        <v>3883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1624</v>
      </c>
      <c r="O1897" t="s">
        <v>1828</v>
      </c>
      <c r="P1897" s="10">
        <f t="shared" si="145"/>
        <v>102</v>
      </c>
      <c r="Q1897">
        <f t="shared" si="146"/>
        <v>196.34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6" t="s">
        <v>3884</v>
      </c>
      <c r="C1898" s="6" t="s">
        <v>3885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1624</v>
      </c>
      <c r="O1898" t="s">
        <v>1828</v>
      </c>
      <c r="P1898" s="10">
        <f t="shared" si="145"/>
        <v>124</v>
      </c>
      <c r="Q1898">
        <f t="shared" si="146"/>
        <v>43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6" t="s">
        <v>3886</v>
      </c>
      <c r="C1899" s="6" t="s">
        <v>3887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1624</v>
      </c>
      <c r="O1899" t="s">
        <v>1828</v>
      </c>
      <c r="P1899" s="10">
        <f t="shared" si="145"/>
        <v>102</v>
      </c>
      <c r="Q1899">
        <f t="shared" si="146"/>
        <v>35.549999999999997</v>
      </c>
      <c r="S1899" s="11">
        <f t="shared" si="147"/>
        <v>41680.583402777775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6" t="s">
        <v>3888</v>
      </c>
      <c r="C1900" s="6" t="s">
        <v>3889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1624</v>
      </c>
      <c r="O1900" t="s">
        <v>1828</v>
      </c>
      <c r="P1900" s="10">
        <f t="shared" si="145"/>
        <v>145</v>
      </c>
      <c r="Q1900">
        <f t="shared" si="146"/>
        <v>68.81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6" t="s">
        <v>3890</v>
      </c>
      <c r="C1901" s="6" t="s">
        <v>3891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1624</v>
      </c>
      <c r="O1901" t="s">
        <v>1828</v>
      </c>
      <c r="P1901" s="10">
        <f t="shared" si="145"/>
        <v>133</v>
      </c>
      <c r="Q1901">
        <f t="shared" si="146"/>
        <v>28.57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6" t="s">
        <v>3892</v>
      </c>
      <c r="C1902" s="6" t="s">
        <v>3893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1624</v>
      </c>
      <c r="O1902" t="s">
        <v>1828</v>
      </c>
      <c r="P1902" s="10">
        <f t="shared" si="145"/>
        <v>109</v>
      </c>
      <c r="Q1902">
        <f t="shared" si="146"/>
        <v>50.63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6" t="s">
        <v>3894</v>
      </c>
      <c r="C1903" s="6" t="s">
        <v>3895</v>
      </c>
      <c r="D1903" s="7">
        <v>99000</v>
      </c>
      <c r="E1903" s="8">
        <v>2670</v>
      </c>
      <c r="F1903" t="s">
        <v>364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1135</v>
      </c>
      <c r="O1903" t="s">
        <v>3896</v>
      </c>
      <c r="P1903" s="10">
        <f t="shared" si="145"/>
        <v>3</v>
      </c>
      <c r="Q1903">
        <f t="shared" si="146"/>
        <v>106.8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6" t="s">
        <v>3897</v>
      </c>
      <c r="C1904" s="6" t="s">
        <v>3898</v>
      </c>
      <c r="D1904" s="7">
        <v>1000</v>
      </c>
      <c r="E1904" s="8">
        <v>12</v>
      </c>
      <c r="F1904" t="s">
        <v>364</v>
      </c>
      <c r="G1904" t="s">
        <v>394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1135</v>
      </c>
      <c r="O1904" t="s">
        <v>3896</v>
      </c>
      <c r="P1904" s="10">
        <f t="shared" si="145"/>
        <v>1</v>
      </c>
      <c r="Q1904">
        <f t="shared" si="146"/>
        <v>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6" t="s">
        <v>3899</v>
      </c>
      <c r="C1905" s="6" t="s">
        <v>3900</v>
      </c>
      <c r="D1905" s="7">
        <v>3000</v>
      </c>
      <c r="E1905" s="8">
        <v>1398</v>
      </c>
      <c r="F1905" t="s">
        <v>364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1135</v>
      </c>
      <c r="O1905" t="s">
        <v>3896</v>
      </c>
      <c r="P1905" s="10">
        <f t="shared" si="145"/>
        <v>47</v>
      </c>
      <c r="Q1905">
        <f t="shared" si="146"/>
        <v>34.1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6" t="s">
        <v>3901</v>
      </c>
      <c r="C1906" s="6" t="s">
        <v>3902</v>
      </c>
      <c r="D1906" s="7">
        <v>50000</v>
      </c>
      <c r="E1906" s="8">
        <v>50</v>
      </c>
      <c r="F1906" t="s">
        <v>364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1135</v>
      </c>
      <c r="O1906" t="s">
        <v>3896</v>
      </c>
      <c r="P1906" s="10">
        <f t="shared" si="145"/>
        <v>0</v>
      </c>
      <c r="Q1906">
        <f t="shared" si="146"/>
        <v>25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6" t="s">
        <v>3903</v>
      </c>
      <c r="C1907" s="6" t="s">
        <v>3904</v>
      </c>
      <c r="D1907" s="7">
        <v>25000</v>
      </c>
      <c r="E1907" s="8">
        <v>42</v>
      </c>
      <c r="F1907" t="s">
        <v>364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1135</v>
      </c>
      <c r="O1907" t="s">
        <v>3896</v>
      </c>
      <c r="P1907" s="10">
        <f t="shared" si="145"/>
        <v>0</v>
      </c>
      <c r="Q1907">
        <f t="shared" si="146"/>
        <v>10.5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6" t="s">
        <v>3905</v>
      </c>
      <c r="C1908" s="6" t="s">
        <v>3906</v>
      </c>
      <c r="D1908" s="7">
        <v>50000</v>
      </c>
      <c r="E1908" s="8">
        <v>21380</v>
      </c>
      <c r="F1908" t="s">
        <v>364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1135</v>
      </c>
      <c r="O1908" t="s">
        <v>3896</v>
      </c>
      <c r="P1908" s="10">
        <f t="shared" si="145"/>
        <v>43</v>
      </c>
      <c r="Q1908">
        <f t="shared" si="146"/>
        <v>215.96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6" t="s">
        <v>3907</v>
      </c>
      <c r="C1909" s="6" t="s">
        <v>3908</v>
      </c>
      <c r="D1909" s="7">
        <v>30000</v>
      </c>
      <c r="E1909" s="8">
        <v>85</v>
      </c>
      <c r="F1909" t="s">
        <v>364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1135</v>
      </c>
      <c r="O1909" t="s">
        <v>3896</v>
      </c>
      <c r="P1909" s="10">
        <f t="shared" si="145"/>
        <v>0</v>
      </c>
      <c r="Q1909">
        <f t="shared" si="146"/>
        <v>21.25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6" t="s">
        <v>3909</v>
      </c>
      <c r="C1910" s="6" t="s">
        <v>3910</v>
      </c>
      <c r="D1910" s="7">
        <v>25000</v>
      </c>
      <c r="E1910" s="8">
        <v>433</v>
      </c>
      <c r="F1910" t="s">
        <v>364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1135</v>
      </c>
      <c r="O1910" t="s">
        <v>3896</v>
      </c>
      <c r="P1910" s="10">
        <f t="shared" si="145"/>
        <v>2</v>
      </c>
      <c r="Q1910">
        <f t="shared" si="146"/>
        <v>108.25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6" t="s">
        <v>3911</v>
      </c>
      <c r="C1911" s="6" t="s">
        <v>3912</v>
      </c>
      <c r="D1911" s="7">
        <v>35000</v>
      </c>
      <c r="E1911" s="8">
        <v>4939</v>
      </c>
      <c r="F1911" t="s">
        <v>364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1135</v>
      </c>
      <c r="O1911" t="s">
        <v>3896</v>
      </c>
      <c r="P1911" s="10">
        <f t="shared" si="145"/>
        <v>14</v>
      </c>
      <c r="Q1911">
        <f t="shared" si="146"/>
        <v>129.97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6" t="s">
        <v>3913</v>
      </c>
      <c r="C1912" s="6" t="s">
        <v>3914</v>
      </c>
      <c r="D1912" s="7">
        <v>85000</v>
      </c>
      <c r="E1912" s="8">
        <v>33486</v>
      </c>
      <c r="F1912" t="s">
        <v>364</v>
      </c>
      <c r="G1912" t="s">
        <v>394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1135</v>
      </c>
      <c r="O1912" t="s">
        <v>3896</v>
      </c>
      <c r="P1912" s="10">
        <f t="shared" si="145"/>
        <v>39</v>
      </c>
      <c r="Q1912">
        <f t="shared" si="146"/>
        <v>117.49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6" t="s">
        <v>3915</v>
      </c>
      <c r="C1913" s="6" t="s">
        <v>3916</v>
      </c>
      <c r="D1913" s="7">
        <v>42500</v>
      </c>
      <c r="E1913" s="8">
        <v>10</v>
      </c>
      <c r="F1913" t="s">
        <v>364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1135</v>
      </c>
      <c r="O1913" t="s">
        <v>3896</v>
      </c>
      <c r="P1913" s="10">
        <f t="shared" si="145"/>
        <v>0</v>
      </c>
      <c r="Q1913">
        <f t="shared" si="146"/>
        <v>10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6" t="s">
        <v>3917</v>
      </c>
      <c r="C1914" s="6" t="s">
        <v>3918</v>
      </c>
      <c r="D1914" s="7">
        <v>5000</v>
      </c>
      <c r="E1914" s="8">
        <v>2965</v>
      </c>
      <c r="F1914" t="s">
        <v>364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1135</v>
      </c>
      <c r="O1914" t="s">
        <v>3896</v>
      </c>
      <c r="P1914" s="10">
        <f t="shared" si="145"/>
        <v>59</v>
      </c>
      <c r="Q1914">
        <f t="shared" si="146"/>
        <v>70.599999999999994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6" t="s">
        <v>3919</v>
      </c>
      <c r="C1915" s="6" t="s">
        <v>3920</v>
      </c>
      <c r="D1915" s="7">
        <v>48000</v>
      </c>
      <c r="E1915" s="8">
        <v>637</v>
      </c>
      <c r="F1915" t="s">
        <v>364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1135</v>
      </c>
      <c r="O1915" t="s">
        <v>3896</v>
      </c>
      <c r="P1915" s="10">
        <f t="shared" si="145"/>
        <v>1</v>
      </c>
      <c r="Q1915">
        <f t="shared" si="146"/>
        <v>24.5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6" t="s">
        <v>3921</v>
      </c>
      <c r="C1916" s="6" t="s">
        <v>3922</v>
      </c>
      <c r="D1916" s="7">
        <v>666</v>
      </c>
      <c r="E1916" s="8">
        <v>60</v>
      </c>
      <c r="F1916" t="s">
        <v>364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1135</v>
      </c>
      <c r="O1916" t="s">
        <v>3896</v>
      </c>
      <c r="P1916" s="10">
        <f t="shared" si="145"/>
        <v>9</v>
      </c>
      <c r="Q1916">
        <f t="shared" si="146"/>
        <v>30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6" t="s">
        <v>3923</v>
      </c>
      <c r="C1917" s="6" t="s">
        <v>3924</v>
      </c>
      <c r="D1917" s="7">
        <v>500</v>
      </c>
      <c r="E1917" s="8">
        <v>8</v>
      </c>
      <c r="F1917" t="s">
        <v>364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1135</v>
      </c>
      <c r="O1917" t="s">
        <v>3896</v>
      </c>
      <c r="P1917" s="10">
        <f t="shared" si="145"/>
        <v>2</v>
      </c>
      <c r="Q1917">
        <f t="shared" si="146"/>
        <v>2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6" t="s">
        <v>3925</v>
      </c>
      <c r="C1918" s="6" t="s">
        <v>3926</v>
      </c>
      <c r="D1918" s="7">
        <v>20000</v>
      </c>
      <c r="E1918" s="8">
        <v>102</v>
      </c>
      <c r="F1918" t="s">
        <v>364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1135</v>
      </c>
      <c r="O1918" t="s">
        <v>3896</v>
      </c>
      <c r="P1918" s="10">
        <f t="shared" si="145"/>
        <v>1</v>
      </c>
      <c r="Q1918">
        <f t="shared" si="146"/>
        <v>17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6" t="s">
        <v>3927</v>
      </c>
      <c r="C1919" s="6" t="s">
        <v>3928</v>
      </c>
      <c r="D1919" s="7">
        <v>390000</v>
      </c>
      <c r="E1919" s="8">
        <v>205025</v>
      </c>
      <c r="F1919" t="s">
        <v>364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1135</v>
      </c>
      <c r="O1919" t="s">
        <v>3896</v>
      </c>
      <c r="P1919" s="10">
        <f t="shared" si="145"/>
        <v>53</v>
      </c>
      <c r="Q1919">
        <f t="shared" si="146"/>
        <v>2928.93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6" t="s">
        <v>3929</v>
      </c>
      <c r="C1920" s="6" t="s">
        <v>3930</v>
      </c>
      <c r="D1920" s="7">
        <v>25000</v>
      </c>
      <c r="E1920" s="8">
        <v>260</v>
      </c>
      <c r="F1920" t="s">
        <v>364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1135</v>
      </c>
      <c r="O1920" t="s">
        <v>3896</v>
      </c>
      <c r="P1920" s="10">
        <f t="shared" si="145"/>
        <v>1</v>
      </c>
      <c r="Q1920">
        <f t="shared" si="146"/>
        <v>28.89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6" t="s">
        <v>3931</v>
      </c>
      <c r="C1921" s="6" t="s">
        <v>3932</v>
      </c>
      <c r="D1921" s="7">
        <v>500</v>
      </c>
      <c r="E1921" s="8">
        <v>237</v>
      </c>
      <c r="F1921" t="s">
        <v>364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1135</v>
      </c>
      <c r="O1921" t="s">
        <v>3896</v>
      </c>
      <c r="P1921" s="10">
        <f t="shared" si="145"/>
        <v>47</v>
      </c>
      <c r="Q1921">
        <f t="shared" si="146"/>
        <v>29.63</v>
      </c>
      <c r="S1921" s="11">
        <f t="shared" si="147"/>
        <v>42113.875567129631</v>
      </c>
      <c r="T1921" s="11">
        <f t="shared" si="148"/>
        <v>42143.875567129631</v>
      </c>
      <c r="U1921">
        <f t="shared" si="149"/>
        <v>2015</v>
      </c>
    </row>
    <row r="1922" spans="1:21" ht="45" x14ac:dyDescent="0.25">
      <c r="A1922">
        <v>1920</v>
      </c>
      <c r="B1922" s="6" t="s">
        <v>3933</v>
      </c>
      <c r="C1922" s="6" t="s">
        <v>3934</v>
      </c>
      <c r="D1922" s="7">
        <v>10000</v>
      </c>
      <c r="E1922" s="8">
        <v>4303</v>
      </c>
      <c r="F1922" t="s">
        <v>364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1135</v>
      </c>
      <c r="O1922" t="s">
        <v>3896</v>
      </c>
      <c r="P1922" s="10">
        <f t="shared" ref="P1922:P1985" si="150">IFERROR(ROUND(E1922/D1922*100,0),0)</f>
        <v>43</v>
      </c>
      <c r="Q1922">
        <f t="shared" ref="Q1922:Q1985" si="151">IFERROR(ROUND(E1922/L1922,2),0)</f>
        <v>40.98</v>
      </c>
      <c r="S1922" s="11">
        <f t="shared" ref="S1922:S1985" si="152">(J1922/86400)+DATE(1970,1,1)</f>
        <v>42270.875706018516</v>
      </c>
      <c r="T1922" s="11">
        <f t="shared" ref="T1922:T1985" si="153">(I1922/86400)+DATE(1970,1,1)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6" t="s">
        <v>3935</v>
      </c>
      <c r="C1923" s="6" t="s">
        <v>3936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1624</v>
      </c>
      <c r="O1923" t="s">
        <v>1828</v>
      </c>
      <c r="P1923" s="10">
        <f t="shared" si="150"/>
        <v>137</v>
      </c>
      <c r="Q1923">
        <f t="shared" si="151"/>
        <v>54</v>
      </c>
      <c r="S1923" s="11">
        <f t="shared" si="152"/>
        <v>41074.221562500003</v>
      </c>
      <c r="T1923" s="11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6" t="s">
        <v>3937</v>
      </c>
      <c r="C1924" s="6" t="s">
        <v>3938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1624</v>
      </c>
      <c r="O1924" t="s">
        <v>1828</v>
      </c>
      <c r="P1924" s="10">
        <f t="shared" si="150"/>
        <v>116</v>
      </c>
      <c r="Q1924">
        <f t="shared" si="151"/>
        <v>36.11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6" t="s">
        <v>3939</v>
      </c>
      <c r="C1925" s="6" t="s">
        <v>3940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1624</v>
      </c>
      <c r="O1925" t="s">
        <v>1828</v>
      </c>
      <c r="P1925" s="10">
        <f t="shared" si="150"/>
        <v>241</v>
      </c>
      <c r="Q1925">
        <f t="shared" si="151"/>
        <v>23.15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6" t="s">
        <v>3941</v>
      </c>
      <c r="C1926" s="6" t="s">
        <v>3942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1624</v>
      </c>
      <c r="O1926" t="s">
        <v>1828</v>
      </c>
      <c r="P1926" s="10">
        <f t="shared" si="150"/>
        <v>114</v>
      </c>
      <c r="Q1926">
        <f t="shared" si="151"/>
        <v>104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6" t="s">
        <v>3943</v>
      </c>
      <c r="C1927" s="6" t="s">
        <v>3944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1624</v>
      </c>
      <c r="O1927" t="s">
        <v>1828</v>
      </c>
      <c r="P1927" s="10">
        <f t="shared" si="150"/>
        <v>110</v>
      </c>
      <c r="Q1927">
        <f t="shared" si="151"/>
        <v>31.83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6" t="s">
        <v>3945</v>
      </c>
      <c r="C1928" s="6" t="s">
        <v>3946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1624</v>
      </c>
      <c r="O1928" t="s">
        <v>1828</v>
      </c>
      <c r="P1928" s="10">
        <f t="shared" si="150"/>
        <v>195</v>
      </c>
      <c r="Q1928">
        <f t="shared" si="151"/>
        <v>27.39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6" t="s">
        <v>3947</v>
      </c>
      <c r="C1929" s="6" t="s">
        <v>3948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1624</v>
      </c>
      <c r="O1929" t="s">
        <v>1828</v>
      </c>
      <c r="P1929" s="10">
        <f t="shared" si="150"/>
        <v>103</v>
      </c>
      <c r="Q1929">
        <f t="shared" si="151"/>
        <v>56.36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6" t="s">
        <v>3949</v>
      </c>
      <c r="C1930" s="6" t="s">
        <v>3950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1624</v>
      </c>
      <c r="O1930" t="s">
        <v>1828</v>
      </c>
      <c r="P1930" s="10">
        <f t="shared" si="150"/>
        <v>103</v>
      </c>
      <c r="Q1930">
        <f t="shared" si="151"/>
        <v>77.349999999999994</v>
      </c>
      <c r="S1930" s="11">
        <f t="shared" si="152"/>
        <v>41371.6480787037</v>
      </c>
      <c r="T1930" s="11">
        <f t="shared" si="153"/>
        <v>41401.6480787037</v>
      </c>
      <c r="U1930">
        <f t="shared" si="154"/>
        <v>2013</v>
      </c>
    </row>
    <row r="1931" spans="1:21" ht="45" x14ac:dyDescent="0.25">
      <c r="A1931">
        <v>1929</v>
      </c>
      <c r="B1931" s="6" t="s">
        <v>3951</v>
      </c>
      <c r="C1931" s="6" t="s">
        <v>3952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1624</v>
      </c>
      <c r="O1931" t="s">
        <v>1828</v>
      </c>
      <c r="P1931" s="10">
        <f t="shared" si="150"/>
        <v>100</v>
      </c>
      <c r="Q1931">
        <f t="shared" si="151"/>
        <v>42.8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6" t="s">
        <v>3953</v>
      </c>
      <c r="C1932" s="6" t="s">
        <v>3954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1624</v>
      </c>
      <c r="O1932" t="s">
        <v>1828</v>
      </c>
      <c r="P1932" s="10">
        <f t="shared" si="150"/>
        <v>127</v>
      </c>
      <c r="Q1932">
        <f t="shared" si="151"/>
        <v>48.85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6" t="s">
        <v>3955</v>
      </c>
      <c r="C1933" s="6" t="s">
        <v>3956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1624</v>
      </c>
      <c r="O1933" t="s">
        <v>1828</v>
      </c>
      <c r="P1933" s="10">
        <f t="shared" si="150"/>
        <v>121</v>
      </c>
      <c r="Q1933">
        <f t="shared" si="151"/>
        <v>48.24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6" t="s">
        <v>3957</v>
      </c>
      <c r="C1934" s="6" t="s">
        <v>3958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1624</v>
      </c>
      <c r="O1934" t="s">
        <v>1828</v>
      </c>
      <c r="P1934" s="10">
        <f t="shared" si="150"/>
        <v>107</v>
      </c>
      <c r="Q1934">
        <f t="shared" si="151"/>
        <v>70.209999999999994</v>
      </c>
      <c r="S1934" s="11">
        <f t="shared" si="152"/>
        <v>40911.809872685189</v>
      </c>
      <c r="T1934" s="11">
        <f t="shared" si="153"/>
        <v>40932.809872685189</v>
      </c>
      <c r="U1934">
        <f t="shared" si="154"/>
        <v>2012</v>
      </c>
    </row>
    <row r="1935" spans="1:21" ht="60" x14ac:dyDescent="0.25">
      <c r="A1935">
        <v>1933</v>
      </c>
      <c r="B1935" s="6" t="s">
        <v>3959</v>
      </c>
      <c r="C1935" s="6" t="s">
        <v>3960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1624</v>
      </c>
      <c r="O1935" t="s">
        <v>1828</v>
      </c>
      <c r="P1935" s="10">
        <f t="shared" si="150"/>
        <v>172</v>
      </c>
      <c r="Q1935">
        <f t="shared" si="151"/>
        <v>94.05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6" t="s">
        <v>3961</v>
      </c>
      <c r="C1936" s="6" t="s">
        <v>3962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1624</v>
      </c>
      <c r="O1936" t="s">
        <v>1828</v>
      </c>
      <c r="P1936" s="10">
        <f t="shared" si="150"/>
        <v>124</v>
      </c>
      <c r="Q1936">
        <f t="shared" si="151"/>
        <v>80.27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6" t="s">
        <v>3963</v>
      </c>
      <c r="C1937" s="6" t="s">
        <v>3964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1624</v>
      </c>
      <c r="O1937" t="s">
        <v>1828</v>
      </c>
      <c r="P1937" s="10">
        <f t="shared" si="150"/>
        <v>108</v>
      </c>
      <c r="Q1937">
        <f t="shared" si="151"/>
        <v>54.2</v>
      </c>
      <c r="S1937" s="11">
        <f t="shared" si="152"/>
        <v>41773.932534722218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6" t="s">
        <v>3965</v>
      </c>
      <c r="C1938" s="6" t="s">
        <v>3966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1624</v>
      </c>
      <c r="O1938" t="s">
        <v>1828</v>
      </c>
      <c r="P1938" s="10">
        <f t="shared" si="150"/>
        <v>117</v>
      </c>
      <c r="Q1938">
        <f t="shared" si="151"/>
        <v>60.27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6" t="s">
        <v>3967</v>
      </c>
      <c r="C1939" s="6" t="s">
        <v>3968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1624</v>
      </c>
      <c r="O1939" t="s">
        <v>1828</v>
      </c>
      <c r="P1939" s="10">
        <f t="shared" si="150"/>
        <v>187</v>
      </c>
      <c r="Q1939">
        <f t="shared" si="151"/>
        <v>38.74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6" t="s">
        <v>3969</v>
      </c>
      <c r="C1940" s="6" t="s">
        <v>3970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1624</v>
      </c>
      <c r="O1940" t="s">
        <v>1828</v>
      </c>
      <c r="P1940" s="10">
        <f t="shared" si="150"/>
        <v>116</v>
      </c>
      <c r="Q1940">
        <f t="shared" si="151"/>
        <v>152.54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6" t="s">
        <v>3971</v>
      </c>
      <c r="C1941" s="6" t="s">
        <v>3972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1624</v>
      </c>
      <c r="O1941" t="s">
        <v>1828</v>
      </c>
      <c r="P1941" s="10">
        <f t="shared" si="150"/>
        <v>111</v>
      </c>
      <c r="Q1941">
        <f t="shared" si="151"/>
        <v>115.31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6" t="s">
        <v>3973</v>
      </c>
      <c r="C1942" s="6" t="s">
        <v>3974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1624</v>
      </c>
      <c r="O1942" t="s">
        <v>1828</v>
      </c>
      <c r="P1942" s="10">
        <f t="shared" si="150"/>
        <v>171</v>
      </c>
      <c r="Q1942">
        <f t="shared" si="151"/>
        <v>35.840000000000003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6" t="s">
        <v>3975</v>
      </c>
      <c r="C1943" s="6" t="s">
        <v>3976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1135</v>
      </c>
      <c r="O1943" t="s">
        <v>3977</v>
      </c>
      <c r="P1943" s="10">
        <f t="shared" si="150"/>
        <v>126</v>
      </c>
      <c r="Q1943">
        <f t="shared" si="151"/>
        <v>64.569999999999993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6" t="s">
        <v>3978</v>
      </c>
      <c r="C1944" s="6" t="s">
        <v>3979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1135</v>
      </c>
      <c r="O1944" t="s">
        <v>3977</v>
      </c>
      <c r="P1944" s="10">
        <f t="shared" si="150"/>
        <v>138</v>
      </c>
      <c r="Q1944">
        <f t="shared" si="151"/>
        <v>87.44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6" t="s">
        <v>3980</v>
      </c>
      <c r="C1945" s="6" t="s">
        <v>3981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1135</v>
      </c>
      <c r="O1945" t="s">
        <v>3977</v>
      </c>
      <c r="P1945" s="10">
        <f t="shared" si="150"/>
        <v>1705</v>
      </c>
      <c r="Q1945">
        <f t="shared" si="151"/>
        <v>68.819999999999993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6" t="s">
        <v>3982</v>
      </c>
      <c r="C1946" s="6" t="s">
        <v>3983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1135</v>
      </c>
      <c r="O1946" t="s">
        <v>3977</v>
      </c>
      <c r="P1946" s="10">
        <f t="shared" si="150"/>
        <v>788</v>
      </c>
      <c r="Q1946">
        <f t="shared" si="151"/>
        <v>176.2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6" t="s">
        <v>3984</v>
      </c>
      <c r="C1947" s="6" t="s">
        <v>3985</v>
      </c>
      <c r="D1947" s="7">
        <v>100000</v>
      </c>
      <c r="E1947" s="8">
        <v>348018</v>
      </c>
      <c r="F1947" t="s">
        <v>22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1135</v>
      </c>
      <c r="O1947" t="s">
        <v>3977</v>
      </c>
      <c r="P1947" s="10">
        <f t="shared" si="150"/>
        <v>348</v>
      </c>
      <c r="Q1947">
        <f t="shared" si="151"/>
        <v>511.79</v>
      </c>
      <c r="S1947" s="11">
        <f t="shared" si="152"/>
        <v>42157.251828703702</v>
      </c>
      <c r="T1947" s="11">
        <f t="shared" si="153"/>
        <v>42197.251828703702</v>
      </c>
      <c r="U1947">
        <f t="shared" si="154"/>
        <v>2015</v>
      </c>
    </row>
    <row r="1948" spans="1:21" ht="60" x14ac:dyDescent="0.25">
      <c r="A1948">
        <v>1946</v>
      </c>
      <c r="B1948" s="6" t="s">
        <v>3986</v>
      </c>
      <c r="C1948" s="6" t="s">
        <v>3987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1135</v>
      </c>
      <c r="O1948" t="s">
        <v>3977</v>
      </c>
      <c r="P1948" s="10">
        <f t="shared" si="150"/>
        <v>150</v>
      </c>
      <c r="Q1948">
        <f t="shared" si="151"/>
        <v>160.44</v>
      </c>
      <c r="S1948" s="11">
        <f t="shared" si="152"/>
        <v>41689.150011574078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6" t="s">
        <v>3988</v>
      </c>
      <c r="C1949" s="6" t="s">
        <v>3989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1135</v>
      </c>
      <c r="O1949" t="s">
        <v>3977</v>
      </c>
      <c r="P1949" s="10">
        <f t="shared" si="150"/>
        <v>101</v>
      </c>
      <c r="Q1949">
        <f t="shared" si="151"/>
        <v>35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6" t="s">
        <v>3990</v>
      </c>
      <c r="C1950" s="6" t="s">
        <v>3991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1135</v>
      </c>
      <c r="O1950" t="s">
        <v>3977</v>
      </c>
      <c r="P1950" s="10">
        <f t="shared" si="150"/>
        <v>800</v>
      </c>
      <c r="Q1950">
        <f t="shared" si="151"/>
        <v>188.51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6" t="s">
        <v>3992</v>
      </c>
      <c r="C1951" s="6" t="s">
        <v>3993</v>
      </c>
      <c r="D1951" s="7">
        <v>50000</v>
      </c>
      <c r="E1951" s="8">
        <v>53001.3</v>
      </c>
      <c r="F1951" t="s">
        <v>22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1135</v>
      </c>
      <c r="O1951" t="s">
        <v>3977</v>
      </c>
      <c r="P1951" s="10">
        <f t="shared" si="150"/>
        <v>106</v>
      </c>
      <c r="Q1951">
        <f t="shared" si="151"/>
        <v>56.2</v>
      </c>
      <c r="S1951" s="11">
        <f t="shared" si="152"/>
        <v>41800.423043981486</v>
      </c>
      <c r="T1951" s="11">
        <f t="shared" si="153"/>
        <v>41830.423043981486</v>
      </c>
      <c r="U1951">
        <f t="shared" si="154"/>
        <v>2014</v>
      </c>
    </row>
    <row r="1952" spans="1:21" ht="45" x14ac:dyDescent="0.25">
      <c r="A1952">
        <v>1950</v>
      </c>
      <c r="B1952" s="6" t="s">
        <v>3994</v>
      </c>
      <c r="C1952" s="6" t="s">
        <v>3995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1135</v>
      </c>
      <c r="O1952" t="s">
        <v>3977</v>
      </c>
      <c r="P1952" s="10">
        <f t="shared" si="150"/>
        <v>201</v>
      </c>
      <c r="Q1952">
        <f t="shared" si="151"/>
        <v>51.31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6" t="s">
        <v>3996</v>
      </c>
      <c r="C1953" s="6" t="s">
        <v>3997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1135</v>
      </c>
      <c r="O1953" t="s">
        <v>3977</v>
      </c>
      <c r="P1953" s="10">
        <f t="shared" si="150"/>
        <v>212</v>
      </c>
      <c r="Q1953">
        <f t="shared" si="151"/>
        <v>127.36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6" t="s">
        <v>3998</v>
      </c>
      <c r="C1954" s="6" t="s">
        <v>3999</v>
      </c>
      <c r="D1954" s="7">
        <v>35000</v>
      </c>
      <c r="E1954" s="8">
        <v>69465.33</v>
      </c>
      <c r="F1954" t="s">
        <v>22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1135</v>
      </c>
      <c r="O1954" t="s">
        <v>3977</v>
      </c>
      <c r="P1954" s="10">
        <f t="shared" si="150"/>
        <v>198</v>
      </c>
      <c r="Q1954">
        <f t="shared" si="151"/>
        <v>101.86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6" t="s">
        <v>4000</v>
      </c>
      <c r="C1955" s="6" t="s">
        <v>4001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1135</v>
      </c>
      <c r="O1955" t="s">
        <v>3977</v>
      </c>
      <c r="P1955" s="10">
        <f t="shared" si="150"/>
        <v>226</v>
      </c>
      <c r="Q1955">
        <f t="shared" si="151"/>
        <v>230.56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6" t="s">
        <v>4002</v>
      </c>
      <c r="C1956" s="6" t="s">
        <v>4003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1135</v>
      </c>
      <c r="O1956" t="s">
        <v>3977</v>
      </c>
      <c r="P1956" s="10">
        <f t="shared" si="150"/>
        <v>699</v>
      </c>
      <c r="Q1956">
        <f t="shared" si="151"/>
        <v>842.11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6" t="s">
        <v>4004</v>
      </c>
      <c r="C1957" s="6" t="s">
        <v>4005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1135</v>
      </c>
      <c r="O1957" t="s">
        <v>3977</v>
      </c>
      <c r="P1957" s="10">
        <f t="shared" si="150"/>
        <v>399</v>
      </c>
      <c r="Q1957">
        <f t="shared" si="151"/>
        <v>577.28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6" t="s">
        <v>4006</v>
      </c>
      <c r="C1958" s="6" t="s">
        <v>4007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1135</v>
      </c>
      <c r="O1958" t="s">
        <v>3977</v>
      </c>
      <c r="P1958" s="10">
        <f t="shared" si="150"/>
        <v>294</v>
      </c>
      <c r="Q1958">
        <f t="shared" si="151"/>
        <v>483.34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6" t="s">
        <v>4008</v>
      </c>
      <c r="C1959" s="6" t="s">
        <v>4009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1135</v>
      </c>
      <c r="O1959" t="s">
        <v>3977</v>
      </c>
      <c r="P1959" s="10">
        <f t="shared" si="150"/>
        <v>168</v>
      </c>
      <c r="Q1959">
        <f t="shared" si="151"/>
        <v>76.14</v>
      </c>
      <c r="S1959" s="11">
        <f t="shared" si="152"/>
        <v>41179.098530092597</v>
      </c>
      <c r="T1959" s="11">
        <f t="shared" si="153"/>
        <v>41209.098530092597</v>
      </c>
      <c r="U1959">
        <f t="shared" si="154"/>
        <v>2012</v>
      </c>
    </row>
    <row r="1960" spans="1:21" ht="60" x14ac:dyDescent="0.25">
      <c r="A1960">
        <v>1958</v>
      </c>
      <c r="B1960" s="6" t="s">
        <v>4010</v>
      </c>
      <c r="C1960" s="6" t="s">
        <v>4011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1135</v>
      </c>
      <c r="O1960" t="s">
        <v>3977</v>
      </c>
      <c r="P1960" s="10">
        <f t="shared" si="150"/>
        <v>1436</v>
      </c>
      <c r="Q1960">
        <f t="shared" si="151"/>
        <v>74.11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6" t="s">
        <v>4012</v>
      </c>
      <c r="C1961" s="6" t="s">
        <v>4013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1135</v>
      </c>
      <c r="O1961" t="s">
        <v>3977</v>
      </c>
      <c r="P1961" s="10">
        <f t="shared" si="150"/>
        <v>157</v>
      </c>
      <c r="Q1961">
        <f t="shared" si="151"/>
        <v>36.97</v>
      </c>
      <c r="S1961" s="11">
        <f t="shared" si="152"/>
        <v>41871.845601851848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6" t="s">
        <v>4014</v>
      </c>
      <c r="C1962" s="6" t="s">
        <v>4015</v>
      </c>
      <c r="D1962" s="7">
        <v>70000</v>
      </c>
      <c r="E1962" s="8">
        <v>82532</v>
      </c>
      <c r="F1962" t="s">
        <v>22</v>
      </c>
      <c r="G1962" t="s">
        <v>483</v>
      </c>
      <c r="H1962" t="s">
        <v>484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1135</v>
      </c>
      <c r="O1962" t="s">
        <v>3977</v>
      </c>
      <c r="P1962" s="10">
        <f t="shared" si="150"/>
        <v>118</v>
      </c>
      <c r="Q1962">
        <f t="shared" si="151"/>
        <v>2500.9699999999998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6" t="s">
        <v>4016</v>
      </c>
      <c r="C1963" s="6" t="s">
        <v>4017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1135</v>
      </c>
      <c r="O1963" t="s">
        <v>3977</v>
      </c>
      <c r="P1963" s="10">
        <f t="shared" si="150"/>
        <v>1105</v>
      </c>
      <c r="Q1963">
        <f t="shared" si="151"/>
        <v>67.69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6" t="s">
        <v>4018</v>
      </c>
      <c r="C1964" s="6" t="s">
        <v>4019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1135</v>
      </c>
      <c r="O1964" t="s">
        <v>3977</v>
      </c>
      <c r="P1964" s="10">
        <f t="shared" si="150"/>
        <v>193</v>
      </c>
      <c r="Q1964">
        <f t="shared" si="151"/>
        <v>63.05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6" t="s">
        <v>4020</v>
      </c>
      <c r="C1965" s="6" t="s">
        <v>4021</v>
      </c>
      <c r="D1965" s="7">
        <v>19000</v>
      </c>
      <c r="E1965" s="8">
        <v>24108</v>
      </c>
      <c r="F1965" t="s">
        <v>22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1135</v>
      </c>
      <c r="O1965" t="s">
        <v>3977</v>
      </c>
      <c r="P1965" s="10">
        <f t="shared" si="150"/>
        <v>127</v>
      </c>
      <c r="Q1965">
        <f t="shared" si="151"/>
        <v>117.6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6" t="s">
        <v>4022</v>
      </c>
      <c r="C1966" s="6" t="s">
        <v>4023</v>
      </c>
      <c r="D1966" s="7">
        <v>89200</v>
      </c>
      <c r="E1966" s="8">
        <v>231543.12</v>
      </c>
      <c r="F1966" t="s">
        <v>22</v>
      </c>
      <c r="G1966" t="s">
        <v>1233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1135</v>
      </c>
      <c r="O1966" t="s">
        <v>3977</v>
      </c>
      <c r="P1966" s="10">
        <f t="shared" si="150"/>
        <v>260</v>
      </c>
      <c r="Q1966">
        <f t="shared" si="151"/>
        <v>180.75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6" t="s">
        <v>4024</v>
      </c>
      <c r="C1967" s="6" t="s">
        <v>4025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1135</v>
      </c>
      <c r="O1967" t="s">
        <v>3977</v>
      </c>
      <c r="P1967" s="10">
        <f t="shared" si="150"/>
        <v>262</v>
      </c>
      <c r="Q1967">
        <f t="shared" si="151"/>
        <v>127.32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6" t="s">
        <v>4026</v>
      </c>
      <c r="C1968" s="6" t="s">
        <v>4027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1135</v>
      </c>
      <c r="O1968" t="s">
        <v>3977</v>
      </c>
      <c r="P1968" s="10">
        <f t="shared" si="150"/>
        <v>207</v>
      </c>
      <c r="Q1968">
        <f t="shared" si="151"/>
        <v>136.63999999999999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6" t="s">
        <v>4028</v>
      </c>
      <c r="C1969" s="6" t="s">
        <v>4029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1135</v>
      </c>
      <c r="O1969" t="s">
        <v>3977</v>
      </c>
      <c r="P1969" s="10">
        <f t="shared" si="150"/>
        <v>370</v>
      </c>
      <c r="Q1969">
        <f t="shared" si="151"/>
        <v>182.78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6" t="s">
        <v>4030</v>
      </c>
      <c r="C1970" s="6" t="s">
        <v>4031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1135</v>
      </c>
      <c r="O1970" t="s">
        <v>3977</v>
      </c>
      <c r="P1970" s="10">
        <f t="shared" si="150"/>
        <v>285</v>
      </c>
      <c r="Q1970">
        <f t="shared" si="151"/>
        <v>279.38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6" t="s">
        <v>4032</v>
      </c>
      <c r="C1971" s="6" t="s">
        <v>4033</v>
      </c>
      <c r="D1971" s="7">
        <v>20000</v>
      </c>
      <c r="E1971" s="8">
        <v>115816</v>
      </c>
      <c r="F1971" t="s">
        <v>22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1135</v>
      </c>
      <c r="O1971" t="s">
        <v>3977</v>
      </c>
      <c r="P1971" s="10">
        <f t="shared" si="150"/>
        <v>579</v>
      </c>
      <c r="Q1971">
        <f t="shared" si="151"/>
        <v>61.38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6" t="s">
        <v>4034</v>
      </c>
      <c r="C1972" s="6" t="s">
        <v>4035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1135</v>
      </c>
      <c r="O1972" t="s">
        <v>3977</v>
      </c>
      <c r="P1972" s="10">
        <f t="shared" si="150"/>
        <v>1132</v>
      </c>
      <c r="Q1972">
        <f t="shared" si="151"/>
        <v>80.73</v>
      </c>
      <c r="S1972" s="11">
        <f t="shared" si="152"/>
        <v>41324.193298611113</v>
      </c>
      <c r="T1972" s="11">
        <f t="shared" si="153"/>
        <v>41384.151631944442</v>
      </c>
      <c r="U1972">
        <f t="shared" si="154"/>
        <v>2013</v>
      </c>
    </row>
    <row r="1973" spans="1:21" ht="60" x14ac:dyDescent="0.25">
      <c r="A1973">
        <v>1971</v>
      </c>
      <c r="B1973" s="6" t="s">
        <v>4036</v>
      </c>
      <c r="C1973" s="6" t="s">
        <v>4037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1135</v>
      </c>
      <c r="O1973" t="s">
        <v>3977</v>
      </c>
      <c r="P1973" s="10">
        <f t="shared" si="150"/>
        <v>263</v>
      </c>
      <c r="Q1973">
        <f t="shared" si="151"/>
        <v>272.36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6" t="s">
        <v>4038</v>
      </c>
      <c r="C1974" s="6" t="s">
        <v>4039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1135</v>
      </c>
      <c r="O1974" t="s">
        <v>3977</v>
      </c>
      <c r="P1974" s="10">
        <f t="shared" si="150"/>
        <v>674</v>
      </c>
      <c r="Q1974">
        <f t="shared" si="151"/>
        <v>70.849999999999994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6" t="s">
        <v>4040</v>
      </c>
      <c r="C1975" s="6" t="s">
        <v>4041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1135</v>
      </c>
      <c r="O1975" t="s">
        <v>3977</v>
      </c>
      <c r="P1975" s="10">
        <f t="shared" si="150"/>
        <v>257</v>
      </c>
      <c r="Q1975">
        <f t="shared" si="151"/>
        <v>247.94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6" t="s">
        <v>4042</v>
      </c>
      <c r="C1976" s="6" t="s">
        <v>4043</v>
      </c>
      <c r="D1976" s="7">
        <v>20000</v>
      </c>
      <c r="E1976" s="8">
        <v>75099.199999999997</v>
      </c>
      <c r="F1976" t="s">
        <v>22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1135</v>
      </c>
      <c r="O1976" t="s">
        <v>3977</v>
      </c>
      <c r="P1976" s="10">
        <f t="shared" si="150"/>
        <v>375</v>
      </c>
      <c r="Q1976">
        <f t="shared" si="151"/>
        <v>186.81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6" t="s">
        <v>4044</v>
      </c>
      <c r="C1977" s="6" t="s">
        <v>4045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1135</v>
      </c>
      <c r="O1977" t="s">
        <v>3977</v>
      </c>
      <c r="P1977" s="10">
        <f t="shared" si="150"/>
        <v>209</v>
      </c>
      <c r="Q1977">
        <f t="shared" si="151"/>
        <v>131.99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6" t="s">
        <v>4046</v>
      </c>
      <c r="C1978" s="6" t="s">
        <v>4047</v>
      </c>
      <c r="D1978" s="7">
        <v>4000</v>
      </c>
      <c r="E1978" s="8">
        <v>13864</v>
      </c>
      <c r="F1978" t="s">
        <v>22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1135</v>
      </c>
      <c r="O1978" t="s">
        <v>3977</v>
      </c>
      <c r="P1978" s="10">
        <f t="shared" si="150"/>
        <v>347</v>
      </c>
      <c r="Q1978">
        <f t="shared" si="151"/>
        <v>29.31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6" t="s">
        <v>4048</v>
      </c>
      <c r="C1979" s="6" t="s">
        <v>4049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1135</v>
      </c>
      <c r="O1979" t="s">
        <v>3977</v>
      </c>
      <c r="P1979" s="10">
        <f t="shared" si="150"/>
        <v>402</v>
      </c>
      <c r="Q1979">
        <f t="shared" si="151"/>
        <v>245.02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6" t="s">
        <v>4050</v>
      </c>
      <c r="C1980" s="6" t="s">
        <v>4051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1135</v>
      </c>
      <c r="O1980" t="s">
        <v>3977</v>
      </c>
      <c r="P1980" s="10">
        <f t="shared" si="150"/>
        <v>1027</v>
      </c>
      <c r="Q1980">
        <f t="shared" si="151"/>
        <v>1323.25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6" t="s">
        <v>4052</v>
      </c>
      <c r="C1981" s="6" t="s">
        <v>4053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1135</v>
      </c>
      <c r="O1981" t="s">
        <v>3977</v>
      </c>
      <c r="P1981" s="10">
        <f t="shared" si="150"/>
        <v>115</v>
      </c>
      <c r="Q1981">
        <f t="shared" si="151"/>
        <v>282.66000000000003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6" t="s">
        <v>4054</v>
      </c>
      <c r="C1982" s="6" t="s">
        <v>4055</v>
      </c>
      <c r="D1982" s="7">
        <v>50000</v>
      </c>
      <c r="E1982" s="8">
        <v>177412.01</v>
      </c>
      <c r="F1982" t="s">
        <v>22</v>
      </c>
      <c r="G1982" t="s">
        <v>509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1135</v>
      </c>
      <c r="O1982" t="s">
        <v>3977</v>
      </c>
      <c r="P1982" s="10">
        <f t="shared" si="150"/>
        <v>355</v>
      </c>
      <c r="Q1982">
        <f t="shared" si="151"/>
        <v>91.21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6" t="s">
        <v>4056</v>
      </c>
      <c r="C1983" s="6" t="s">
        <v>4057</v>
      </c>
      <c r="D1983" s="7">
        <v>7500</v>
      </c>
      <c r="E1983" s="8">
        <v>381</v>
      </c>
      <c r="F1983" t="s">
        <v>364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2448</v>
      </c>
      <c r="O1983" t="s">
        <v>4058</v>
      </c>
      <c r="P1983" s="10">
        <f t="shared" si="150"/>
        <v>5</v>
      </c>
      <c r="Q1983">
        <f t="shared" si="151"/>
        <v>31.75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6" t="s">
        <v>4059</v>
      </c>
      <c r="C1984" s="6" t="s">
        <v>4060</v>
      </c>
      <c r="D1984" s="7">
        <v>180000</v>
      </c>
      <c r="E1984" s="8">
        <v>0</v>
      </c>
      <c r="F1984" t="s">
        <v>364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2448</v>
      </c>
      <c r="O1984" t="s">
        <v>4058</v>
      </c>
      <c r="P1984" s="10">
        <f t="shared" si="150"/>
        <v>0</v>
      </c>
      <c r="Q1984">
        <f t="shared" si="151"/>
        <v>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6" t="s">
        <v>4061</v>
      </c>
      <c r="C1985" s="6" t="s">
        <v>4062</v>
      </c>
      <c r="D1985" s="7">
        <v>33000</v>
      </c>
      <c r="E1985" s="8">
        <v>1419</v>
      </c>
      <c r="F1985" t="s">
        <v>364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2448</v>
      </c>
      <c r="O1985" t="s">
        <v>4058</v>
      </c>
      <c r="P1985" s="10">
        <f t="shared" si="150"/>
        <v>4</v>
      </c>
      <c r="Q1985">
        <f t="shared" si="151"/>
        <v>88.69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6" t="s">
        <v>4063</v>
      </c>
      <c r="C1986" s="6" t="s">
        <v>4064</v>
      </c>
      <c r="D1986" s="7">
        <v>15000</v>
      </c>
      <c r="E1986" s="8">
        <v>3172</v>
      </c>
      <c r="F1986" t="s">
        <v>364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2448</v>
      </c>
      <c r="O1986" t="s">
        <v>4058</v>
      </c>
      <c r="P1986" s="10">
        <f t="shared" ref="P1986:P2049" si="155">IFERROR(ROUND(E1986/D1986*100,0),0)</f>
        <v>21</v>
      </c>
      <c r="Q1986">
        <f t="shared" ref="Q1986:Q2049" si="156">IFERROR(ROUND(E1986/L1986,2),0)</f>
        <v>453.14</v>
      </c>
      <c r="S1986" s="11">
        <f t="shared" ref="S1986:S2049" si="157">(J1986/86400)+DATE(1970,1,1)</f>
        <v>41913.790289351848</v>
      </c>
      <c r="T1986" s="11">
        <f t="shared" ref="T1986:T2049" si="158">(I1986/86400)+DATE(1970,1,1)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6" t="s">
        <v>4065</v>
      </c>
      <c r="C1987" s="6" t="s">
        <v>4066</v>
      </c>
      <c r="D1987" s="7">
        <v>1600</v>
      </c>
      <c r="E1987" s="8">
        <v>51</v>
      </c>
      <c r="F1987" t="s">
        <v>364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2448</v>
      </c>
      <c r="O1987" t="s">
        <v>4058</v>
      </c>
      <c r="P1987" s="10">
        <f t="shared" si="155"/>
        <v>3</v>
      </c>
      <c r="Q1987">
        <f t="shared" si="156"/>
        <v>12.75</v>
      </c>
      <c r="S1987" s="11">
        <f t="shared" si="157"/>
        <v>42555.698738425926</v>
      </c>
      <c r="T1987" s="11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6" t="s">
        <v>4067</v>
      </c>
      <c r="C1988" s="6" t="s">
        <v>4068</v>
      </c>
      <c r="D1988" s="7">
        <v>2000</v>
      </c>
      <c r="E1988" s="8">
        <v>1</v>
      </c>
      <c r="F1988" t="s">
        <v>364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2448</v>
      </c>
      <c r="O1988" t="s">
        <v>4058</v>
      </c>
      <c r="P1988" s="10">
        <f t="shared" si="155"/>
        <v>0</v>
      </c>
      <c r="Q1988">
        <f t="shared" si="156"/>
        <v>1</v>
      </c>
      <c r="S1988" s="11">
        <f t="shared" si="157"/>
        <v>42413.433831018519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6" t="s">
        <v>4069</v>
      </c>
      <c r="C1989" s="6" t="s">
        <v>4070</v>
      </c>
      <c r="D1989" s="7">
        <v>5500</v>
      </c>
      <c r="E1989" s="8">
        <v>2336</v>
      </c>
      <c r="F1989" t="s">
        <v>364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2448</v>
      </c>
      <c r="O1989" t="s">
        <v>4058</v>
      </c>
      <c r="P1989" s="10">
        <f t="shared" si="155"/>
        <v>42</v>
      </c>
      <c r="Q1989">
        <f t="shared" si="156"/>
        <v>83.43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6" t="s">
        <v>4071</v>
      </c>
      <c r="C1990" s="6" t="s">
        <v>4072</v>
      </c>
      <c r="D1990" s="7">
        <v>6000</v>
      </c>
      <c r="E1990" s="8">
        <v>25</v>
      </c>
      <c r="F1990" t="s">
        <v>364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2448</v>
      </c>
      <c r="O1990" t="s">
        <v>4058</v>
      </c>
      <c r="P1990" s="10">
        <f t="shared" si="155"/>
        <v>0</v>
      </c>
      <c r="Q1990">
        <f t="shared" si="156"/>
        <v>25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6" t="s">
        <v>4073</v>
      </c>
      <c r="C1991" s="6" t="s">
        <v>4074</v>
      </c>
      <c r="D1991" s="7">
        <v>5000</v>
      </c>
      <c r="E1991" s="8">
        <v>50</v>
      </c>
      <c r="F1991" t="s">
        <v>364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2448</v>
      </c>
      <c r="O1991" t="s">
        <v>4058</v>
      </c>
      <c r="P1991" s="10">
        <f t="shared" si="155"/>
        <v>1</v>
      </c>
      <c r="Q1991">
        <f t="shared" si="156"/>
        <v>50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6" t="s">
        <v>4075</v>
      </c>
      <c r="C1992" s="6" t="s">
        <v>4076</v>
      </c>
      <c r="D1992" s="7">
        <v>3000</v>
      </c>
      <c r="E1992" s="8">
        <v>509</v>
      </c>
      <c r="F1992" t="s">
        <v>364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2448</v>
      </c>
      <c r="O1992" t="s">
        <v>4058</v>
      </c>
      <c r="P1992" s="10">
        <f t="shared" si="155"/>
        <v>17</v>
      </c>
      <c r="Q1992">
        <f t="shared" si="156"/>
        <v>101.8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6" t="s">
        <v>4077</v>
      </c>
      <c r="C1993" s="6" t="s">
        <v>4078</v>
      </c>
      <c r="D1993" s="7">
        <v>2000</v>
      </c>
      <c r="E1993" s="8">
        <v>140</v>
      </c>
      <c r="F1993" t="s">
        <v>364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2448</v>
      </c>
      <c r="O1993" t="s">
        <v>4058</v>
      </c>
      <c r="P1993" s="10">
        <f t="shared" si="155"/>
        <v>7</v>
      </c>
      <c r="Q1993">
        <f t="shared" si="156"/>
        <v>46.67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6" t="s">
        <v>4079</v>
      </c>
      <c r="C1994" s="6" t="s">
        <v>4080</v>
      </c>
      <c r="D1994" s="7">
        <v>1500</v>
      </c>
      <c r="E1994" s="8">
        <v>2</v>
      </c>
      <c r="F1994" t="s">
        <v>364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2448</v>
      </c>
      <c r="O1994" t="s">
        <v>4058</v>
      </c>
      <c r="P1994" s="10">
        <f t="shared" si="155"/>
        <v>0</v>
      </c>
      <c r="Q1994">
        <f t="shared" si="156"/>
        <v>1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6" t="s">
        <v>4081</v>
      </c>
      <c r="C1995" s="6" t="s">
        <v>4082</v>
      </c>
      <c r="D1995" s="7">
        <v>2000</v>
      </c>
      <c r="E1995" s="8">
        <v>0</v>
      </c>
      <c r="F1995" t="s">
        <v>364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2448</v>
      </c>
      <c r="O1995" t="s">
        <v>4058</v>
      </c>
      <c r="P1995" s="10">
        <f t="shared" si="155"/>
        <v>0</v>
      </c>
      <c r="Q1995">
        <f t="shared" si="156"/>
        <v>0</v>
      </c>
      <c r="S1995" s="11">
        <f t="shared" si="157"/>
        <v>42329.588391203702</v>
      </c>
      <c r="T1995" s="11">
        <f t="shared" si="158"/>
        <v>42359.588391203702</v>
      </c>
      <c r="U1995">
        <f t="shared" si="159"/>
        <v>2015</v>
      </c>
    </row>
    <row r="1996" spans="1:21" ht="60" x14ac:dyDescent="0.25">
      <c r="A1996">
        <v>1994</v>
      </c>
      <c r="B1996" s="6" t="s">
        <v>4083</v>
      </c>
      <c r="C1996" s="6" t="s">
        <v>4084</v>
      </c>
      <c r="D1996" s="7">
        <v>3200</v>
      </c>
      <c r="E1996" s="8">
        <v>0</v>
      </c>
      <c r="F1996" t="s">
        <v>364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2448</v>
      </c>
      <c r="O1996" t="s">
        <v>4058</v>
      </c>
      <c r="P1996" s="10">
        <f t="shared" si="155"/>
        <v>0</v>
      </c>
      <c r="Q1996">
        <f t="shared" si="156"/>
        <v>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6" t="s">
        <v>4085</v>
      </c>
      <c r="C1997" s="6" t="s">
        <v>4086</v>
      </c>
      <c r="D1997" s="7">
        <v>1000</v>
      </c>
      <c r="E1997" s="8">
        <v>78</v>
      </c>
      <c r="F1997" t="s">
        <v>364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2448</v>
      </c>
      <c r="O1997" t="s">
        <v>4058</v>
      </c>
      <c r="P1997" s="10">
        <f t="shared" si="155"/>
        <v>8</v>
      </c>
      <c r="Q1997">
        <f t="shared" si="156"/>
        <v>26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6" t="s">
        <v>4087</v>
      </c>
      <c r="C1998" s="6" t="s">
        <v>4088</v>
      </c>
      <c r="D1998" s="7">
        <v>133800</v>
      </c>
      <c r="E1998" s="8">
        <v>0</v>
      </c>
      <c r="F1998" t="s">
        <v>364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2448</v>
      </c>
      <c r="O1998" t="s">
        <v>4058</v>
      </c>
      <c r="P1998" s="10">
        <f t="shared" si="155"/>
        <v>0</v>
      </c>
      <c r="Q1998">
        <f t="shared" si="156"/>
        <v>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6" t="s">
        <v>4089</v>
      </c>
      <c r="C1999" s="6" t="s">
        <v>4090</v>
      </c>
      <c r="D1999" s="7">
        <v>6500</v>
      </c>
      <c r="E1999" s="8">
        <v>0</v>
      </c>
      <c r="F1999" t="s">
        <v>364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2448</v>
      </c>
      <c r="O1999" t="s">
        <v>4058</v>
      </c>
      <c r="P1999" s="10">
        <f t="shared" si="155"/>
        <v>0</v>
      </c>
      <c r="Q1999">
        <f t="shared" si="156"/>
        <v>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6" t="s">
        <v>4091</v>
      </c>
      <c r="C2000" s="6" t="s">
        <v>4092</v>
      </c>
      <c r="D2000" s="7">
        <v>2500</v>
      </c>
      <c r="E2000" s="8">
        <v>655</v>
      </c>
      <c r="F2000" t="s">
        <v>364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2448</v>
      </c>
      <c r="O2000" t="s">
        <v>4058</v>
      </c>
      <c r="P2000" s="10">
        <f t="shared" si="155"/>
        <v>26</v>
      </c>
      <c r="Q2000">
        <f t="shared" si="156"/>
        <v>218.33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6" t="s">
        <v>4093</v>
      </c>
      <c r="C2001" s="6" t="s">
        <v>4094</v>
      </c>
      <c r="D2001" s="7">
        <v>31000</v>
      </c>
      <c r="E2001" s="8">
        <v>236</v>
      </c>
      <c r="F2001" t="s">
        <v>364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2448</v>
      </c>
      <c r="O2001" t="s">
        <v>4058</v>
      </c>
      <c r="P2001" s="10">
        <f t="shared" si="155"/>
        <v>1</v>
      </c>
      <c r="Q2001">
        <f t="shared" si="156"/>
        <v>33.71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6" t="s">
        <v>4095</v>
      </c>
      <c r="C2002" s="6" t="s">
        <v>4096</v>
      </c>
      <c r="D2002" s="7">
        <v>5000</v>
      </c>
      <c r="E2002" s="8">
        <v>625</v>
      </c>
      <c r="F2002" t="s">
        <v>364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2448</v>
      </c>
      <c r="O2002" t="s">
        <v>4058</v>
      </c>
      <c r="P2002" s="10">
        <f t="shared" si="155"/>
        <v>13</v>
      </c>
      <c r="Q2002">
        <f t="shared" si="156"/>
        <v>25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6" t="s">
        <v>4097</v>
      </c>
      <c r="C2003" s="6" t="s">
        <v>4098</v>
      </c>
      <c r="D2003" s="7">
        <v>55000</v>
      </c>
      <c r="E2003" s="8">
        <v>210171</v>
      </c>
      <c r="F2003" t="s">
        <v>22</v>
      </c>
      <c r="G2003" t="s">
        <v>509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1135</v>
      </c>
      <c r="O2003" t="s">
        <v>3977</v>
      </c>
      <c r="P2003" s="10">
        <f t="shared" si="155"/>
        <v>382</v>
      </c>
      <c r="Q2003">
        <f t="shared" si="156"/>
        <v>128.38999999999999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6" t="s">
        <v>4099</v>
      </c>
      <c r="C2004" s="6" t="s">
        <v>4100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1135</v>
      </c>
      <c r="O2004" t="s">
        <v>3977</v>
      </c>
      <c r="P2004" s="10">
        <f t="shared" si="155"/>
        <v>217</v>
      </c>
      <c r="Q2004">
        <f t="shared" si="156"/>
        <v>78.83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6" t="s">
        <v>4101</v>
      </c>
      <c r="C2005" s="6" t="s">
        <v>4102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1135</v>
      </c>
      <c r="O2005" t="s">
        <v>3977</v>
      </c>
      <c r="P2005" s="10">
        <f t="shared" si="155"/>
        <v>312</v>
      </c>
      <c r="Q2005">
        <f t="shared" si="156"/>
        <v>91.76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6" t="s">
        <v>4103</v>
      </c>
      <c r="C2006" s="6" t="s">
        <v>4104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1135</v>
      </c>
      <c r="O2006" t="s">
        <v>3977</v>
      </c>
      <c r="P2006" s="10">
        <f t="shared" si="155"/>
        <v>234</v>
      </c>
      <c r="Q2006">
        <f t="shared" si="156"/>
        <v>331.1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6" t="s">
        <v>4105</v>
      </c>
      <c r="C2007" s="6" t="s">
        <v>4106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1135</v>
      </c>
      <c r="O2007" t="s">
        <v>3977</v>
      </c>
      <c r="P2007" s="10">
        <f t="shared" si="155"/>
        <v>124</v>
      </c>
      <c r="Q2007">
        <f t="shared" si="156"/>
        <v>194.26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6" t="s">
        <v>4107</v>
      </c>
      <c r="C2008" s="6" t="s">
        <v>4108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1135</v>
      </c>
      <c r="O2008" t="s">
        <v>3977</v>
      </c>
      <c r="P2008" s="10">
        <f t="shared" si="155"/>
        <v>248</v>
      </c>
      <c r="Q2008">
        <f t="shared" si="156"/>
        <v>408.98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6" t="s">
        <v>4109</v>
      </c>
      <c r="C2009" s="6" t="s">
        <v>4110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1135</v>
      </c>
      <c r="O2009" t="s">
        <v>3977</v>
      </c>
      <c r="P2009" s="10">
        <f t="shared" si="155"/>
        <v>116</v>
      </c>
      <c r="Q2009">
        <f t="shared" si="156"/>
        <v>84.46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6" t="s">
        <v>4111</v>
      </c>
      <c r="C2010" s="6" t="s">
        <v>4112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1135</v>
      </c>
      <c r="O2010" t="s">
        <v>3977</v>
      </c>
      <c r="P2010" s="10">
        <f t="shared" si="155"/>
        <v>117</v>
      </c>
      <c r="Q2010">
        <f t="shared" si="156"/>
        <v>44.85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6" t="s">
        <v>4113</v>
      </c>
      <c r="C2011" s="6" t="s">
        <v>4114</v>
      </c>
      <c r="D2011" s="7">
        <v>50000</v>
      </c>
      <c r="E2011" s="8">
        <v>152579</v>
      </c>
      <c r="F2011" t="s">
        <v>22</v>
      </c>
      <c r="G2011" t="s">
        <v>509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1135</v>
      </c>
      <c r="O2011" t="s">
        <v>3977</v>
      </c>
      <c r="P2011" s="10">
        <f t="shared" si="155"/>
        <v>305</v>
      </c>
      <c r="Q2011">
        <f t="shared" si="156"/>
        <v>383.36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6" t="s">
        <v>4115</v>
      </c>
      <c r="C2012" s="6" t="s">
        <v>4116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1135</v>
      </c>
      <c r="O2012" t="s">
        <v>3977</v>
      </c>
      <c r="P2012" s="10">
        <f t="shared" si="155"/>
        <v>320</v>
      </c>
      <c r="Q2012">
        <f t="shared" si="156"/>
        <v>55.28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6" t="s">
        <v>4117</v>
      </c>
      <c r="C2013" s="6" t="s">
        <v>4118</v>
      </c>
      <c r="D2013" s="7">
        <v>50000</v>
      </c>
      <c r="E2013" s="8">
        <v>409782</v>
      </c>
      <c r="F2013" t="s">
        <v>22</v>
      </c>
      <c r="G2013" t="s">
        <v>2023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1135</v>
      </c>
      <c r="O2013" t="s">
        <v>3977</v>
      </c>
      <c r="P2013" s="10">
        <f t="shared" si="155"/>
        <v>820</v>
      </c>
      <c r="Q2013">
        <f t="shared" si="156"/>
        <v>422.02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6" t="s">
        <v>4119</v>
      </c>
      <c r="C2014" s="6" t="s">
        <v>4120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1135</v>
      </c>
      <c r="O2014" t="s">
        <v>3977</v>
      </c>
      <c r="P2014" s="10">
        <f t="shared" si="155"/>
        <v>235</v>
      </c>
      <c r="Q2014">
        <f t="shared" si="156"/>
        <v>64.180000000000007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6" t="s">
        <v>4121</v>
      </c>
      <c r="C2015" s="6" t="s">
        <v>4122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1135</v>
      </c>
      <c r="O2015" t="s">
        <v>3977</v>
      </c>
      <c r="P2015" s="10">
        <f t="shared" si="155"/>
        <v>495</v>
      </c>
      <c r="Q2015">
        <f t="shared" si="156"/>
        <v>173.58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6" t="s">
        <v>4123</v>
      </c>
      <c r="C2016" s="6" t="s">
        <v>4124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1135</v>
      </c>
      <c r="O2016" t="s">
        <v>3977</v>
      </c>
      <c r="P2016" s="10">
        <f t="shared" si="155"/>
        <v>7814</v>
      </c>
      <c r="Q2016">
        <f t="shared" si="156"/>
        <v>88.6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6" t="s">
        <v>4125</v>
      </c>
      <c r="C2017" s="6" t="s">
        <v>4126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1135</v>
      </c>
      <c r="O2017" t="s">
        <v>3977</v>
      </c>
      <c r="P2017" s="10">
        <f t="shared" si="155"/>
        <v>113</v>
      </c>
      <c r="Q2017">
        <f t="shared" si="156"/>
        <v>50.22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6" t="s">
        <v>4127</v>
      </c>
      <c r="C2018" s="6" t="s">
        <v>4128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1135</v>
      </c>
      <c r="O2018" t="s">
        <v>3977</v>
      </c>
      <c r="P2018" s="10">
        <f t="shared" si="155"/>
        <v>922</v>
      </c>
      <c r="Q2018">
        <f t="shared" si="156"/>
        <v>192.39</v>
      </c>
      <c r="S2018" s="11">
        <f t="shared" si="157"/>
        <v>41312.880775462967</v>
      </c>
      <c r="T2018" s="11">
        <f t="shared" si="158"/>
        <v>41342.880775462967</v>
      </c>
      <c r="U2018">
        <f t="shared" si="159"/>
        <v>2013</v>
      </c>
    </row>
    <row r="2019" spans="1:21" ht="60" x14ac:dyDescent="0.25">
      <c r="A2019">
        <v>2017</v>
      </c>
      <c r="B2019" s="6" t="s">
        <v>4129</v>
      </c>
      <c r="C2019" s="6" t="s">
        <v>4130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1135</v>
      </c>
      <c r="O2019" t="s">
        <v>3977</v>
      </c>
      <c r="P2019" s="10">
        <f t="shared" si="155"/>
        <v>125</v>
      </c>
      <c r="Q2019">
        <f t="shared" si="156"/>
        <v>73.42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6" t="s">
        <v>4131</v>
      </c>
      <c r="C2020" s="6" t="s">
        <v>4132</v>
      </c>
      <c r="D2020" s="7">
        <v>65000</v>
      </c>
      <c r="E2020" s="8">
        <v>66458.23</v>
      </c>
      <c r="F2020" t="s">
        <v>22</v>
      </c>
      <c r="G2020" t="s">
        <v>2470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1135</v>
      </c>
      <c r="O2020" t="s">
        <v>3977</v>
      </c>
      <c r="P2020" s="10">
        <f t="shared" si="155"/>
        <v>102</v>
      </c>
      <c r="Q2020">
        <f t="shared" si="156"/>
        <v>147.68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6" t="s">
        <v>4133</v>
      </c>
      <c r="C2021" s="6" t="s">
        <v>4134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1135</v>
      </c>
      <c r="O2021" t="s">
        <v>3977</v>
      </c>
      <c r="P2021" s="10">
        <f t="shared" si="155"/>
        <v>485</v>
      </c>
      <c r="Q2021">
        <f t="shared" si="156"/>
        <v>108.97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6" t="s">
        <v>4135</v>
      </c>
      <c r="C2022" s="6" t="s">
        <v>4136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1135</v>
      </c>
      <c r="O2022" t="s">
        <v>3977</v>
      </c>
      <c r="P2022" s="10">
        <f t="shared" si="155"/>
        <v>192</v>
      </c>
      <c r="Q2022">
        <f t="shared" si="156"/>
        <v>23.65</v>
      </c>
      <c r="S2022" s="11">
        <f t="shared" si="157"/>
        <v>41737.097500000003</v>
      </c>
      <c r="T2022" s="11">
        <f t="shared" si="158"/>
        <v>41773.961111111115</v>
      </c>
      <c r="U2022">
        <f t="shared" si="159"/>
        <v>2014</v>
      </c>
    </row>
    <row r="2023" spans="1:21" ht="60" x14ac:dyDescent="0.25">
      <c r="A2023">
        <v>2021</v>
      </c>
      <c r="B2023" s="6" t="s">
        <v>4137</v>
      </c>
      <c r="C2023" s="6" t="s">
        <v>4138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1135</v>
      </c>
      <c r="O2023" t="s">
        <v>3977</v>
      </c>
      <c r="P2023" s="10">
        <f t="shared" si="155"/>
        <v>281</v>
      </c>
      <c r="Q2023">
        <f t="shared" si="156"/>
        <v>147.94999999999999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6" t="s">
        <v>4139</v>
      </c>
      <c r="C2024" s="6" t="s">
        <v>4140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1135</v>
      </c>
      <c r="O2024" t="s">
        <v>3977</v>
      </c>
      <c r="P2024" s="10">
        <f t="shared" si="155"/>
        <v>125</v>
      </c>
      <c r="Q2024">
        <f t="shared" si="156"/>
        <v>385.04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6" t="s">
        <v>4141</v>
      </c>
      <c r="C2025" s="6" t="s">
        <v>4142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1135</v>
      </c>
      <c r="O2025" t="s">
        <v>3977</v>
      </c>
      <c r="P2025" s="10">
        <f t="shared" si="155"/>
        <v>161</v>
      </c>
      <c r="Q2025">
        <f t="shared" si="156"/>
        <v>457.39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6" t="s">
        <v>4143</v>
      </c>
      <c r="C2026" s="6" t="s">
        <v>4144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1135</v>
      </c>
      <c r="O2026" t="s">
        <v>3977</v>
      </c>
      <c r="P2026" s="10">
        <f t="shared" si="155"/>
        <v>585</v>
      </c>
      <c r="Q2026">
        <f t="shared" si="156"/>
        <v>222.99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6" t="s">
        <v>4145</v>
      </c>
      <c r="C2027" s="6" t="s">
        <v>4146</v>
      </c>
      <c r="D2027" s="7">
        <v>80000</v>
      </c>
      <c r="E2027" s="8">
        <v>160920</v>
      </c>
      <c r="F2027" t="s">
        <v>22</v>
      </c>
      <c r="G2027" t="s">
        <v>509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1135</v>
      </c>
      <c r="O2027" t="s">
        <v>3977</v>
      </c>
      <c r="P2027" s="10">
        <f t="shared" si="155"/>
        <v>201</v>
      </c>
      <c r="Q2027">
        <f t="shared" si="156"/>
        <v>220.74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6" t="s">
        <v>4147</v>
      </c>
      <c r="C2028" s="6" t="s">
        <v>4148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1135</v>
      </c>
      <c r="O2028" t="s">
        <v>3977</v>
      </c>
      <c r="P2028" s="10">
        <f t="shared" si="155"/>
        <v>133</v>
      </c>
      <c r="Q2028">
        <f t="shared" si="156"/>
        <v>73.5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6" t="s">
        <v>4149</v>
      </c>
      <c r="C2029" s="6" t="s">
        <v>4150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1135</v>
      </c>
      <c r="O2029" t="s">
        <v>3977</v>
      </c>
      <c r="P2029" s="10">
        <f t="shared" si="155"/>
        <v>120</v>
      </c>
      <c r="Q2029">
        <f t="shared" si="156"/>
        <v>223.1</v>
      </c>
      <c r="S2029" s="11">
        <f t="shared" si="157"/>
        <v>42048.813877314809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6" t="s">
        <v>4151</v>
      </c>
      <c r="C2030" s="6" t="s">
        <v>4152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1135</v>
      </c>
      <c r="O2030" t="s">
        <v>3977</v>
      </c>
      <c r="P2030" s="10">
        <f t="shared" si="155"/>
        <v>126</v>
      </c>
      <c r="Q2030">
        <f t="shared" si="156"/>
        <v>47.91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6" t="s">
        <v>4153</v>
      </c>
      <c r="C2031" s="6" t="s">
        <v>4154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1135</v>
      </c>
      <c r="O2031" t="s">
        <v>3977</v>
      </c>
      <c r="P2031" s="10">
        <f t="shared" si="155"/>
        <v>361</v>
      </c>
      <c r="Q2031">
        <f t="shared" si="156"/>
        <v>96.06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6" t="s">
        <v>4155</v>
      </c>
      <c r="C2032" s="6" t="s">
        <v>4156</v>
      </c>
      <c r="D2032" s="7">
        <v>32768</v>
      </c>
      <c r="E2032" s="8">
        <v>74134</v>
      </c>
      <c r="F2032" t="s">
        <v>22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1135</v>
      </c>
      <c r="O2032" t="s">
        <v>3977</v>
      </c>
      <c r="P2032" s="10">
        <f t="shared" si="155"/>
        <v>226</v>
      </c>
      <c r="Q2032">
        <f t="shared" si="156"/>
        <v>118.61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6" t="s">
        <v>4157</v>
      </c>
      <c r="C2033" s="6" t="s">
        <v>4158</v>
      </c>
      <c r="D2033" s="7">
        <v>50000</v>
      </c>
      <c r="E2033" s="8">
        <v>60175</v>
      </c>
      <c r="F2033" t="s">
        <v>22</v>
      </c>
      <c r="G2033" t="s">
        <v>394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1135</v>
      </c>
      <c r="O2033" t="s">
        <v>3977</v>
      </c>
      <c r="P2033" s="10">
        <f t="shared" si="155"/>
        <v>120</v>
      </c>
      <c r="Q2033">
        <f t="shared" si="156"/>
        <v>118.45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6" t="s">
        <v>4159</v>
      </c>
      <c r="C2034" s="6" t="s">
        <v>4160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1135</v>
      </c>
      <c r="O2034" t="s">
        <v>3977</v>
      </c>
      <c r="P2034" s="10">
        <f t="shared" si="155"/>
        <v>304</v>
      </c>
      <c r="Q2034">
        <f t="shared" si="156"/>
        <v>143.21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6" t="s">
        <v>4161</v>
      </c>
      <c r="C2035" s="6" t="s">
        <v>4162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1135</v>
      </c>
      <c r="O2035" t="s">
        <v>3977</v>
      </c>
      <c r="P2035" s="10">
        <f t="shared" si="155"/>
        <v>179</v>
      </c>
      <c r="Q2035">
        <f t="shared" si="156"/>
        <v>282.72000000000003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6" t="s">
        <v>4163</v>
      </c>
      <c r="C2036" s="6" t="s">
        <v>4164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1135</v>
      </c>
      <c r="O2036" t="s">
        <v>3977</v>
      </c>
      <c r="P2036" s="10">
        <f t="shared" si="155"/>
        <v>387</v>
      </c>
      <c r="Q2036">
        <f t="shared" si="156"/>
        <v>593.94000000000005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6" t="s">
        <v>4165</v>
      </c>
      <c r="C2037" s="6" t="s">
        <v>4166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1135</v>
      </c>
      <c r="O2037" t="s">
        <v>3977</v>
      </c>
      <c r="P2037" s="10">
        <f t="shared" si="155"/>
        <v>211</v>
      </c>
      <c r="Q2037">
        <f t="shared" si="156"/>
        <v>262.16000000000003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6" t="s">
        <v>4167</v>
      </c>
      <c r="C2038" s="6" t="s">
        <v>4168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1135</v>
      </c>
      <c r="O2038" t="s">
        <v>3977</v>
      </c>
      <c r="P2038" s="10">
        <f t="shared" si="155"/>
        <v>132</v>
      </c>
      <c r="Q2038">
        <f t="shared" si="156"/>
        <v>46.58</v>
      </c>
      <c r="S2038" s="11">
        <f t="shared" si="157"/>
        <v>41738.864803240736</v>
      </c>
      <c r="T2038" s="11">
        <f t="shared" si="158"/>
        <v>41768.864803240736</v>
      </c>
      <c r="U2038">
        <f t="shared" si="159"/>
        <v>2014</v>
      </c>
    </row>
    <row r="2039" spans="1:21" ht="45" x14ac:dyDescent="0.25">
      <c r="A2039">
        <v>2037</v>
      </c>
      <c r="B2039" s="6" t="s">
        <v>4169</v>
      </c>
      <c r="C2039" s="6" t="s">
        <v>4170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1135</v>
      </c>
      <c r="O2039" t="s">
        <v>3977</v>
      </c>
      <c r="P2039" s="10">
        <f t="shared" si="155"/>
        <v>300</v>
      </c>
      <c r="Q2039">
        <f t="shared" si="156"/>
        <v>70.040000000000006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6" t="s">
        <v>4171</v>
      </c>
      <c r="C2040" s="6" t="s">
        <v>4172</v>
      </c>
      <c r="D2040" s="7">
        <v>8000</v>
      </c>
      <c r="E2040" s="8">
        <v>33641</v>
      </c>
      <c r="F2040" t="s">
        <v>22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1135</v>
      </c>
      <c r="O2040" t="s">
        <v>3977</v>
      </c>
      <c r="P2040" s="10">
        <f t="shared" si="155"/>
        <v>421</v>
      </c>
      <c r="Q2040">
        <f t="shared" si="156"/>
        <v>164.91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6" t="s">
        <v>4173</v>
      </c>
      <c r="C2041" s="6" t="s">
        <v>4174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1135</v>
      </c>
      <c r="O2041" t="s">
        <v>3977</v>
      </c>
      <c r="P2041" s="10">
        <f t="shared" si="155"/>
        <v>136</v>
      </c>
      <c r="Q2041">
        <f t="shared" si="156"/>
        <v>449.26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6" t="s">
        <v>4175</v>
      </c>
      <c r="C2042" s="6" t="s">
        <v>4176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1135</v>
      </c>
      <c r="O2042" t="s">
        <v>3977</v>
      </c>
      <c r="P2042" s="10">
        <f t="shared" si="155"/>
        <v>248</v>
      </c>
      <c r="Q2042">
        <f t="shared" si="156"/>
        <v>27.47</v>
      </c>
      <c r="S2042" s="11">
        <f t="shared" si="157"/>
        <v>41578.927118055552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6" t="s">
        <v>4177</v>
      </c>
      <c r="C2043" s="6" t="s">
        <v>4178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1135</v>
      </c>
      <c r="O2043" t="s">
        <v>3977</v>
      </c>
      <c r="P2043" s="10">
        <f t="shared" si="155"/>
        <v>182</v>
      </c>
      <c r="Q2043">
        <f t="shared" si="156"/>
        <v>143.97999999999999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6" t="s">
        <v>4179</v>
      </c>
      <c r="C2044" s="6" t="s">
        <v>4180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1135</v>
      </c>
      <c r="O2044" t="s">
        <v>3977</v>
      </c>
      <c r="P2044" s="10">
        <f t="shared" si="155"/>
        <v>124</v>
      </c>
      <c r="Q2044">
        <f t="shared" si="156"/>
        <v>88.24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6" t="s">
        <v>4181</v>
      </c>
      <c r="C2045" s="6" t="s">
        <v>4182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1135</v>
      </c>
      <c r="O2045" t="s">
        <v>3977</v>
      </c>
      <c r="P2045" s="10">
        <f t="shared" si="155"/>
        <v>506</v>
      </c>
      <c r="Q2045">
        <f t="shared" si="156"/>
        <v>36.33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6" t="s">
        <v>4183</v>
      </c>
      <c r="C2046" s="6" t="s">
        <v>4184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1135</v>
      </c>
      <c r="O2046" t="s">
        <v>3977</v>
      </c>
      <c r="P2046" s="10">
        <f t="shared" si="155"/>
        <v>108</v>
      </c>
      <c r="Q2046">
        <f t="shared" si="156"/>
        <v>90.18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6" t="s">
        <v>4185</v>
      </c>
      <c r="C2047" s="6" t="s">
        <v>4186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1135</v>
      </c>
      <c r="O2047" t="s">
        <v>3977</v>
      </c>
      <c r="P2047" s="10">
        <f t="shared" si="155"/>
        <v>819</v>
      </c>
      <c r="Q2047">
        <f t="shared" si="156"/>
        <v>152.62</v>
      </c>
      <c r="S2047" s="11">
        <f t="shared" si="157"/>
        <v>41069.088506944448</v>
      </c>
      <c r="T2047" s="11">
        <f t="shared" si="158"/>
        <v>41099.088506944448</v>
      </c>
      <c r="U2047">
        <f t="shared" si="159"/>
        <v>2012</v>
      </c>
    </row>
    <row r="2048" spans="1:21" ht="60" x14ac:dyDescent="0.25">
      <c r="A2048">
        <v>2046</v>
      </c>
      <c r="B2048" s="6" t="s">
        <v>4187</v>
      </c>
      <c r="C2048" s="6" t="s">
        <v>4188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1135</v>
      </c>
      <c r="O2048" t="s">
        <v>3977</v>
      </c>
      <c r="P2048" s="10">
        <f t="shared" si="155"/>
        <v>121</v>
      </c>
      <c r="Q2048">
        <f t="shared" si="156"/>
        <v>55.81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6" t="s">
        <v>4189</v>
      </c>
      <c r="C2049" s="6" t="s">
        <v>4190</v>
      </c>
      <c r="D2049" s="7">
        <v>98000</v>
      </c>
      <c r="E2049" s="8">
        <v>100939</v>
      </c>
      <c r="F2049" t="s">
        <v>22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1135</v>
      </c>
      <c r="O2049" t="s">
        <v>3977</v>
      </c>
      <c r="P2049" s="10">
        <f t="shared" si="155"/>
        <v>103</v>
      </c>
      <c r="Q2049">
        <f t="shared" si="156"/>
        <v>227.85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6" t="s">
        <v>4191</v>
      </c>
      <c r="C2050" s="6" t="s">
        <v>4192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1135</v>
      </c>
      <c r="O2050" t="s">
        <v>3977</v>
      </c>
      <c r="P2050" s="10">
        <f t="shared" ref="P2050:P2113" si="160">IFERROR(ROUND(E2050/D2050*100,0),0)</f>
        <v>148</v>
      </c>
      <c r="Q2050">
        <f t="shared" ref="Q2050:Q2113" si="161">IFERROR(ROUND(E2050/L2050,2),0)</f>
        <v>91.83</v>
      </c>
      <c r="S2050" s="11">
        <f t="shared" ref="S2050:S2113" si="162">(J2050/86400)+DATE(1970,1,1)</f>
        <v>41387.651516203703</v>
      </c>
      <c r="T2050" s="11">
        <f t="shared" ref="T2050:T2113" si="163">(I2050/86400)+DATE(1970,1,1)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6" t="s">
        <v>4193</v>
      </c>
      <c r="C2051" s="6" t="s">
        <v>4194</v>
      </c>
      <c r="D2051" s="7">
        <v>50000</v>
      </c>
      <c r="E2051" s="8">
        <v>60095.35</v>
      </c>
      <c r="F2051" t="s">
        <v>22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1135</v>
      </c>
      <c r="O2051" t="s">
        <v>3977</v>
      </c>
      <c r="P2051" s="10">
        <f t="shared" si="160"/>
        <v>120</v>
      </c>
      <c r="Q2051">
        <f t="shared" si="161"/>
        <v>80.989999999999995</v>
      </c>
      <c r="S2051" s="11">
        <f t="shared" si="162"/>
        <v>41575.527349537035</v>
      </c>
      <c r="T2051" s="11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6" t="s">
        <v>4195</v>
      </c>
      <c r="C2052" s="6" t="s">
        <v>4196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1135</v>
      </c>
      <c r="O2052" t="s">
        <v>3977</v>
      </c>
      <c r="P2052" s="10">
        <f t="shared" si="160"/>
        <v>473</v>
      </c>
      <c r="Q2052">
        <f t="shared" si="161"/>
        <v>278.39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6" t="s">
        <v>4197</v>
      </c>
      <c r="C2053" s="6" t="s">
        <v>4198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1135</v>
      </c>
      <c r="O2053" t="s">
        <v>3977</v>
      </c>
      <c r="P2053" s="10">
        <f t="shared" si="160"/>
        <v>130</v>
      </c>
      <c r="Q2053">
        <f t="shared" si="161"/>
        <v>43.1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6" t="s">
        <v>4199</v>
      </c>
      <c r="C2054" s="6" t="s">
        <v>4200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1135</v>
      </c>
      <c r="O2054" t="s">
        <v>3977</v>
      </c>
      <c r="P2054" s="10">
        <f t="shared" si="160"/>
        <v>353</v>
      </c>
      <c r="Q2054">
        <f t="shared" si="161"/>
        <v>326.29000000000002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6" t="s">
        <v>4201</v>
      </c>
      <c r="C2055" s="6" t="s">
        <v>4202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1135</v>
      </c>
      <c r="O2055" t="s">
        <v>3977</v>
      </c>
      <c r="P2055" s="10">
        <f t="shared" si="160"/>
        <v>101</v>
      </c>
      <c r="Q2055">
        <f t="shared" si="161"/>
        <v>41.74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6" t="s">
        <v>4203</v>
      </c>
      <c r="C2056" s="6" t="s">
        <v>4204</v>
      </c>
      <c r="D2056" s="7">
        <v>35000</v>
      </c>
      <c r="E2056" s="8">
        <v>39757</v>
      </c>
      <c r="F2056" t="s">
        <v>22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1135</v>
      </c>
      <c r="O2056" t="s">
        <v>3977</v>
      </c>
      <c r="P2056" s="10">
        <f t="shared" si="160"/>
        <v>114</v>
      </c>
      <c r="Q2056">
        <f t="shared" si="161"/>
        <v>64.02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6" t="s">
        <v>4205</v>
      </c>
      <c r="C2057" s="6" t="s">
        <v>4206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1135</v>
      </c>
      <c r="O2057" t="s">
        <v>3977</v>
      </c>
      <c r="P2057" s="10">
        <f t="shared" si="160"/>
        <v>167</v>
      </c>
      <c r="Q2057">
        <f t="shared" si="161"/>
        <v>99.46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6" t="s">
        <v>4207</v>
      </c>
      <c r="C2058" s="6" t="s">
        <v>4208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1135</v>
      </c>
      <c r="O2058" t="s">
        <v>3977</v>
      </c>
      <c r="P2058" s="10">
        <f t="shared" si="160"/>
        <v>153</v>
      </c>
      <c r="Q2058">
        <f t="shared" si="161"/>
        <v>138.49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6" t="s">
        <v>4209</v>
      </c>
      <c r="C2059" s="6" t="s">
        <v>4210</v>
      </c>
      <c r="D2059" s="7">
        <v>15000</v>
      </c>
      <c r="E2059" s="8">
        <v>30334.83</v>
      </c>
      <c r="F2059" t="s">
        <v>22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1135</v>
      </c>
      <c r="O2059" t="s">
        <v>3977</v>
      </c>
      <c r="P2059" s="10">
        <f t="shared" si="160"/>
        <v>202</v>
      </c>
      <c r="Q2059">
        <f t="shared" si="161"/>
        <v>45.55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6" t="s">
        <v>4211</v>
      </c>
      <c r="C2060" s="6" t="s">
        <v>4212</v>
      </c>
      <c r="D2060" s="7">
        <v>2560</v>
      </c>
      <c r="E2060" s="8">
        <v>4308</v>
      </c>
      <c r="F2060" t="s">
        <v>22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1135</v>
      </c>
      <c r="O2060" t="s">
        <v>3977</v>
      </c>
      <c r="P2060" s="10">
        <f t="shared" si="160"/>
        <v>168</v>
      </c>
      <c r="Q2060">
        <f t="shared" si="161"/>
        <v>10.51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6" t="s">
        <v>4213</v>
      </c>
      <c r="C2061" s="6" t="s">
        <v>4214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1135</v>
      </c>
      <c r="O2061" t="s">
        <v>3977</v>
      </c>
      <c r="P2061" s="10">
        <f t="shared" si="160"/>
        <v>143</v>
      </c>
      <c r="Q2061">
        <f t="shared" si="161"/>
        <v>114.77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6" t="s">
        <v>4215</v>
      </c>
      <c r="C2062" s="6" t="s">
        <v>4216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1135</v>
      </c>
      <c r="O2062" t="s">
        <v>3977</v>
      </c>
      <c r="P2062" s="10">
        <f t="shared" si="160"/>
        <v>196</v>
      </c>
      <c r="Q2062">
        <f t="shared" si="161"/>
        <v>36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6" t="s">
        <v>4217</v>
      </c>
      <c r="C2063" s="6" t="s">
        <v>4218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1135</v>
      </c>
      <c r="O2063" t="s">
        <v>3977</v>
      </c>
      <c r="P2063" s="10">
        <f t="shared" si="160"/>
        <v>108</v>
      </c>
      <c r="Q2063">
        <f t="shared" si="161"/>
        <v>154.16999999999999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6" t="s">
        <v>4219</v>
      </c>
      <c r="C2064" s="6" t="s">
        <v>4220</v>
      </c>
      <c r="D2064" s="7">
        <v>100000</v>
      </c>
      <c r="E2064" s="8">
        <v>114977</v>
      </c>
      <c r="F2064" t="s">
        <v>22</v>
      </c>
      <c r="G2064" t="s">
        <v>316</v>
      </c>
      <c r="H2064" t="s">
        <v>317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1135</v>
      </c>
      <c r="O2064" t="s">
        <v>3977</v>
      </c>
      <c r="P2064" s="10">
        <f t="shared" si="160"/>
        <v>115</v>
      </c>
      <c r="Q2064">
        <f t="shared" si="161"/>
        <v>566.39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6" t="s">
        <v>4221</v>
      </c>
      <c r="C2065" s="6" t="s">
        <v>4222</v>
      </c>
      <c r="D2065" s="7">
        <v>4000</v>
      </c>
      <c r="E2065" s="8">
        <v>5922</v>
      </c>
      <c r="F2065" t="s">
        <v>22</v>
      </c>
      <c r="G2065" t="s">
        <v>509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1135</v>
      </c>
      <c r="O2065" t="s">
        <v>3977</v>
      </c>
      <c r="P2065" s="10">
        <f t="shared" si="160"/>
        <v>148</v>
      </c>
      <c r="Q2065">
        <f t="shared" si="161"/>
        <v>120.86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6" t="s">
        <v>4223</v>
      </c>
      <c r="C2066" s="6" t="s">
        <v>4224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1135</v>
      </c>
      <c r="O2066" t="s">
        <v>3977</v>
      </c>
      <c r="P2066" s="10">
        <f t="shared" si="160"/>
        <v>191</v>
      </c>
      <c r="Q2066">
        <f t="shared" si="161"/>
        <v>86.16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6" t="s">
        <v>4225</v>
      </c>
      <c r="C2067" s="6" t="s">
        <v>4226</v>
      </c>
      <c r="D2067" s="7">
        <v>40000</v>
      </c>
      <c r="E2067" s="8">
        <v>79686.05</v>
      </c>
      <c r="F2067" t="s">
        <v>22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1135</v>
      </c>
      <c r="O2067" t="s">
        <v>3977</v>
      </c>
      <c r="P2067" s="10">
        <f t="shared" si="160"/>
        <v>199</v>
      </c>
      <c r="Q2067">
        <f t="shared" si="161"/>
        <v>51.21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6" t="s">
        <v>4227</v>
      </c>
      <c r="C2068" s="6" t="s">
        <v>4228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1135</v>
      </c>
      <c r="O2068" t="s">
        <v>3977</v>
      </c>
      <c r="P2068" s="10">
        <f t="shared" si="160"/>
        <v>219</v>
      </c>
      <c r="Q2068">
        <f t="shared" si="161"/>
        <v>67.260000000000005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6" t="s">
        <v>4229</v>
      </c>
      <c r="C2069" s="6" t="s">
        <v>4230</v>
      </c>
      <c r="D2069" s="7">
        <v>495</v>
      </c>
      <c r="E2069" s="8">
        <v>628</v>
      </c>
      <c r="F2069" t="s">
        <v>22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1135</v>
      </c>
      <c r="O2069" t="s">
        <v>3977</v>
      </c>
      <c r="P2069" s="10">
        <f t="shared" si="160"/>
        <v>127</v>
      </c>
      <c r="Q2069">
        <f t="shared" si="161"/>
        <v>62.8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6" t="s">
        <v>4231</v>
      </c>
      <c r="C2070" s="6" t="s">
        <v>4232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1135</v>
      </c>
      <c r="O2070" t="s">
        <v>3977</v>
      </c>
      <c r="P2070" s="10">
        <f t="shared" si="160"/>
        <v>105</v>
      </c>
      <c r="Q2070">
        <f t="shared" si="161"/>
        <v>346.13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6" t="s">
        <v>4233</v>
      </c>
      <c r="C2071" s="6" t="s">
        <v>4234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1135</v>
      </c>
      <c r="O2071" t="s">
        <v>3977</v>
      </c>
      <c r="P2071" s="10">
        <f t="shared" si="160"/>
        <v>128</v>
      </c>
      <c r="Q2071">
        <f t="shared" si="161"/>
        <v>244.12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6" t="s">
        <v>4235</v>
      </c>
      <c r="C2072" s="6" t="s">
        <v>4236</v>
      </c>
      <c r="D2072" s="7">
        <v>125000</v>
      </c>
      <c r="E2072" s="8">
        <v>396659</v>
      </c>
      <c r="F2072" t="s">
        <v>22</v>
      </c>
      <c r="G2072" t="s">
        <v>509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1135</v>
      </c>
      <c r="O2072" t="s">
        <v>3977</v>
      </c>
      <c r="P2072" s="10">
        <f t="shared" si="160"/>
        <v>317</v>
      </c>
      <c r="Q2072">
        <f t="shared" si="161"/>
        <v>259.25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6" t="s">
        <v>4237</v>
      </c>
      <c r="C2073" s="6" t="s">
        <v>4238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1135</v>
      </c>
      <c r="O2073" t="s">
        <v>3977</v>
      </c>
      <c r="P2073" s="10">
        <f t="shared" si="160"/>
        <v>281</v>
      </c>
      <c r="Q2073">
        <f t="shared" si="161"/>
        <v>201.96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6" t="s">
        <v>4239</v>
      </c>
      <c r="C2074" s="6" t="s">
        <v>4240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1135</v>
      </c>
      <c r="O2074" t="s">
        <v>3977</v>
      </c>
      <c r="P2074" s="10">
        <f t="shared" si="160"/>
        <v>111</v>
      </c>
      <c r="Q2074">
        <f t="shared" si="161"/>
        <v>226.21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6" t="s">
        <v>4241</v>
      </c>
      <c r="C2075" s="6" t="s">
        <v>4242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1135</v>
      </c>
      <c r="O2075" t="s">
        <v>3977</v>
      </c>
      <c r="P2075" s="10">
        <f t="shared" si="160"/>
        <v>153</v>
      </c>
      <c r="Q2075">
        <f t="shared" si="161"/>
        <v>324.69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6" t="s">
        <v>4243</v>
      </c>
      <c r="C2076" s="6" t="s">
        <v>4244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1135</v>
      </c>
      <c r="O2076" t="s">
        <v>3977</v>
      </c>
      <c r="P2076" s="10">
        <f t="shared" si="160"/>
        <v>103</v>
      </c>
      <c r="Q2076">
        <f t="shared" si="161"/>
        <v>205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6" t="s">
        <v>4245</v>
      </c>
      <c r="C2077" s="6" t="s">
        <v>4246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1135</v>
      </c>
      <c r="O2077" t="s">
        <v>3977</v>
      </c>
      <c r="P2077" s="10">
        <f t="shared" si="160"/>
        <v>1678</v>
      </c>
      <c r="Q2077">
        <f t="shared" si="161"/>
        <v>20.47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6" t="s">
        <v>4247</v>
      </c>
      <c r="C2078" s="6" t="s">
        <v>4248</v>
      </c>
      <c r="D2078" s="7">
        <v>179000</v>
      </c>
      <c r="E2078" s="8">
        <v>972594.99</v>
      </c>
      <c r="F2078" t="s">
        <v>22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1135</v>
      </c>
      <c r="O2078" t="s">
        <v>3977</v>
      </c>
      <c r="P2078" s="10">
        <f t="shared" si="160"/>
        <v>543</v>
      </c>
      <c r="Q2078">
        <f t="shared" si="161"/>
        <v>116.35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6" t="s">
        <v>4249</v>
      </c>
      <c r="C2079" s="6" t="s">
        <v>4250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1135</v>
      </c>
      <c r="O2079" t="s">
        <v>3977</v>
      </c>
      <c r="P2079" s="10">
        <f t="shared" si="160"/>
        <v>116</v>
      </c>
      <c r="Q2079">
        <f t="shared" si="161"/>
        <v>307.2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6" t="s">
        <v>4251</v>
      </c>
      <c r="C2080" s="6" t="s">
        <v>4252</v>
      </c>
      <c r="D2080" s="7">
        <v>20000</v>
      </c>
      <c r="E2080" s="8">
        <v>26241</v>
      </c>
      <c r="F2080" t="s">
        <v>22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1135</v>
      </c>
      <c r="O2080" t="s">
        <v>3977</v>
      </c>
      <c r="P2080" s="10">
        <f t="shared" si="160"/>
        <v>131</v>
      </c>
      <c r="Q2080">
        <f t="shared" si="161"/>
        <v>546.69000000000005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6" t="s">
        <v>4253</v>
      </c>
      <c r="C2081" s="6" t="s">
        <v>4254</v>
      </c>
      <c r="D2081" s="7">
        <v>10000</v>
      </c>
      <c r="E2081" s="8">
        <v>28817</v>
      </c>
      <c r="F2081" t="s">
        <v>22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1135</v>
      </c>
      <c r="O2081" t="s">
        <v>3977</v>
      </c>
      <c r="P2081" s="10">
        <f t="shared" si="160"/>
        <v>288</v>
      </c>
      <c r="Q2081">
        <f t="shared" si="161"/>
        <v>47.47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6" t="s">
        <v>4255</v>
      </c>
      <c r="C2082" s="6" t="s">
        <v>4256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1135</v>
      </c>
      <c r="O2082" t="s">
        <v>3977</v>
      </c>
      <c r="P2082" s="10">
        <f t="shared" si="160"/>
        <v>508</v>
      </c>
      <c r="Q2082">
        <f t="shared" si="161"/>
        <v>101.56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6" t="s">
        <v>4257</v>
      </c>
      <c r="C2083" s="6" t="s">
        <v>4258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1624</v>
      </c>
      <c r="O2083" t="s">
        <v>1828</v>
      </c>
      <c r="P2083" s="10">
        <f t="shared" si="160"/>
        <v>115</v>
      </c>
      <c r="Q2083">
        <f t="shared" si="161"/>
        <v>72.91</v>
      </c>
      <c r="S2083" s="11">
        <f t="shared" si="162"/>
        <v>41004.15688657407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6" t="s">
        <v>4259</v>
      </c>
      <c r="C2084" s="6" t="s">
        <v>4260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1624</v>
      </c>
      <c r="O2084" t="s">
        <v>1828</v>
      </c>
      <c r="P2084" s="10">
        <f t="shared" si="160"/>
        <v>111</v>
      </c>
      <c r="Q2084">
        <f t="shared" si="161"/>
        <v>43.71</v>
      </c>
      <c r="S2084" s="11">
        <f t="shared" si="162"/>
        <v>40811.120324074072</v>
      </c>
      <c r="T2084" s="11">
        <f t="shared" si="163"/>
        <v>40871.161990740744</v>
      </c>
      <c r="U2084">
        <f t="shared" si="164"/>
        <v>2011</v>
      </c>
    </row>
    <row r="2085" spans="1:21" ht="60" x14ac:dyDescent="0.25">
      <c r="A2085">
        <v>2083</v>
      </c>
      <c r="B2085" s="6" t="s">
        <v>4261</v>
      </c>
      <c r="C2085" s="6" t="s">
        <v>4262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1624</v>
      </c>
      <c r="O2085" t="s">
        <v>1828</v>
      </c>
      <c r="P2085" s="10">
        <f t="shared" si="160"/>
        <v>113</v>
      </c>
      <c r="Q2085">
        <f t="shared" si="161"/>
        <v>34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6" t="s">
        <v>4263</v>
      </c>
      <c r="C2086" s="6" t="s">
        <v>4264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1624</v>
      </c>
      <c r="O2086" t="s">
        <v>1828</v>
      </c>
      <c r="P2086" s="10">
        <f t="shared" si="160"/>
        <v>108</v>
      </c>
      <c r="Q2086">
        <f t="shared" si="161"/>
        <v>70.650000000000006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6" t="s">
        <v>4265</v>
      </c>
      <c r="C2087" s="6" t="s">
        <v>4266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1624</v>
      </c>
      <c r="O2087" t="s">
        <v>1828</v>
      </c>
      <c r="P2087" s="10">
        <f t="shared" si="160"/>
        <v>124</v>
      </c>
      <c r="Q2087">
        <f t="shared" si="161"/>
        <v>89.3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6" t="s">
        <v>4267</v>
      </c>
      <c r="C2088" s="6" t="s">
        <v>4268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1624</v>
      </c>
      <c r="O2088" t="s">
        <v>1828</v>
      </c>
      <c r="P2088" s="10">
        <f t="shared" si="160"/>
        <v>101</v>
      </c>
      <c r="Q2088">
        <f t="shared" si="161"/>
        <v>115.09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6" t="s">
        <v>4269</v>
      </c>
      <c r="C2089" s="6" t="s">
        <v>4270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1624</v>
      </c>
      <c r="O2089" t="s">
        <v>1828</v>
      </c>
      <c r="P2089" s="10">
        <f t="shared" si="160"/>
        <v>104</v>
      </c>
      <c r="Q2089">
        <f t="shared" si="161"/>
        <v>62.12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6" t="s">
        <v>4271</v>
      </c>
      <c r="C2090" s="6" t="s">
        <v>4272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1624</v>
      </c>
      <c r="O2090" t="s">
        <v>1828</v>
      </c>
      <c r="P2090" s="10">
        <f t="shared" si="160"/>
        <v>116</v>
      </c>
      <c r="Q2090">
        <f t="shared" si="161"/>
        <v>46.2</v>
      </c>
      <c r="S2090" s="11">
        <f t="shared" si="162"/>
        <v>40395.714722222227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6" t="s">
        <v>4273</v>
      </c>
      <c r="C2091" s="6" t="s">
        <v>4274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1624</v>
      </c>
      <c r="O2091" t="s">
        <v>1828</v>
      </c>
      <c r="P2091" s="10">
        <f t="shared" si="160"/>
        <v>120</v>
      </c>
      <c r="Q2091">
        <f t="shared" si="161"/>
        <v>48.55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6" t="s">
        <v>4275</v>
      </c>
      <c r="C2092" s="6" t="s">
        <v>4276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1624</v>
      </c>
      <c r="O2092" t="s">
        <v>1828</v>
      </c>
      <c r="P2092" s="10">
        <f t="shared" si="160"/>
        <v>115</v>
      </c>
      <c r="Q2092">
        <f t="shared" si="161"/>
        <v>57.52</v>
      </c>
      <c r="S2092" s="11">
        <f t="shared" si="162"/>
        <v>41299.381423611107</v>
      </c>
      <c r="T2092" s="11">
        <f t="shared" si="163"/>
        <v>41329.381423611107</v>
      </c>
      <c r="U2092">
        <f t="shared" si="164"/>
        <v>2013</v>
      </c>
    </row>
    <row r="2093" spans="1:21" ht="60" x14ac:dyDescent="0.25">
      <c r="A2093">
        <v>2091</v>
      </c>
      <c r="B2093" s="6" t="s">
        <v>4277</v>
      </c>
      <c r="C2093" s="6" t="s">
        <v>4278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1624</v>
      </c>
      <c r="O2093" t="s">
        <v>1828</v>
      </c>
      <c r="P2093" s="10">
        <f t="shared" si="160"/>
        <v>120</v>
      </c>
      <c r="Q2093">
        <f t="shared" si="161"/>
        <v>88.15</v>
      </c>
      <c r="S2093" s="11">
        <f t="shared" si="162"/>
        <v>40555.322662037041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6" t="s">
        <v>4279</v>
      </c>
      <c r="C2094" s="6" t="s">
        <v>4280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1624</v>
      </c>
      <c r="O2094" t="s">
        <v>1828</v>
      </c>
      <c r="P2094" s="10">
        <f t="shared" si="160"/>
        <v>101</v>
      </c>
      <c r="Q2094">
        <f t="shared" si="161"/>
        <v>110.49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6" t="s">
        <v>4281</v>
      </c>
      <c r="C2095" s="6" t="s">
        <v>4282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1624</v>
      </c>
      <c r="O2095" t="s">
        <v>1828</v>
      </c>
      <c r="P2095" s="10">
        <f t="shared" si="160"/>
        <v>102</v>
      </c>
      <c r="Q2095">
        <f t="shared" si="161"/>
        <v>66.83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6" t="s">
        <v>4283</v>
      </c>
      <c r="C2096" s="6" t="s">
        <v>4284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1624</v>
      </c>
      <c r="O2096" t="s">
        <v>1828</v>
      </c>
      <c r="P2096" s="10">
        <f t="shared" si="160"/>
        <v>121</v>
      </c>
      <c r="Q2096">
        <f t="shared" si="161"/>
        <v>58.6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6" t="s">
        <v>4285</v>
      </c>
      <c r="C2097" s="6" t="s">
        <v>4286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1624</v>
      </c>
      <c r="O2097" t="s">
        <v>1828</v>
      </c>
      <c r="P2097" s="10">
        <f t="shared" si="160"/>
        <v>100</v>
      </c>
      <c r="Q2097">
        <f t="shared" si="161"/>
        <v>113.64</v>
      </c>
      <c r="S2097" s="11">
        <f t="shared" si="162"/>
        <v>40758.733483796299</v>
      </c>
      <c r="T2097" s="11">
        <f t="shared" si="163"/>
        <v>40818.733483796299</v>
      </c>
      <c r="U2097">
        <f t="shared" si="164"/>
        <v>2011</v>
      </c>
    </row>
    <row r="2098" spans="1:21" ht="45" x14ac:dyDescent="0.25">
      <c r="A2098">
        <v>2096</v>
      </c>
      <c r="B2098" s="6" t="s">
        <v>4287</v>
      </c>
      <c r="C2098" s="6" t="s">
        <v>4288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1624</v>
      </c>
      <c r="O2098" t="s">
        <v>1828</v>
      </c>
      <c r="P2098" s="10">
        <f t="shared" si="160"/>
        <v>102</v>
      </c>
      <c r="Q2098">
        <f t="shared" si="161"/>
        <v>43.57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6" t="s">
        <v>4289</v>
      </c>
      <c r="C2099" s="6" t="s">
        <v>4290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1624</v>
      </c>
      <c r="O2099" t="s">
        <v>1828</v>
      </c>
      <c r="P2099" s="10">
        <f t="shared" si="160"/>
        <v>100</v>
      </c>
      <c r="Q2099">
        <f t="shared" si="161"/>
        <v>78.95</v>
      </c>
      <c r="S2099" s="11">
        <f t="shared" si="162"/>
        <v>40818.584895833337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6" t="s">
        <v>4291</v>
      </c>
      <c r="C2100" s="6" t="s">
        <v>4292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1624</v>
      </c>
      <c r="O2100" t="s">
        <v>1828</v>
      </c>
      <c r="P2100" s="10">
        <f t="shared" si="160"/>
        <v>100</v>
      </c>
      <c r="Q2100">
        <f t="shared" si="161"/>
        <v>188.13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6" t="s">
        <v>4293</v>
      </c>
      <c r="C2101" s="6" t="s">
        <v>4294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1624</v>
      </c>
      <c r="O2101" t="s">
        <v>1828</v>
      </c>
      <c r="P2101" s="10">
        <f t="shared" si="160"/>
        <v>132</v>
      </c>
      <c r="Q2101">
        <f t="shared" si="161"/>
        <v>63.03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6" t="s">
        <v>4295</v>
      </c>
      <c r="C2102" s="6" t="s">
        <v>4296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1624</v>
      </c>
      <c r="O2102" t="s">
        <v>1828</v>
      </c>
      <c r="P2102" s="10">
        <f t="shared" si="160"/>
        <v>137</v>
      </c>
      <c r="Q2102">
        <f t="shared" si="161"/>
        <v>30.37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6" t="s">
        <v>4297</v>
      </c>
      <c r="C2103" s="6" t="s">
        <v>4298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1624</v>
      </c>
      <c r="O2103" t="s">
        <v>1828</v>
      </c>
      <c r="P2103" s="10">
        <f t="shared" si="160"/>
        <v>113</v>
      </c>
      <c r="Q2103">
        <f t="shared" si="161"/>
        <v>51.48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6" t="s">
        <v>4299</v>
      </c>
      <c r="C2104" s="6" t="s">
        <v>4300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1624</v>
      </c>
      <c r="O2104" t="s">
        <v>1828</v>
      </c>
      <c r="P2104" s="10">
        <f t="shared" si="160"/>
        <v>136</v>
      </c>
      <c r="Q2104">
        <f t="shared" si="161"/>
        <v>35.79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6" t="s">
        <v>4301</v>
      </c>
      <c r="C2105" s="6" t="s">
        <v>4302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1624</v>
      </c>
      <c r="O2105" t="s">
        <v>1828</v>
      </c>
      <c r="P2105" s="10">
        <f t="shared" si="160"/>
        <v>146</v>
      </c>
      <c r="Q2105">
        <f t="shared" si="161"/>
        <v>98.82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6" t="s">
        <v>4303</v>
      </c>
      <c r="C2106" s="6" t="s">
        <v>4304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1624</v>
      </c>
      <c r="O2106" t="s">
        <v>1828</v>
      </c>
      <c r="P2106" s="10">
        <f t="shared" si="160"/>
        <v>130</v>
      </c>
      <c r="Q2106">
        <f t="shared" si="161"/>
        <v>28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6" t="s">
        <v>4305</v>
      </c>
      <c r="C2107" s="6" t="s">
        <v>4306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1624</v>
      </c>
      <c r="O2107" t="s">
        <v>1828</v>
      </c>
      <c r="P2107" s="10">
        <f t="shared" si="160"/>
        <v>254</v>
      </c>
      <c r="Q2107">
        <f t="shared" si="161"/>
        <v>51.31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6" t="s">
        <v>4307</v>
      </c>
      <c r="C2108" s="6" t="s">
        <v>4308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1624</v>
      </c>
      <c r="O2108" t="s">
        <v>1828</v>
      </c>
      <c r="P2108" s="10">
        <f t="shared" si="160"/>
        <v>107</v>
      </c>
      <c r="Q2108">
        <f t="shared" si="161"/>
        <v>53.52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6" t="s">
        <v>4309</v>
      </c>
      <c r="C2109" s="6" t="s">
        <v>4310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1624</v>
      </c>
      <c r="O2109" t="s">
        <v>1828</v>
      </c>
      <c r="P2109" s="10">
        <f t="shared" si="160"/>
        <v>108</v>
      </c>
      <c r="Q2109">
        <f t="shared" si="161"/>
        <v>37.15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6" t="s">
        <v>4311</v>
      </c>
      <c r="C2110" s="6" t="s">
        <v>4312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1624</v>
      </c>
      <c r="O2110" t="s">
        <v>1828</v>
      </c>
      <c r="P2110" s="10">
        <f t="shared" si="160"/>
        <v>107</v>
      </c>
      <c r="Q2110">
        <f t="shared" si="161"/>
        <v>89.9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6" t="s">
        <v>4313</v>
      </c>
      <c r="C2111" s="6" t="s">
        <v>4314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1624</v>
      </c>
      <c r="O2111" t="s">
        <v>1828</v>
      </c>
      <c r="P2111" s="10">
        <f t="shared" si="160"/>
        <v>107</v>
      </c>
      <c r="Q2111">
        <f t="shared" si="161"/>
        <v>106.53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6" t="s">
        <v>4315</v>
      </c>
      <c r="C2112" s="6" t="s">
        <v>4316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1624</v>
      </c>
      <c r="O2112" t="s">
        <v>1828</v>
      </c>
      <c r="P2112" s="10">
        <f t="shared" si="160"/>
        <v>100</v>
      </c>
      <c r="Q2112">
        <f t="shared" si="161"/>
        <v>52.82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6" t="s">
        <v>4317</v>
      </c>
      <c r="C2113" s="6" t="s">
        <v>4318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1624</v>
      </c>
      <c r="O2113" t="s">
        <v>1828</v>
      </c>
      <c r="P2113" s="10">
        <f t="shared" si="160"/>
        <v>107</v>
      </c>
      <c r="Q2113">
        <f t="shared" si="161"/>
        <v>54.62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6" t="s">
        <v>4319</v>
      </c>
      <c r="C2114" s="6" t="s">
        <v>4320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1624</v>
      </c>
      <c r="O2114" t="s">
        <v>1828</v>
      </c>
      <c r="P2114" s="10">
        <f t="shared" ref="P2114:P2177" si="165">IFERROR(ROUND(E2114/D2114*100,0),0)</f>
        <v>100</v>
      </c>
      <c r="Q2114">
        <f t="shared" ref="Q2114:Q2177" si="166">IFERROR(ROUND(E2114/L2114,2),0)</f>
        <v>27.27</v>
      </c>
      <c r="S2114" s="11">
        <f t="shared" ref="S2114:S2177" si="167">(J2114/86400)+DATE(1970,1,1)</f>
        <v>41365.928159722222</v>
      </c>
      <c r="T2114" s="11">
        <f t="shared" ref="T2114:T2177" si="168">(I2114/86400)+DATE(1970,1,1)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6" t="s">
        <v>4321</v>
      </c>
      <c r="C2115" s="6" t="s">
        <v>4322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1624</v>
      </c>
      <c r="O2115" t="s">
        <v>1828</v>
      </c>
      <c r="P2115" s="10">
        <f t="shared" si="165"/>
        <v>105</v>
      </c>
      <c r="Q2115">
        <f t="shared" si="166"/>
        <v>68.599999999999994</v>
      </c>
      <c r="S2115" s="11">
        <f t="shared" si="167"/>
        <v>41870.86546296296</v>
      </c>
      <c r="T2115" s="11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6" t="s">
        <v>4323</v>
      </c>
      <c r="C2116" s="6" t="s">
        <v>4324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1624</v>
      </c>
      <c r="O2116" t="s">
        <v>1828</v>
      </c>
      <c r="P2116" s="10">
        <f t="shared" si="165"/>
        <v>105</v>
      </c>
      <c r="Q2116">
        <f t="shared" si="166"/>
        <v>35.61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6" t="s">
        <v>4325</v>
      </c>
      <c r="C2117" s="6" t="s">
        <v>4326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1624</v>
      </c>
      <c r="O2117" t="s">
        <v>1828</v>
      </c>
      <c r="P2117" s="10">
        <f t="shared" si="165"/>
        <v>226</v>
      </c>
      <c r="Q2117">
        <f t="shared" si="166"/>
        <v>94.03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6" t="s">
        <v>4327</v>
      </c>
      <c r="C2118" s="6" t="s">
        <v>4328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1624</v>
      </c>
      <c r="O2118" t="s">
        <v>1828</v>
      </c>
      <c r="P2118" s="10">
        <f t="shared" si="165"/>
        <v>101</v>
      </c>
      <c r="Q2118">
        <f t="shared" si="166"/>
        <v>526.46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6" t="s">
        <v>4329</v>
      </c>
      <c r="C2119" s="6" t="s">
        <v>4330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1624</v>
      </c>
      <c r="O2119" t="s">
        <v>1828</v>
      </c>
      <c r="P2119" s="10">
        <f t="shared" si="165"/>
        <v>148</v>
      </c>
      <c r="Q2119">
        <f t="shared" si="166"/>
        <v>50.66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6" t="s">
        <v>4331</v>
      </c>
      <c r="C2120" s="6" t="s">
        <v>4332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1624</v>
      </c>
      <c r="O2120" t="s">
        <v>1828</v>
      </c>
      <c r="P2120" s="10">
        <f t="shared" si="165"/>
        <v>135</v>
      </c>
      <c r="Q2120">
        <f t="shared" si="166"/>
        <v>79.180000000000007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6" t="s">
        <v>4333</v>
      </c>
      <c r="C2121" s="6" t="s">
        <v>4334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1624</v>
      </c>
      <c r="O2121" t="s">
        <v>1828</v>
      </c>
      <c r="P2121" s="10">
        <f t="shared" si="165"/>
        <v>101</v>
      </c>
      <c r="Q2121">
        <f t="shared" si="166"/>
        <v>91.59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6" t="s">
        <v>4335</v>
      </c>
      <c r="C2122" s="6" t="s">
        <v>4336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1624</v>
      </c>
      <c r="O2122" t="s">
        <v>1828</v>
      </c>
      <c r="P2122" s="10">
        <f t="shared" si="165"/>
        <v>101</v>
      </c>
      <c r="Q2122">
        <f t="shared" si="166"/>
        <v>116.96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6" t="s">
        <v>4337</v>
      </c>
      <c r="C2123" s="6" t="s">
        <v>4338</v>
      </c>
      <c r="D2123" s="7">
        <v>50000</v>
      </c>
      <c r="E2123" s="8">
        <v>284</v>
      </c>
      <c r="F2123" t="s">
        <v>364</v>
      </c>
      <c r="G2123" t="s">
        <v>2100</v>
      </c>
      <c r="H2123" t="s">
        <v>2101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2203</v>
      </c>
      <c r="O2123" t="s">
        <v>2204</v>
      </c>
      <c r="P2123" s="10">
        <f t="shared" si="165"/>
        <v>1</v>
      </c>
      <c r="Q2123">
        <f t="shared" si="166"/>
        <v>28.4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6" t="s">
        <v>4339</v>
      </c>
      <c r="C2124" s="6" t="s">
        <v>4340</v>
      </c>
      <c r="D2124" s="7">
        <v>80000</v>
      </c>
      <c r="E2124" s="8">
        <v>310</v>
      </c>
      <c r="F2124" t="s">
        <v>364</v>
      </c>
      <c r="G2124" t="s">
        <v>1433</v>
      </c>
      <c r="H2124" t="s">
        <v>1434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2203</v>
      </c>
      <c r="O2124" t="s">
        <v>2204</v>
      </c>
      <c r="P2124" s="10">
        <f t="shared" si="165"/>
        <v>0</v>
      </c>
      <c r="Q2124">
        <f t="shared" si="166"/>
        <v>103.33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6" t="s">
        <v>4341</v>
      </c>
      <c r="C2125" s="6" t="s">
        <v>4342</v>
      </c>
      <c r="D2125" s="7">
        <v>500</v>
      </c>
      <c r="E2125" s="8">
        <v>50</v>
      </c>
      <c r="F2125" t="s">
        <v>364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2203</v>
      </c>
      <c r="O2125" t="s">
        <v>2204</v>
      </c>
      <c r="P2125" s="10">
        <f t="shared" si="165"/>
        <v>10</v>
      </c>
      <c r="Q2125">
        <f t="shared" si="166"/>
        <v>10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6" t="s">
        <v>4343</v>
      </c>
      <c r="C2126" s="6" t="s">
        <v>4344</v>
      </c>
      <c r="D2126" s="7">
        <v>1100</v>
      </c>
      <c r="E2126" s="8">
        <v>115</v>
      </c>
      <c r="F2126" t="s">
        <v>364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2203</v>
      </c>
      <c r="O2126" t="s">
        <v>2204</v>
      </c>
      <c r="P2126" s="10">
        <f t="shared" si="165"/>
        <v>10</v>
      </c>
      <c r="Q2126">
        <f t="shared" si="166"/>
        <v>23</v>
      </c>
      <c r="S2126" s="11">
        <f t="shared" si="167"/>
        <v>40464.028182870374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6" t="s">
        <v>4345</v>
      </c>
      <c r="C2127" s="6" t="s">
        <v>4346</v>
      </c>
      <c r="D2127" s="7">
        <v>60000</v>
      </c>
      <c r="E2127" s="8">
        <v>852</v>
      </c>
      <c r="F2127" t="s">
        <v>364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2203</v>
      </c>
      <c r="O2127" t="s">
        <v>2204</v>
      </c>
      <c r="P2127" s="10">
        <f t="shared" si="165"/>
        <v>1</v>
      </c>
      <c r="Q2127">
        <f t="shared" si="166"/>
        <v>31.56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6" t="s">
        <v>4347</v>
      </c>
      <c r="C2128" s="6" t="s">
        <v>4348</v>
      </c>
      <c r="D2128" s="7">
        <v>20000</v>
      </c>
      <c r="E2128" s="8">
        <v>10</v>
      </c>
      <c r="F2128" t="s">
        <v>364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2203</v>
      </c>
      <c r="O2128" t="s">
        <v>2204</v>
      </c>
      <c r="P2128" s="10">
        <f t="shared" si="165"/>
        <v>0</v>
      </c>
      <c r="Q2128">
        <f t="shared" si="166"/>
        <v>5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6" t="s">
        <v>4349</v>
      </c>
      <c r="C2129" s="6" t="s">
        <v>4350</v>
      </c>
      <c r="D2129" s="7">
        <v>28000</v>
      </c>
      <c r="E2129" s="8">
        <v>8076</v>
      </c>
      <c r="F2129" t="s">
        <v>364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2203</v>
      </c>
      <c r="O2129" t="s">
        <v>2204</v>
      </c>
      <c r="P2129" s="10">
        <f t="shared" si="165"/>
        <v>29</v>
      </c>
      <c r="Q2129">
        <f t="shared" si="166"/>
        <v>34.22</v>
      </c>
      <c r="S2129" s="11">
        <f t="shared" si="167"/>
        <v>42045.505358796298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6" t="s">
        <v>4351</v>
      </c>
      <c r="C2130" s="6" t="s">
        <v>4352</v>
      </c>
      <c r="D2130" s="7">
        <v>15000</v>
      </c>
      <c r="E2130" s="8">
        <v>25</v>
      </c>
      <c r="F2130" t="s">
        <v>364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2203</v>
      </c>
      <c r="O2130" t="s">
        <v>2204</v>
      </c>
      <c r="P2130" s="10">
        <f t="shared" si="165"/>
        <v>0</v>
      </c>
      <c r="Q2130">
        <f t="shared" si="166"/>
        <v>25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6" t="s">
        <v>4353</v>
      </c>
      <c r="C2131" s="6" t="s">
        <v>4354</v>
      </c>
      <c r="D2131" s="7">
        <v>2000</v>
      </c>
      <c r="E2131" s="8">
        <v>236</v>
      </c>
      <c r="F2131" t="s">
        <v>364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2203</v>
      </c>
      <c r="O2131" t="s">
        <v>2204</v>
      </c>
      <c r="P2131" s="10">
        <f t="shared" si="165"/>
        <v>12</v>
      </c>
      <c r="Q2131">
        <f t="shared" si="166"/>
        <v>19.670000000000002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6" t="s">
        <v>4355</v>
      </c>
      <c r="C2132" s="6" t="s">
        <v>4356</v>
      </c>
      <c r="D2132" s="7">
        <v>42000</v>
      </c>
      <c r="E2132" s="8">
        <v>85</v>
      </c>
      <c r="F2132" t="s">
        <v>364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2203</v>
      </c>
      <c r="O2132" t="s">
        <v>2204</v>
      </c>
      <c r="P2132" s="10">
        <f t="shared" si="165"/>
        <v>0</v>
      </c>
      <c r="Q2132">
        <f t="shared" si="166"/>
        <v>21.25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6" t="s">
        <v>4357</v>
      </c>
      <c r="C2133" s="6" t="s">
        <v>4358</v>
      </c>
      <c r="D2133" s="7">
        <v>500</v>
      </c>
      <c r="E2133" s="8">
        <v>25</v>
      </c>
      <c r="F2133" t="s">
        <v>364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2203</v>
      </c>
      <c r="O2133" t="s">
        <v>2204</v>
      </c>
      <c r="P2133" s="10">
        <f t="shared" si="165"/>
        <v>5</v>
      </c>
      <c r="Q2133">
        <f t="shared" si="166"/>
        <v>8.33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6" t="s">
        <v>4359</v>
      </c>
      <c r="C2134" s="6" t="s">
        <v>4360</v>
      </c>
      <c r="D2134" s="7">
        <v>100000</v>
      </c>
      <c r="E2134" s="8">
        <v>2112.9899999999998</v>
      </c>
      <c r="F2134" t="s">
        <v>364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2203</v>
      </c>
      <c r="O2134" t="s">
        <v>2204</v>
      </c>
      <c r="P2134" s="10">
        <f t="shared" si="165"/>
        <v>2</v>
      </c>
      <c r="Q2134">
        <f t="shared" si="166"/>
        <v>21.34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6" t="s">
        <v>4361</v>
      </c>
      <c r="C2135" s="6" t="s">
        <v>4362</v>
      </c>
      <c r="D2135" s="7">
        <v>1000</v>
      </c>
      <c r="E2135" s="8">
        <v>16</v>
      </c>
      <c r="F2135" t="s">
        <v>364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2203</v>
      </c>
      <c r="O2135" t="s">
        <v>2204</v>
      </c>
      <c r="P2135" s="10">
        <f t="shared" si="165"/>
        <v>2</v>
      </c>
      <c r="Q2135">
        <f t="shared" si="166"/>
        <v>5.33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6" t="s">
        <v>4363</v>
      </c>
      <c r="C2136" s="6" t="s">
        <v>4364</v>
      </c>
      <c r="D2136" s="7">
        <v>6000</v>
      </c>
      <c r="E2136" s="8">
        <v>104</v>
      </c>
      <c r="F2136" t="s">
        <v>364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2203</v>
      </c>
      <c r="O2136" t="s">
        <v>2204</v>
      </c>
      <c r="P2136" s="10">
        <f t="shared" si="165"/>
        <v>2</v>
      </c>
      <c r="Q2136">
        <f t="shared" si="166"/>
        <v>34.67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6" t="s">
        <v>4365</v>
      </c>
      <c r="C2137" s="6" t="s">
        <v>4366</v>
      </c>
      <c r="D2137" s="7">
        <v>5000</v>
      </c>
      <c r="E2137" s="8">
        <v>478</v>
      </c>
      <c r="F2137" t="s">
        <v>364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2203</v>
      </c>
      <c r="O2137" t="s">
        <v>2204</v>
      </c>
      <c r="P2137" s="10">
        <f t="shared" si="165"/>
        <v>10</v>
      </c>
      <c r="Q2137">
        <f t="shared" si="166"/>
        <v>21.73</v>
      </c>
      <c r="S2137" s="11">
        <f t="shared" si="167"/>
        <v>41156.96334490741</v>
      </c>
      <c r="T2137" s="11">
        <f t="shared" si="168"/>
        <v>41186.96334490741</v>
      </c>
      <c r="U2137">
        <f t="shared" si="169"/>
        <v>2012</v>
      </c>
    </row>
    <row r="2138" spans="1:21" ht="45" x14ac:dyDescent="0.25">
      <c r="A2138">
        <v>2136</v>
      </c>
      <c r="B2138" s="6" t="s">
        <v>4367</v>
      </c>
      <c r="C2138" s="6" t="s">
        <v>4368</v>
      </c>
      <c r="D2138" s="7">
        <v>80000</v>
      </c>
      <c r="E2138" s="8">
        <v>47.69</v>
      </c>
      <c r="F2138" t="s">
        <v>364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2203</v>
      </c>
      <c r="O2138" t="s">
        <v>2204</v>
      </c>
      <c r="P2138" s="10">
        <f t="shared" si="165"/>
        <v>0</v>
      </c>
      <c r="Q2138">
        <f t="shared" si="166"/>
        <v>11.92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6" t="s">
        <v>4369</v>
      </c>
      <c r="C2139" s="6" t="s">
        <v>4370</v>
      </c>
      <c r="D2139" s="7">
        <v>50000</v>
      </c>
      <c r="E2139" s="8">
        <v>14203</v>
      </c>
      <c r="F2139" t="s">
        <v>364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2203</v>
      </c>
      <c r="O2139" t="s">
        <v>2204</v>
      </c>
      <c r="P2139" s="10">
        <f t="shared" si="165"/>
        <v>28</v>
      </c>
      <c r="Q2139">
        <f t="shared" si="166"/>
        <v>26.6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6" t="s">
        <v>4371</v>
      </c>
      <c r="C2140" s="6" t="s">
        <v>4372</v>
      </c>
      <c r="D2140" s="7">
        <v>1000</v>
      </c>
      <c r="E2140" s="8">
        <v>128</v>
      </c>
      <c r="F2140" t="s">
        <v>364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2203</v>
      </c>
      <c r="O2140" t="s">
        <v>2204</v>
      </c>
      <c r="P2140" s="10">
        <f t="shared" si="165"/>
        <v>13</v>
      </c>
      <c r="Q2140">
        <f t="shared" si="166"/>
        <v>10.67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6" t="s">
        <v>4373</v>
      </c>
      <c r="C2141" s="6" t="s">
        <v>4374</v>
      </c>
      <c r="D2141" s="7">
        <v>30000</v>
      </c>
      <c r="E2141" s="8">
        <v>1626</v>
      </c>
      <c r="F2141" t="s">
        <v>364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2203</v>
      </c>
      <c r="O2141" t="s">
        <v>2204</v>
      </c>
      <c r="P2141" s="10">
        <f t="shared" si="165"/>
        <v>5</v>
      </c>
      <c r="Q2141">
        <f t="shared" si="166"/>
        <v>29.04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6" t="s">
        <v>4375</v>
      </c>
      <c r="C2142" s="6" t="s">
        <v>4376</v>
      </c>
      <c r="D2142" s="7">
        <v>500000</v>
      </c>
      <c r="E2142" s="8">
        <v>560</v>
      </c>
      <c r="F2142" t="s">
        <v>364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2203</v>
      </c>
      <c r="O2142" t="s">
        <v>2204</v>
      </c>
      <c r="P2142" s="10">
        <f t="shared" si="165"/>
        <v>0</v>
      </c>
      <c r="Q2142">
        <f t="shared" si="166"/>
        <v>50.91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6" t="s">
        <v>4377</v>
      </c>
      <c r="C2143" s="6" t="s">
        <v>4378</v>
      </c>
      <c r="D2143" s="7">
        <v>15000</v>
      </c>
      <c r="E2143" s="8">
        <v>0</v>
      </c>
      <c r="F2143" t="s">
        <v>364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2203</v>
      </c>
      <c r="O2143" t="s">
        <v>2204</v>
      </c>
      <c r="P2143" s="10">
        <f t="shared" si="165"/>
        <v>0</v>
      </c>
      <c r="Q2143">
        <f t="shared" si="166"/>
        <v>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6" t="s">
        <v>4379</v>
      </c>
      <c r="C2144" s="6" t="s">
        <v>4380</v>
      </c>
      <c r="D2144" s="7">
        <v>10500</v>
      </c>
      <c r="E2144" s="8">
        <v>601</v>
      </c>
      <c r="F2144" t="s">
        <v>364</v>
      </c>
      <c r="G2144" t="s">
        <v>509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2203</v>
      </c>
      <c r="O2144" t="s">
        <v>2204</v>
      </c>
      <c r="P2144" s="10">
        <f t="shared" si="165"/>
        <v>6</v>
      </c>
      <c r="Q2144">
        <f t="shared" si="166"/>
        <v>50.08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6" t="s">
        <v>4381</v>
      </c>
      <c r="C2145" s="6" t="s">
        <v>4382</v>
      </c>
      <c r="D2145" s="7">
        <v>2000</v>
      </c>
      <c r="E2145" s="8">
        <v>225</v>
      </c>
      <c r="F2145" t="s">
        <v>364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2203</v>
      </c>
      <c r="O2145" t="s">
        <v>2204</v>
      </c>
      <c r="P2145" s="10">
        <f t="shared" si="165"/>
        <v>11</v>
      </c>
      <c r="Q2145">
        <f t="shared" si="166"/>
        <v>45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6" t="s">
        <v>4383</v>
      </c>
      <c r="C2146" s="6" t="s">
        <v>4384</v>
      </c>
      <c r="D2146" s="7">
        <v>35500</v>
      </c>
      <c r="E2146" s="8">
        <v>607</v>
      </c>
      <c r="F2146" t="s">
        <v>364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2203</v>
      </c>
      <c r="O2146" t="s">
        <v>2204</v>
      </c>
      <c r="P2146" s="10">
        <f t="shared" si="165"/>
        <v>2</v>
      </c>
      <c r="Q2146">
        <f t="shared" si="166"/>
        <v>25.29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6" t="s">
        <v>4385</v>
      </c>
      <c r="C2147" s="6" t="s">
        <v>4386</v>
      </c>
      <c r="D2147" s="7">
        <v>15000</v>
      </c>
      <c r="E2147" s="8">
        <v>4565</v>
      </c>
      <c r="F2147" t="s">
        <v>364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2203</v>
      </c>
      <c r="O2147" t="s">
        <v>2204</v>
      </c>
      <c r="P2147" s="10">
        <f t="shared" si="165"/>
        <v>30</v>
      </c>
      <c r="Q2147">
        <f t="shared" si="166"/>
        <v>51.29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6" t="s">
        <v>4387</v>
      </c>
      <c r="C2148" s="6" t="s">
        <v>4388</v>
      </c>
      <c r="D2148" s="7">
        <v>5000</v>
      </c>
      <c r="E2148" s="8">
        <v>1</v>
      </c>
      <c r="F2148" t="s">
        <v>364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2203</v>
      </c>
      <c r="O2148" t="s">
        <v>2204</v>
      </c>
      <c r="P2148" s="10">
        <f t="shared" si="165"/>
        <v>0</v>
      </c>
      <c r="Q2148">
        <f t="shared" si="166"/>
        <v>1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6" t="s">
        <v>4389</v>
      </c>
      <c r="C2149" s="6" t="s">
        <v>4390</v>
      </c>
      <c r="D2149" s="7">
        <v>390000</v>
      </c>
      <c r="E2149" s="8">
        <v>2716</v>
      </c>
      <c r="F2149" t="s">
        <v>364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2203</v>
      </c>
      <c r="O2149" t="s">
        <v>2204</v>
      </c>
      <c r="P2149" s="10">
        <f t="shared" si="165"/>
        <v>1</v>
      </c>
      <c r="Q2149">
        <f t="shared" si="166"/>
        <v>49.38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6" t="s">
        <v>4391</v>
      </c>
      <c r="C2150" s="6" t="s">
        <v>4392</v>
      </c>
      <c r="D2150" s="7">
        <v>100</v>
      </c>
      <c r="E2150" s="8">
        <v>2</v>
      </c>
      <c r="F2150" t="s">
        <v>364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2203</v>
      </c>
      <c r="O2150" t="s">
        <v>2204</v>
      </c>
      <c r="P2150" s="10">
        <f t="shared" si="165"/>
        <v>2</v>
      </c>
      <c r="Q2150">
        <f t="shared" si="166"/>
        <v>1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6" t="s">
        <v>4393</v>
      </c>
      <c r="C2151" s="6" t="s">
        <v>4394</v>
      </c>
      <c r="D2151" s="7">
        <v>2000</v>
      </c>
      <c r="E2151" s="8">
        <v>0</v>
      </c>
      <c r="F2151" t="s">
        <v>364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2203</v>
      </c>
      <c r="O2151" t="s">
        <v>2204</v>
      </c>
      <c r="P2151" s="10">
        <f t="shared" si="165"/>
        <v>0</v>
      </c>
      <c r="Q2151">
        <f t="shared" si="166"/>
        <v>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6" t="s">
        <v>4395</v>
      </c>
      <c r="C2152" s="6" t="s">
        <v>4396</v>
      </c>
      <c r="D2152" s="7">
        <v>50000</v>
      </c>
      <c r="E2152" s="8">
        <v>405</v>
      </c>
      <c r="F2152" t="s">
        <v>364</v>
      </c>
      <c r="G2152" t="s">
        <v>417</v>
      </c>
      <c r="H2152" t="s">
        <v>418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2203</v>
      </c>
      <c r="O2152" t="s">
        <v>2204</v>
      </c>
      <c r="P2152" s="10">
        <f t="shared" si="165"/>
        <v>1</v>
      </c>
      <c r="Q2152">
        <f t="shared" si="166"/>
        <v>101.25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6" t="s">
        <v>4397</v>
      </c>
      <c r="C2153" s="6" t="s">
        <v>4398</v>
      </c>
      <c r="D2153" s="7">
        <v>45000</v>
      </c>
      <c r="E2153" s="8">
        <v>118</v>
      </c>
      <c r="F2153" t="s">
        <v>364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2203</v>
      </c>
      <c r="O2153" t="s">
        <v>2204</v>
      </c>
      <c r="P2153" s="10">
        <f t="shared" si="165"/>
        <v>0</v>
      </c>
      <c r="Q2153">
        <f t="shared" si="166"/>
        <v>19.670000000000002</v>
      </c>
      <c r="S2153" s="11">
        <f t="shared" si="167"/>
        <v>42520.847384259258</v>
      </c>
      <c r="T2153" s="11">
        <f t="shared" si="168"/>
        <v>42550.847384259258</v>
      </c>
      <c r="U2153">
        <f t="shared" si="169"/>
        <v>2016</v>
      </c>
    </row>
    <row r="2154" spans="1:21" ht="60" x14ac:dyDescent="0.25">
      <c r="A2154">
        <v>2152</v>
      </c>
      <c r="B2154" s="6" t="s">
        <v>4399</v>
      </c>
      <c r="C2154" s="6" t="s">
        <v>4400</v>
      </c>
      <c r="D2154" s="7">
        <v>30000</v>
      </c>
      <c r="E2154" s="8">
        <v>50</v>
      </c>
      <c r="F2154" t="s">
        <v>364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2203</v>
      </c>
      <c r="O2154" t="s">
        <v>2204</v>
      </c>
      <c r="P2154" s="10">
        <f t="shared" si="165"/>
        <v>0</v>
      </c>
      <c r="Q2154">
        <f t="shared" si="166"/>
        <v>12.5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6" t="s">
        <v>4401</v>
      </c>
      <c r="C2155" s="6" t="s">
        <v>4402</v>
      </c>
      <c r="D2155" s="7">
        <v>372625</v>
      </c>
      <c r="E2155" s="8">
        <v>34</v>
      </c>
      <c r="F2155" t="s">
        <v>364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2203</v>
      </c>
      <c r="O2155" t="s">
        <v>2204</v>
      </c>
      <c r="P2155" s="10">
        <f t="shared" si="165"/>
        <v>0</v>
      </c>
      <c r="Q2155">
        <f t="shared" si="166"/>
        <v>8.5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6" t="s">
        <v>4403</v>
      </c>
      <c r="C2156" s="6" t="s">
        <v>4404</v>
      </c>
      <c r="D2156" s="7">
        <v>250</v>
      </c>
      <c r="E2156" s="8">
        <v>2</v>
      </c>
      <c r="F2156" t="s">
        <v>364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2203</v>
      </c>
      <c r="O2156" t="s">
        <v>2204</v>
      </c>
      <c r="P2156" s="10">
        <f t="shared" si="165"/>
        <v>1</v>
      </c>
      <c r="Q2156">
        <f t="shared" si="166"/>
        <v>1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6" t="s">
        <v>4405</v>
      </c>
      <c r="C2157" s="6" t="s">
        <v>4406</v>
      </c>
      <c r="D2157" s="7">
        <v>5000</v>
      </c>
      <c r="E2157" s="8">
        <v>115</v>
      </c>
      <c r="F2157" t="s">
        <v>364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2203</v>
      </c>
      <c r="O2157" t="s">
        <v>2204</v>
      </c>
      <c r="P2157" s="10">
        <f t="shared" si="165"/>
        <v>2</v>
      </c>
      <c r="Q2157">
        <f t="shared" si="166"/>
        <v>23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6" t="s">
        <v>4407</v>
      </c>
      <c r="C2158" s="6" t="s">
        <v>4408</v>
      </c>
      <c r="D2158" s="7">
        <v>56000</v>
      </c>
      <c r="E2158" s="8">
        <v>1493</v>
      </c>
      <c r="F2158" t="s">
        <v>364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2203</v>
      </c>
      <c r="O2158" t="s">
        <v>2204</v>
      </c>
      <c r="P2158" s="10">
        <f t="shared" si="165"/>
        <v>3</v>
      </c>
      <c r="Q2158">
        <f t="shared" si="166"/>
        <v>17.989999999999998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6" t="s">
        <v>4409</v>
      </c>
      <c r="C2159" s="6" t="s">
        <v>4410</v>
      </c>
      <c r="D2159" s="7">
        <v>75000</v>
      </c>
      <c r="E2159" s="8">
        <v>21144</v>
      </c>
      <c r="F2159" t="s">
        <v>364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2203</v>
      </c>
      <c r="O2159" t="s">
        <v>2204</v>
      </c>
      <c r="P2159" s="10">
        <f t="shared" si="165"/>
        <v>28</v>
      </c>
      <c r="Q2159">
        <f t="shared" si="166"/>
        <v>370.95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6" t="s">
        <v>4411</v>
      </c>
      <c r="C2160" s="6" t="s">
        <v>4412</v>
      </c>
      <c r="D2160" s="7">
        <v>300000</v>
      </c>
      <c r="E2160" s="8">
        <v>19770.11</v>
      </c>
      <c r="F2160" t="s">
        <v>364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2203</v>
      </c>
      <c r="O2160" t="s">
        <v>2204</v>
      </c>
      <c r="P2160" s="10">
        <f t="shared" si="165"/>
        <v>7</v>
      </c>
      <c r="Q2160">
        <f t="shared" si="166"/>
        <v>63.57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6" t="s">
        <v>4413</v>
      </c>
      <c r="C2161" s="6" t="s">
        <v>4414</v>
      </c>
      <c r="D2161" s="7">
        <v>3600</v>
      </c>
      <c r="E2161" s="8">
        <v>26</v>
      </c>
      <c r="F2161" t="s">
        <v>364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2203</v>
      </c>
      <c r="O2161" t="s">
        <v>2204</v>
      </c>
      <c r="P2161" s="10">
        <f t="shared" si="165"/>
        <v>1</v>
      </c>
      <c r="Q2161">
        <f t="shared" si="166"/>
        <v>13</v>
      </c>
      <c r="S2161" s="11">
        <f t="shared" si="167"/>
        <v>40710.731180555558</v>
      </c>
      <c r="T2161" s="11">
        <f t="shared" si="168"/>
        <v>40740.731180555558</v>
      </c>
      <c r="U2161">
        <f t="shared" si="169"/>
        <v>2011</v>
      </c>
    </row>
    <row r="2162" spans="1:21" ht="45" x14ac:dyDescent="0.25">
      <c r="A2162">
        <v>2160</v>
      </c>
      <c r="B2162" s="6" t="s">
        <v>4415</v>
      </c>
      <c r="C2162" s="6" t="s">
        <v>4416</v>
      </c>
      <c r="D2162" s="7">
        <v>10000</v>
      </c>
      <c r="E2162" s="8">
        <v>85</v>
      </c>
      <c r="F2162" t="s">
        <v>364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2203</v>
      </c>
      <c r="O2162" t="s">
        <v>2204</v>
      </c>
      <c r="P2162" s="10">
        <f t="shared" si="165"/>
        <v>1</v>
      </c>
      <c r="Q2162">
        <f t="shared" si="166"/>
        <v>5.31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6" t="s">
        <v>4417</v>
      </c>
      <c r="C2163" s="6" t="s">
        <v>4418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1624</v>
      </c>
      <c r="O2163" t="s">
        <v>1625</v>
      </c>
      <c r="P2163" s="10">
        <f t="shared" si="165"/>
        <v>116</v>
      </c>
      <c r="Q2163">
        <f t="shared" si="166"/>
        <v>35.619999999999997</v>
      </c>
      <c r="S2163" s="11">
        <f t="shared" si="167"/>
        <v>42240.852534722224</v>
      </c>
      <c r="T2163" s="11">
        <f t="shared" si="168"/>
        <v>42270.852534722224</v>
      </c>
      <c r="U2163">
        <f t="shared" si="169"/>
        <v>2015</v>
      </c>
    </row>
    <row r="2164" spans="1:21" ht="60" x14ac:dyDescent="0.25">
      <c r="A2164">
        <v>2162</v>
      </c>
      <c r="B2164" s="6" t="s">
        <v>4419</v>
      </c>
      <c r="C2164" s="6" t="s">
        <v>4420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1624</v>
      </c>
      <c r="O2164" t="s">
        <v>1625</v>
      </c>
      <c r="P2164" s="10">
        <f t="shared" si="165"/>
        <v>112</v>
      </c>
      <c r="Q2164">
        <f t="shared" si="166"/>
        <v>87.1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6" t="s">
        <v>4421</v>
      </c>
      <c r="C2165" s="6" t="s">
        <v>4422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1624</v>
      </c>
      <c r="O2165" t="s">
        <v>1625</v>
      </c>
      <c r="P2165" s="10">
        <f t="shared" si="165"/>
        <v>132</v>
      </c>
      <c r="Q2165">
        <f t="shared" si="166"/>
        <v>75.11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6" t="s">
        <v>4423</v>
      </c>
      <c r="C2166" s="6" t="s">
        <v>4424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1624</v>
      </c>
      <c r="O2166" t="s">
        <v>1625</v>
      </c>
      <c r="P2166" s="10">
        <f t="shared" si="165"/>
        <v>103</v>
      </c>
      <c r="Q2166">
        <f t="shared" si="166"/>
        <v>68.010000000000005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6" t="s">
        <v>4425</v>
      </c>
      <c r="C2167" s="6" t="s">
        <v>4426</v>
      </c>
      <c r="D2167" s="7">
        <v>2500</v>
      </c>
      <c r="E2167" s="8">
        <v>3466</v>
      </c>
      <c r="F2167" t="s">
        <v>22</v>
      </c>
      <c r="G2167" t="s">
        <v>186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1624</v>
      </c>
      <c r="O2167" t="s">
        <v>1625</v>
      </c>
      <c r="P2167" s="10">
        <f t="shared" si="165"/>
        <v>139</v>
      </c>
      <c r="Q2167">
        <f t="shared" si="166"/>
        <v>29.62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6" t="s">
        <v>4427</v>
      </c>
      <c r="C2168" s="6" t="s">
        <v>4428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1624</v>
      </c>
      <c r="O2168" t="s">
        <v>1625</v>
      </c>
      <c r="P2168" s="10">
        <f t="shared" si="165"/>
        <v>147</v>
      </c>
      <c r="Q2168">
        <f t="shared" si="166"/>
        <v>91.63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6" t="s">
        <v>4429</v>
      </c>
      <c r="C2169" s="6" t="s">
        <v>4430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1624</v>
      </c>
      <c r="O2169" t="s">
        <v>1625</v>
      </c>
      <c r="P2169" s="10">
        <f t="shared" si="165"/>
        <v>120</v>
      </c>
      <c r="Q2169">
        <f t="shared" si="166"/>
        <v>22.5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6" t="s">
        <v>4431</v>
      </c>
      <c r="C2170" s="6" t="s">
        <v>4432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1624</v>
      </c>
      <c r="O2170" t="s">
        <v>1625</v>
      </c>
      <c r="P2170" s="10">
        <f t="shared" si="165"/>
        <v>122</v>
      </c>
      <c r="Q2170">
        <f t="shared" si="166"/>
        <v>64.37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6" t="s">
        <v>4433</v>
      </c>
      <c r="C2171" s="6" t="s">
        <v>4434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1624</v>
      </c>
      <c r="O2171" t="s">
        <v>1625</v>
      </c>
      <c r="P2171" s="10">
        <f t="shared" si="165"/>
        <v>100</v>
      </c>
      <c r="Q2171">
        <f t="shared" si="166"/>
        <v>21.86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6" t="s">
        <v>4435</v>
      </c>
      <c r="C2172" s="6" t="s">
        <v>4436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1624</v>
      </c>
      <c r="O2172" t="s">
        <v>1625</v>
      </c>
      <c r="P2172" s="10">
        <f t="shared" si="165"/>
        <v>181</v>
      </c>
      <c r="Q2172">
        <f t="shared" si="166"/>
        <v>33.32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6" t="s">
        <v>4437</v>
      </c>
      <c r="C2173" s="6" t="s">
        <v>4438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1624</v>
      </c>
      <c r="O2173" t="s">
        <v>1625</v>
      </c>
      <c r="P2173" s="10">
        <f t="shared" si="165"/>
        <v>106</v>
      </c>
      <c r="Q2173">
        <f t="shared" si="166"/>
        <v>90.28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6" t="s">
        <v>4439</v>
      </c>
      <c r="C2174" s="6" t="s">
        <v>4440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1624</v>
      </c>
      <c r="O2174" t="s">
        <v>1625</v>
      </c>
      <c r="P2174" s="10">
        <f t="shared" si="165"/>
        <v>100</v>
      </c>
      <c r="Q2174">
        <f t="shared" si="166"/>
        <v>76.92</v>
      </c>
      <c r="S2174" s="11">
        <f t="shared" si="167"/>
        <v>42082.580092592594</v>
      </c>
      <c r="T2174" s="11">
        <f t="shared" si="168"/>
        <v>42112.580092592594</v>
      </c>
      <c r="U2174">
        <f t="shared" si="169"/>
        <v>2015</v>
      </c>
    </row>
    <row r="2175" spans="1:21" ht="60" x14ac:dyDescent="0.25">
      <c r="A2175">
        <v>2173</v>
      </c>
      <c r="B2175" s="6" t="s">
        <v>4441</v>
      </c>
      <c r="C2175" s="6" t="s">
        <v>4442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1624</v>
      </c>
      <c r="O2175" t="s">
        <v>1625</v>
      </c>
      <c r="P2175" s="10">
        <f t="shared" si="165"/>
        <v>127</v>
      </c>
      <c r="Q2175">
        <f t="shared" si="166"/>
        <v>59.23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6" t="s">
        <v>4443</v>
      </c>
      <c r="C2176" s="6" t="s">
        <v>4444</v>
      </c>
      <c r="D2176" s="7">
        <v>4000</v>
      </c>
      <c r="E2176" s="8">
        <v>4119</v>
      </c>
      <c r="F2176" t="s">
        <v>22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1624</v>
      </c>
      <c r="O2176" t="s">
        <v>1625</v>
      </c>
      <c r="P2176" s="10">
        <f t="shared" si="165"/>
        <v>103</v>
      </c>
      <c r="Q2176">
        <f t="shared" si="166"/>
        <v>65.38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6" t="s">
        <v>4445</v>
      </c>
      <c r="C2177" s="6" t="s">
        <v>4446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1624</v>
      </c>
      <c r="O2177" t="s">
        <v>1625</v>
      </c>
      <c r="P2177" s="10">
        <f t="shared" si="165"/>
        <v>250</v>
      </c>
      <c r="Q2177">
        <f t="shared" si="166"/>
        <v>67.31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6" t="s">
        <v>4447</v>
      </c>
      <c r="C2178" s="6" t="s">
        <v>4448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1624</v>
      </c>
      <c r="O2178" t="s">
        <v>1625</v>
      </c>
      <c r="P2178" s="10">
        <f t="shared" ref="P2178:P2241" si="170">IFERROR(ROUND(E2178/D2178*100,0),0)</f>
        <v>126</v>
      </c>
      <c r="Q2178">
        <f t="shared" ref="Q2178:Q2241" si="171">IFERROR(ROUND(E2178/L2178,2),0)</f>
        <v>88.75</v>
      </c>
      <c r="S2178" s="11">
        <f t="shared" ref="S2178:S2241" si="172">(J2178/86400)+DATE(1970,1,1)</f>
        <v>42096.633206018523</v>
      </c>
      <c r="T2178" s="11">
        <f t="shared" ref="T2178:T2241" si="173">(I2178/86400)+DATE(1970,1,1)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6" t="s">
        <v>4449</v>
      </c>
      <c r="C2179" s="6" t="s">
        <v>4450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1624</v>
      </c>
      <c r="O2179" t="s">
        <v>1625</v>
      </c>
      <c r="P2179" s="10">
        <f t="shared" si="170"/>
        <v>100</v>
      </c>
      <c r="Q2179">
        <f t="shared" si="171"/>
        <v>65.87</v>
      </c>
      <c r="S2179" s="11">
        <f t="shared" si="172"/>
        <v>42502.250775462962</v>
      </c>
      <c r="T2179" s="11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6" t="s">
        <v>4451</v>
      </c>
      <c r="C2180" s="6" t="s">
        <v>4452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1624</v>
      </c>
      <c r="O2180" t="s">
        <v>1625</v>
      </c>
      <c r="P2180" s="10">
        <f t="shared" si="170"/>
        <v>139</v>
      </c>
      <c r="Q2180">
        <f t="shared" si="171"/>
        <v>40.35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6" t="s">
        <v>4453</v>
      </c>
      <c r="C2181" s="6" t="s">
        <v>4454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1624</v>
      </c>
      <c r="O2181" t="s">
        <v>1625</v>
      </c>
      <c r="P2181" s="10">
        <f t="shared" si="170"/>
        <v>161</v>
      </c>
      <c r="Q2181">
        <f t="shared" si="171"/>
        <v>76.86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6" t="s">
        <v>4455</v>
      </c>
      <c r="C2182" s="6" t="s">
        <v>4456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1624</v>
      </c>
      <c r="O2182" t="s">
        <v>1625</v>
      </c>
      <c r="P2182" s="10">
        <f t="shared" si="170"/>
        <v>107</v>
      </c>
      <c r="Q2182">
        <f t="shared" si="171"/>
        <v>68.709999999999994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6" t="s">
        <v>4457</v>
      </c>
      <c r="C2183" s="6" t="s">
        <v>4458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2203</v>
      </c>
      <c r="O2183" t="s">
        <v>4459</v>
      </c>
      <c r="P2183" s="10">
        <f t="shared" si="170"/>
        <v>153</v>
      </c>
      <c r="Q2183">
        <f t="shared" si="171"/>
        <v>57.77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6" t="s">
        <v>4460</v>
      </c>
      <c r="C2184" s="6" t="s">
        <v>4461</v>
      </c>
      <c r="D2184" s="7">
        <v>3000</v>
      </c>
      <c r="E2184" s="8">
        <v>15725</v>
      </c>
      <c r="F2184" t="s">
        <v>22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2203</v>
      </c>
      <c r="O2184" t="s">
        <v>4459</v>
      </c>
      <c r="P2184" s="10">
        <f t="shared" si="170"/>
        <v>524</v>
      </c>
      <c r="Q2184">
        <f t="shared" si="171"/>
        <v>44.17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6" t="s">
        <v>4462</v>
      </c>
      <c r="C2185" s="6" t="s">
        <v>4463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2203</v>
      </c>
      <c r="O2185" t="s">
        <v>4459</v>
      </c>
      <c r="P2185" s="10">
        <f t="shared" si="170"/>
        <v>489</v>
      </c>
      <c r="Q2185">
        <f t="shared" si="171"/>
        <v>31.57</v>
      </c>
      <c r="S2185" s="11">
        <f t="shared" si="172"/>
        <v>42745.365474537037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6" t="s">
        <v>4464</v>
      </c>
      <c r="C2186" s="6" t="s">
        <v>4465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2203</v>
      </c>
      <c r="O2186" t="s">
        <v>4459</v>
      </c>
      <c r="P2186" s="10">
        <f t="shared" si="170"/>
        <v>285</v>
      </c>
      <c r="Q2186">
        <f t="shared" si="171"/>
        <v>107.05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6" t="s">
        <v>4466</v>
      </c>
      <c r="C2187" s="6" t="s">
        <v>4467</v>
      </c>
      <c r="D2187" s="7">
        <v>5000</v>
      </c>
      <c r="E2187" s="8">
        <v>92848.5</v>
      </c>
      <c r="F2187" t="s">
        <v>22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2203</v>
      </c>
      <c r="O2187" t="s">
        <v>4459</v>
      </c>
      <c r="P2187" s="10">
        <f t="shared" si="170"/>
        <v>1857</v>
      </c>
      <c r="Q2187">
        <f t="shared" si="171"/>
        <v>149.03</v>
      </c>
      <c r="S2187" s="11">
        <f t="shared" si="172"/>
        <v>41319.349988425922</v>
      </c>
      <c r="T2187" s="11">
        <f t="shared" si="173"/>
        <v>41359.349988425922</v>
      </c>
      <c r="U2187">
        <f t="shared" si="174"/>
        <v>2013</v>
      </c>
    </row>
    <row r="2188" spans="1:21" ht="45" x14ac:dyDescent="0.25">
      <c r="A2188">
        <v>2186</v>
      </c>
      <c r="B2188" s="6" t="s">
        <v>4468</v>
      </c>
      <c r="C2188" s="6" t="s">
        <v>4469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2203</v>
      </c>
      <c r="O2188" t="s">
        <v>4459</v>
      </c>
      <c r="P2188" s="10">
        <f t="shared" si="170"/>
        <v>110</v>
      </c>
      <c r="Q2188">
        <f t="shared" si="171"/>
        <v>55.96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6" t="s">
        <v>4470</v>
      </c>
      <c r="C2189" s="6" t="s">
        <v>4471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2203</v>
      </c>
      <c r="O2189" t="s">
        <v>4459</v>
      </c>
      <c r="P2189" s="10">
        <f t="shared" si="170"/>
        <v>1015</v>
      </c>
      <c r="Q2189">
        <f t="shared" si="171"/>
        <v>56.97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6" t="s">
        <v>4472</v>
      </c>
      <c r="C2190" s="6" t="s">
        <v>4473</v>
      </c>
      <c r="D2190" s="7">
        <v>5494</v>
      </c>
      <c r="E2190" s="8">
        <v>22645</v>
      </c>
      <c r="F2190" t="s">
        <v>22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2203</v>
      </c>
      <c r="O2190" t="s">
        <v>4459</v>
      </c>
      <c r="P2190" s="10">
        <f t="shared" si="170"/>
        <v>412</v>
      </c>
      <c r="Q2190">
        <f t="shared" si="171"/>
        <v>44.06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6" t="s">
        <v>4474</v>
      </c>
      <c r="C2191" s="6" t="s">
        <v>4475</v>
      </c>
      <c r="D2191" s="7">
        <v>1200</v>
      </c>
      <c r="E2191" s="8">
        <v>6039</v>
      </c>
      <c r="F2191" t="s">
        <v>22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2203</v>
      </c>
      <c r="O2191" t="s">
        <v>4459</v>
      </c>
      <c r="P2191" s="10">
        <f t="shared" si="170"/>
        <v>503</v>
      </c>
      <c r="Q2191">
        <f t="shared" si="171"/>
        <v>68.63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6" t="s">
        <v>4476</v>
      </c>
      <c r="C2192" s="6" t="s">
        <v>4477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2203</v>
      </c>
      <c r="O2192" t="s">
        <v>4459</v>
      </c>
      <c r="P2192" s="10">
        <f t="shared" si="170"/>
        <v>185</v>
      </c>
      <c r="Q2192">
        <f t="shared" si="171"/>
        <v>65.319999999999993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6" t="s">
        <v>4478</v>
      </c>
      <c r="C2193" s="6" t="s">
        <v>4479</v>
      </c>
      <c r="D2193" s="7">
        <v>750</v>
      </c>
      <c r="E2193" s="8">
        <v>898</v>
      </c>
      <c r="F2193" t="s">
        <v>22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2203</v>
      </c>
      <c r="O2193" t="s">
        <v>4459</v>
      </c>
      <c r="P2193" s="10">
        <f t="shared" si="170"/>
        <v>120</v>
      </c>
      <c r="Q2193">
        <f t="shared" si="171"/>
        <v>35.92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6" t="s">
        <v>4480</v>
      </c>
      <c r="C2194" s="6" t="s">
        <v>4481</v>
      </c>
      <c r="D2194" s="7">
        <v>12000</v>
      </c>
      <c r="E2194" s="8">
        <v>129748.82</v>
      </c>
      <c r="F2194" t="s">
        <v>22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2203</v>
      </c>
      <c r="O2194" t="s">
        <v>4459</v>
      </c>
      <c r="P2194" s="10">
        <f t="shared" si="170"/>
        <v>1081</v>
      </c>
      <c r="Q2194">
        <f t="shared" si="171"/>
        <v>40.07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6" t="s">
        <v>4482</v>
      </c>
      <c r="C2195" s="6" t="s">
        <v>4483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2203</v>
      </c>
      <c r="O2195" t="s">
        <v>4459</v>
      </c>
      <c r="P2195" s="10">
        <f t="shared" si="170"/>
        <v>452</v>
      </c>
      <c r="Q2195">
        <f t="shared" si="171"/>
        <v>75.650000000000006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6" t="s">
        <v>4484</v>
      </c>
      <c r="C2196" s="6" t="s">
        <v>4485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2203</v>
      </c>
      <c r="O2196" t="s">
        <v>4459</v>
      </c>
      <c r="P2196" s="10">
        <f t="shared" si="170"/>
        <v>537</v>
      </c>
      <c r="Q2196">
        <f t="shared" si="171"/>
        <v>61.2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6" t="s">
        <v>4486</v>
      </c>
      <c r="C2197" s="6" t="s">
        <v>4487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2203</v>
      </c>
      <c r="O2197" t="s">
        <v>4459</v>
      </c>
      <c r="P2197" s="10">
        <f t="shared" si="170"/>
        <v>120</v>
      </c>
      <c r="Q2197">
        <f t="shared" si="171"/>
        <v>48.13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6" t="s">
        <v>4488</v>
      </c>
      <c r="C2198" s="6" t="s">
        <v>4489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2203</v>
      </c>
      <c r="O2198" t="s">
        <v>4459</v>
      </c>
      <c r="P2198" s="10">
        <f t="shared" si="170"/>
        <v>114</v>
      </c>
      <c r="Q2198">
        <f t="shared" si="171"/>
        <v>68.11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6" t="s">
        <v>4490</v>
      </c>
      <c r="C2199" s="6" t="s">
        <v>4491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2203</v>
      </c>
      <c r="O2199" t="s">
        <v>4459</v>
      </c>
      <c r="P2199" s="10">
        <f t="shared" si="170"/>
        <v>951</v>
      </c>
      <c r="Q2199">
        <f t="shared" si="171"/>
        <v>65.89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6" t="s">
        <v>4492</v>
      </c>
      <c r="C2200" s="6" t="s">
        <v>4493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2203</v>
      </c>
      <c r="O2200" t="s">
        <v>4459</v>
      </c>
      <c r="P2200" s="10">
        <f t="shared" si="170"/>
        <v>133</v>
      </c>
      <c r="Q2200">
        <f t="shared" si="171"/>
        <v>81.650000000000006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6" t="s">
        <v>4494</v>
      </c>
      <c r="C2201" s="6" t="s">
        <v>4495</v>
      </c>
      <c r="D2201" s="7">
        <v>9000</v>
      </c>
      <c r="E2201" s="8">
        <v>13228</v>
      </c>
      <c r="F2201" t="s">
        <v>22</v>
      </c>
      <c r="G2201" t="s">
        <v>2470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2203</v>
      </c>
      <c r="O2201" t="s">
        <v>4459</v>
      </c>
      <c r="P2201" s="10">
        <f t="shared" si="170"/>
        <v>147</v>
      </c>
      <c r="Q2201">
        <f t="shared" si="171"/>
        <v>52.7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6" t="s">
        <v>4496</v>
      </c>
      <c r="C2202" s="6" t="s">
        <v>4497</v>
      </c>
      <c r="D2202" s="7">
        <v>2000</v>
      </c>
      <c r="E2202" s="8">
        <v>10843</v>
      </c>
      <c r="F2202" t="s">
        <v>22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2203</v>
      </c>
      <c r="O2202" t="s">
        <v>4459</v>
      </c>
      <c r="P2202" s="10">
        <f t="shared" si="170"/>
        <v>542</v>
      </c>
      <c r="Q2202">
        <f t="shared" si="171"/>
        <v>41.23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6" t="s">
        <v>4498</v>
      </c>
      <c r="C2203" s="6" t="s">
        <v>4499</v>
      </c>
      <c r="D2203" s="7">
        <v>110</v>
      </c>
      <c r="E2203" s="8">
        <v>420.99</v>
      </c>
      <c r="F2203" t="s">
        <v>22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1624</v>
      </c>
      <c r="O2203" t="s">
        <v>2112</v>
      </c>
      <c r="P2203" s="10">
        <f t="shared" si="170"/>
        <v>383</v>
      </c>
      <c r="Q2203">
        <f t="shared" si="171"/>
        <v>15.04</v>
      </c>
      <c r="S2203" s="11">
        <f t="shared" si="172"/>
        <v>41276.846817129626</v>
      </c>
      <c r="T2203" s="11">
        <f t="shared" si="173"/>
        <v>41290.846817129626</v>
      </c>
      <c r="U2203">
        <f t="shared" si="174"/>
        <v>2013</v>
      </c>
    </row>
    <row r="2204" spans="1:21" ht="45" x14ac:dyDescent="0.25">
      <c r="A2204">
        <v>2202</v>
      </c>
      <c r="B2204" s="6" t="s">
        <v>4500</v>
      </c>
      <c r="C2204" s="6" t="s">
        <v>4501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1624</v>
      </c>
      <c r="O2204" t="s">
        <v>2112</v>
      </c>
      <c r="P2204" s="10">
        <f t="shared" si="170"/>
        <v>704</v>
      </c>
      <c r="Q2204">
        <f t="shared" si="171"/>
        <v>39.07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6" t="s">
        <v>4502</v>
      </c>
      <c r="C2205" s="6" t="s">
        <v>4503</v>
      </c>
      <c r="D2205" s="7">
        <v>2000</v>
      </c>
      <c r="E2205" s="8">
        <v>2191</v>
      </c>
      <c r="F2205" t="s">
        <v>22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1624</v>
      </c>
      <c r="O2205" t="s">
        <v>2112</v>
      </c>
      <c r="P2205" s="10">
        <f t="shared" si="170"/>
        <v>110</v>
      </c>
      <c r="Q2205">
        <f t="shared" si="171"/>
        <v>43.82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6" t="s">
        <v>4504</v>
      </c>
      <c r="C2206" s="6" t="s">
        <v>4505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1624</v>
      </c>
      <c r="O2206" t="s">
        <v>2112</v>
      </c>
      <c r="P2206" s="10">
        <f t="shared" si="170"/>
        <v>133</v>
      </c>
      <c r="Q2206">
        <f t="shared" si="171"/>
        <v>27.3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6" t="s">
        <v>4506</v>
      </c>
      <c r="C2207" s="6" t="s">
        <v>4507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1624</v>
      </c>
      <c r="O2207" t="s">
        <v>2112</v>
      </c>
      <c r="P2207" s="10">
        <f t="shared" si="170"/>
        <v>152</v>
      </c>
      <c r="Q2207">
        <f t="shared" si="171"/>
        <v>42.22</v>
      </c>
      <c r="S2207" s="11">
        <f t="shared" si="172"/>
        <v>41031.821631944447</v>
      </c>
      <c r="T2207" s="11">
        <f t="shared" si="173"/>
        <v>41061.821631944447</v>
      </c>
      <c r="U2207">
        <f t="shared" si="174"/>
        <v>2012</v>
      </c>
    </row>
    <row r="2208" spans="1:21" ht="60" x14ac:dyDescent="0.25">
      <c r="A2208">
        <v>2206</v>
      </c>
      <c r="B2208" s="6" t="s">
        <v>4508</v>
      </c>
      <c r="C2208" s="6" t="s">
        <v>4509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1624</v>
      </c>
      <c r="O2208" t="s">
        <v>2112</v>
      </c>
      <c r="P2208" s="10">
        <f t="shared" si="170"/>
        <v>103</v>
      </c>
      <c r="Q2208">
        <f t="shared" si="171"/>
        <v>33.24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6" t="s">
        <v>4510</v>
      </c>
      <c r="C2209" s="6" t="s">
        <v>4511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1624</v>
      </c>
      <c r="O2209" t="s">
        <v>2112</v>
      </c>
      <c r="P2209" s="10">
        <f t="shared" si="170"/>
        <v>100</v>
      </c>
      <c r="Q2209">
        <f t="shared" si="171"/>
        <v>285.70999999999998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6" t="s">
        <v>4512</v>
      </c>
      <c r="C2210" s="6" t="s">
        <v>4513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1624</v>
      </c>
      <c r="O2210" t="s">
        <v>2112</v>
      </c>
      <c r="P2210" s="10">
        <f t="shared" si="170"/>
        <v>102</v>
      </c>
      <c r="Q2210">
        <f t="shared" si="171"/>
        <v>42.33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6" t="s">
        <v>4514</v>
      </c>
      <c r="C2211" s="6" t="s">
        <v>4515</v>
      </c>
      <c r="D2211" s="7">
        <v>500</v>
      </c>
      <c r="E2211" s="8">
        <v>754</v>
      </c>
      <c r="F2211" t="s">
        <v>22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1624</v>
      </c>
      <c r="O2211" t="s">
        <v>2112</v>
      </c>
      <c r="P2211" s="10">
        <f t="shared" si="170"/>
        <v>151</v>
      </c>
      <c r="Q2211">
        <f t="shared" si="171"/>
        <v>50.27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6" t="s">
        <v>4516</v>
      </c>
      <c r="C2212" s="6" t="s">
        <v>4517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1624</v>
      </c>
      <c r="O2212" t="s">
        <v>2112</v>
      </c>
      <c r="P2212" s="10">
        <f t="shared" si="170"/>
        <v>111</v>
      </c>
      <c r="Q2212">
        <f t="shared" si="171"/>
        <v>61.9</v>
      </c>
      <c r="S2212" s="11">
        <f t="shared" si="172"/>
        <v>40956.066087962965</v>
      </c>
      <c r="T2212" s="11">
        <f t="shared" si="173"/>
        <v>41013.733333333337</v>
      </c>
      <c r="U2212">
        <f t="shared" si="174"/>
        <v>2012</v>
      </c>
    </row>
    <row r="2213" spans="1:21" ht="60" x14ac:dyDescent="0.25">
      <c r="A2213">
        <v>2211</v>
      </c>
      <c r="B2213" s="6" t="s">
        <v>4518</v>
      </c>
      <c r="C2213" s="6" t="s">
        <v>4519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1624</v>
      </c>
      <c r="O2213" t="s">
        <v>2112</v>
      </c>
      <c r="P2213" s="10">
        <f t="shared" si="170"/>
        <v>196</v>
      </c>
      <c r="Q2213">
        <f t="shared" si="171"/>
        <v>40.75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6" t="s">
        <v>4520</v>
      </c>
      <c r="C2214" s="6" t="s">
        <v>4521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1624</v>
      </c>
      <c r="O2214" t="s">
        <v>2112</v>
      </c>
      <c r="P2214" s="10">
        <f t="shared" si="170"/>
        <v>114</v>
      </c>
      <c r="Q2214">
        <f t="shared" si="171"/>
        <v>55.8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6" t="s">
        <v>4522</v>
      </c>
      <c r="C2215" s="6" t="s">
        <v>4523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1624</v>
      </c>
      <c r="O2215" t="s">
        <v>2112</v>
      </c>
      <c r="P2215" s="10">
        <f t="shared" si="170"/>
        <v>200</v>
      </c>
      <c r="Q2215">
        <f t="shared" si="171"/>
        <v>10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6" t="s">
        <v>4524</v>
      </c>
      <c r="C2216" s="6" t="s">
        <v>4525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1624</v>
      </c>
      <c r="O2216" t="s">
        <v>2112</v>
      </c>
      <c r="P2216" s="10">
        <f t="shared" si="170"/>
        <v>293</v>
      </c>
      <c r="Q2216">
        <f t="shared" si="171"/>
        <v>73.13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6" t="s">
        <v>4526</v>
      </c>
      <c r="C2217" s="6" t="s">
        <v>4527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1624</v>
      </c>
      <c r="O2217" t="s">
        <v>2112</v>
      </c>
      <c r="P2217" s="10">
        <f t="shared" si="170"/>
        <v>156</v>
      </c>
      <c r="Q2217">
        <f t="shared" si="171"/>
        <v>26.06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6" t="s">
        <v>4528</v>
      </c>
      <c r="C2218" s="6" t="s">
        <v>4529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1624</v>
      </c>
      <c r="O2218" t="s">
        <v>2112</v>
      </c>
      <c r="P2218" s="10">
        <f t="shared" si="170"/>
        <v>106</v>
      </c>
      <c r="Q2218">
        <f t="shared" si="171"/>
        <v>22.64</v>
      </c>
      <c r="S2218" s="11">
        <f t="shared" si="172"/>
        <v>42194.75167824074</v>
      </c>
      <c r="T2218" s="11">
        <f t="shared" si="173"/>
        <v>42208.75167824074</v>
      </c>
      <c r="U2218">
        <f t="shared" si="174"/>
        <v>2015</v>
      </c>
    </row>
    <row r="2219" spans="1:21" ht="60" x14ac:dyDescent="0.25">
      <c r="A2219">
        <v>2217</v>
      </c>
      <c r="B2219" s="6" t="s">
        <v>4530</v>
      </c>
      <c r="C2219" s="6" t="s">
        <v>4531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1624</v>
      </c>
      <c r="O2219" t="s">
        <v>2112</v>
      </c>
      <c r="P2219" s="10">
        <f t="shared" si="170"/>
        <v>101</v>
      </c>
      <c r="Q2219">
        <f t="shared" si="171"/>
        <v>47.22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6" t="s">
        <v>4532</v>
      </c>
      <c r="C2220" s="6" t="s">
        <v>4533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1624</v>
      </c>
      <c r="O2220" t="s">
        <v>2112</v>
      </c>
      <c r="P2220" s="10">
        <f t="shared" si="170"/>
        <v>123</v>
      </c>
      <c r="Q2220">
        <f t="shared" si="171"/>
        <v>32.32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6" t="s">
        <v>4534</v>
      </c>
      <c r="C2221" s="6" t="s">
        <v>4535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1624</v>
      </c>
      <c r="O2221" t="s">
        <v>2112</v>
      </c>
      <c r="P2221" s="10">
        <f t="shared" si="170"/>
        <v>102</v>
      </c>
      <c r="Q2221">
        <f t="shared" si="171"/>
        <v>53.42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6" t="s">
        <v>4536</v>
      </c>
      <c r="C2222" s="6" t="s">
        <v>4537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1624</v>
      </c>
      <c r="O2222" t="s">
        <v>2112</v>
      </c>
      <c r="P2222" s="10">
        <f t="shared" si="170"/>
        <v>101</v>
      </c>
      <c r="Q2222">
        <f t="shared" si="171"/>
        <v>51.3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6" t="s">
        <v>4538</v>
      </c>
      <c r="C2223" s="6" t="s">
        <v>4539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2203</v>
      </c>
      <c r="O2223" t="s">
        <v>4459</v>
      </c>
      <c r="P2223" s="10">
        <f t="shared" si="170"/>
        <v>108</v>
      </c>
      <c r="Q2223">
        <f t="shared" si="171"/>
        <v>37.200000000000003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6" t="s">
        <v>4540</v>
      </c>
      <c r="C2224" s="6" t="s">
        <v>4541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2203</v>
      </c>
      <c r="O2224" t="s">
        <v>4459</v>
      </c>
      <c r="P2224" s="10">
        <f t="shared" si="170"/>
        <v>163</v>
      </c>
      <c r="Q2224">
        <f t="shared" si="171"/>
        <v>27.1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6" t="s">
        <v>4542</v>
      </c>
      <c r="C2225" s="6" t="s">
        <v>4543</v>
      </c>
      <c r="D2225" s="7">
        <v>19500</v>
      </c>
      <c r="E2225" s="8">
        <v>20631</v>
      </c>
      <c r="F2225" t="s">
        <v>22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2203</v>
      </c>
      <c r="O2225" t="s">
        <v>4459</v>
      </c>
      <c r="P2225" s="10">
        <f t="shared" si="170"/>
        <v>106</v>
      </c>
      <c r="Q2225">
        <f t="shared" si="171"/>
        <v>206.31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6" t="s">
        <v>4544</v>
      </c>
      <c r="C2226" s="6" t="s">
        <v>4545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2203</v>
      </c>
      <c r="O2226" t="s">
        <v>4459</v>
      </c>
      <c r="P2226" s="10">
        <f t="shared" si="170"/>
        <v>243</v>
      </c>
      <c r="Q2226">
        <f t="shared" si="171"/>
        <v>82.15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6" t="s">
        <v>4546</v>
      </c>
      <c r="C2227" s="6" t="s">
        <v>4547</v>
      </c>
      <c r="D2227" s="7">
        <v>21000</v>
      </c>
      <c r="E2227" s="8">
        <v>198415.01</v>
      </c>
      <c r="F2227" t="s">
        <v>22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2203</v>
      </c>
      <c r="O2227" t="s">
        <v>4459</v>
      </c>
      <c r="P2227" s="10">
        <f t="shared" si="170"/>
        <v>945</v>
      </c>
      <c r="Q2227">
        <f t="shared" si="171"/>
        <v>164.8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6" t="s">
        <v>4548</v>
      </c>
      <c r="C2228" s="6" t="s">
        <v>4549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2203</v>
      </c>
      <c r="O2228" t="s">
        <v>4459</v>
      </c>
      <c r="P2228" s="10">
        <f t="shared" si="170"/>
        <v>108</v>
      </c>
      <c r="Q2228">
        <f t="shared" si="171"/>
        <v>60.82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6" t="s">
        <v>4550</v>
      </c>
      <c r="C2229" s="6" t="s">
        <v>4551</v>
      </c>
      <c r="D2229" s="7">
        <v>13000</v>
      </c>
      <c r="E2229" s="8">
        <v>20459</v>
      </c>
      <c r="F2229" t="s">
        <v>22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2203</v>
      </c>
      <c r="O2229" t="s">
        <v>4459</v>
      </c>
      <c r="P2229" s="10">
        <f t="shared" si="170"/>
        <v>157</v>
      </c>
      <c r="Q2229">
        <f t="shared" si="171"/>
        <v>67.97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6" t="s">
        <v>4552</v>
      </c>
      <c r="C2230" s="6" t="s">
        <v>4553</v>
      </c>
      <c r="D2230" s="7">
        <v>1000</v>
      </c>
      <c r="E2230" s="8">
        <v>11744.9</v>
      </c>
      <c r="F2230" t="s">
        <v>22</v>
      </c>
      <c r="G2230" t="s">
        <v>509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2203</v>
      </c>
      <c r="O2230" t="s">
        <v>4459</v>
      </c>
      <c r="P2230" s="10">
        <f t="shared" si="170"/>
        <v>1174</v>
      </c>
      <c r="Q2230">
        <f t="shared" si="171"/>
        <v>81.56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6" t="s">
        <v>4554</v>
      </c>
      <c r="C2231" s="6" t="s">
        <v>4555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2203</v>
      </c>
      <c r="O2231" t="s">
        <v>4459</v>
      </c>
      <c r="P2231" s="10">
        <f t="shared" si="170"/>
        <v>171</v>
      </c>
      <c r="Q2231">
        <f t="shared" si="171"/>
        <v>25.43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6" t="s">
        <v>4556</v>
      </c>
      <c r="C2232" s="6" t="s">
        <v>4557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2203</v>
      </c>
      <c r="O2232" t="s">
        <v>4459</v>
      </c>
      <c r="P2232" s="10">
        <f t="shared" si="170"/>
        <v>126</v>
      </c>
      <c r="Q2232">
        <f t="shared" si="171"/>
        <v>21.5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6" t="s">
        <v>4558</v>
      </c>
      <c r="C2233" s="6" t="s">
        <v>4559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2203</v>
      </c>
      <c r="O2233" t="s">
        <v>4459</v>
      </c>
      <c r="P2233" s="10">
        <f t="shared" si="170"/>
        <v>1212</v>
      </c>
      <c r="Q2233">
        <f t="shared" si="171"/>
        <v>27.23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6" t="s">
        <v>4560</v>
      </c>
      <c r="C2234" s="6" t="s">
        <v>4561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2203</v>
      </c>
      <c r="O2234" t="s">
        <v>4459</v>
      </c>
      <c r="P2234" s="10">
        <f t="shared" si="170"/>
        <v>496</v>
      </c>
      <c r="Q2234">
        <f t="shared" si="171"/>
        <v>25.09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6" t="s">
        <v>4562</v>
      </c>
      <c r="C2235" s="6" t="s">
        <v>4563</v>
      </c>
      <c r="D2235" s="7">
        <v>2500</v>
      </c>
      <c r="E2235" s="8">
        <v>8301</v>
      </c>
      <c r="F2235" t="s">
        <v>22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2203</v>
      </c>
      <c r="O2235" t="s">
        <v>4459</v>
      </c>
      <c r="P2235" s="10">
        <f t="shared" si="170"/>
        <v>332</v>
      </c>
      <c r="Q2235">
        <f t="shared" si="171"/>
        <v>21.23</v>
      </c>
      <c r="S2235" s="11">
        <f t="shared" si="172"/>
        <v>42331.378923611112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6" t="s">
        <v>4564</v>
      </c>
      <c r="C2236" s="6" t="s">
        <v>4565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2203</v>
      </c>
      <c r="O2236" t="s">
        <v>4459</v>
      </c>
      <c r="P2236" s="10">
        <f t="shared" si="170"/>
        <v>1165</v>
      </c>
      <c r="Q2236">
        <f t="shared" si="171"/>
        <v>41.61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6" t="s">
        <v>4566</v>
      </c>
      <c r="C2237" s="6" t="s">
        <v>4567</v>
      </c>
      <c r="D2237" s="7">
        <v>13000</v>
      </c>
      <c r="E2237" s="8">
        <v>19931</v>
      </c>
      <c r="F2237" t="s">
        <v>22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2203</v>
      </c>
      <c r="O2237" t="s">
        <v>4459</v>
      </c>
      <c r="P2237" s="10">
        <f t="shared" si="170"/>
        <v>153</v>
      </c>
      <c r="Q2237">
        <f t="shared" si="171"/>
        <v>135.59</v>
      </c>
      <c r="S2237" s="11">
        <f t="shared" si="172"/>
        <v>42062.022118055553</v>
      </c>
      <c r="T2237" s="11">
        <f t="shared" si="173"/>
        <v>42091.980451388888</v>
      </c>
      <c r="U2237">
        <f t="shared" si="174"/>
        <v>2015</v>
      </c>
    </row>
    <row r="2238" spans="1:21" ht="45" x14ac:dyDescent="0.25">
      <c r="A2238">
        <v>2236</v>
      </c>
      <c r="B2238" s="6" t="s">
        <v>4568</v>
      </c>
      <c r="C2238" s="6" t="s">
        <v>4569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2203</v>
      </c>
      <c r="O2238" t="s">
        <v>4459</v>
      </c>
      <c r="P2238" s="10">
        <f t="shared" si="170"/>
        <v>537</v>
      </c>
      <c r="Q2238">
        <f t="shared" si="171"/>
        <v>22.12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6" t="s">
        <v>4570</v>
      </c>
      <c r="C2239" s="6" t="s">
        <v>4571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2203</v>
      </c>
      <c r="O2239" t="s">
        <v>4459</v>
      </c>
      <c r="P2239" s="10">
        <f t="shared" si="170"/>
        <v>353</v>
      </c>
      <c r="Q2239">
        <f t="shared" si="171"/>
        <v>64.63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6" t="s">
        <v>4572</v>
      </c>
      <c r="C2240" s="6" t="s">
        <v>4573</v>
      </c>
      <c r="D2240" s="7">
        <v>4000</v>
      </c>
      <c r="E2240" s="8">
        <v>5496</v>
      </c>
      <c r="F2240" t="s">
        <v>22</v>
      </c>
      <c r="G2240" t="s">
        <v>509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2203</v>
      </c>
      <c r="O2240" t="s">
        <v>4459</v>
      </c>
      <c r="P2240" s="10">
        <f t="shared" si="170"/>
        <v>137</v>
      </c>
      <c r="Q2240">
        <f t="shared" si="171"/>
        <v>69.569999999999993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6" t="s">
        <v>4574</v>
      </c>
      <c r="C2241" s="6" t="s">
        <v>4575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2203</v>
      </c>
      <c r="O2241" t="s">
        <v>4459</v>
      </c>
      <c r="P2241" s="10">
        <f t="shared" si="170"/>
        <v>128</v>
      </c>
      <c r="Q2241">
        <f t="shared" si="171"/>
        <v>75.13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6" t="s">
        <v>4576</v>
      </c>
      <c r="C2242" s="6" t="s">
        <v>4577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2203</v>
      </c>
      <c r="O2242" t="s">
        <v>4459</v>
      </c>
      <c r="P2242" s="10">
        <f t="shared" ref="P2242:P2305" si="175">IFERROR(ROUND(E2242/D2242*100,0),0)</f>
        <v>271</v>
      </c>
      <c r="Q2242">
        <f t="shared" ref="Q2242:Q2305" si="176">IFERROR(ROUND(E2242/L2242,2),0)</f>
        <v>140.97999999999999</v>
      </c>
      <c r="S2242" s="11">
        <f t="shared" ref="S2242:S2305" si="177">(J2242/86400)+DATE(1970,1,1)</f>
        <v>42452.825740740736</v>
      </c>
      <c r="T2242" s="11">
        <f t="shared" ref="T2242:T2305" si="178">(I2242/86400)+DATE(1970,1,1)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6" t="s">
        <v>4578</v>
      </c>
      <c r="C2243" s="6" t="s">
        <v>4579</v>
      </c>
      <c r="D2243" s="7">
        <v>1000</v>
      </c>
      <c r="E2243" s="8">
        <v>8064</v>
      </c>
      <c r="F2243" t="s">
        <v>22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2203</v>
      </c>
      <c r="O2243" t="s">
        <v>4459</v>
      </c>
      <c r="P2243" s="10">
        <f t="shared" si="175"/>
        <v>806</v>
      </c>
      <c r="Q2243">
        <f t="shared" si="176"/>
        <v>49.47</v>
      </c>
      <c r="S2243" s="11">
        <f t="shared" si="177"/>
        <v>42766.827546296292</v>
      </c>
      <c r="T2243" s="11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6" t="s">
        <v>4580</v>
      </c>
      <c r="C2244" s="6" t="s">
        <v>4581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2203</v>
      </c>
      <c r="O2244" t="s">
        <v>4459</v>
      </c>
      <c r="P2244" s="10">
        <f t="shared" si="175"/>
        <v>1360</v>
      </c>
      <c r="Q2244">
        <f t="shared" si="176"/>
        <v>53.87</v>
      </c>
      <c r="S2244" s="11">
        <f t="shared" si="177"/>
        <v>41569.575613425928</v>
      </c>
      <c r="T2244" s="11">
        <f t="shared" si="178"/>
        <v>41605.126388888893</v>
      </c>
      <c r="U2244">
        <f t="shared" si="179"/>
        <v>2013</v>
      </c>
    </row>
    <row r="2245" spans="1:21" ht="60" x14ac:dyDescent="0.25">
      <c r="A2245">
        <v>2243</v>
      </c>
      <c r="B2245" s="6" t="s">
        <v>4582</v>
      </c>
      <c r="C2245" s="6" t="s">
        <v>4583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2203</v>
      </c>
      <c r="O2245" t="s">
        <v>4459</v>
      </c>
      <c r="P2245" s="10">
        <f t="shared" si="175"/>
        <v>930250</v>
      </c>
      <c r="Q2245">
        <f t="shared" si="176"/>
        <v>4.57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6" t="s">
        <v>4584</v>
      </c>
      <c r="C2246" s="6" t="s">
        <v>4585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2203</v>
      </c>
      <c r="O2246" t="s">
        <v>4459</v>
      </c>
      <c r="P2246" s="10">
        <f t="shared" si="175"/>
        <v>377</v>
      </c>
      <c r="Q2246">
        <f t="shared" si="176"/>
        <v>65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6" t="s">
        <v>4586</v>
      </c>
      <c r="C2247" s="6" t="s">
        <v>4587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2203</v>
      </c>
      <c r="O2247" t="s">
        <v>4459</v>
      </c>
      <c r="P2247" s="10">
        <f t="shared" si="175"/>
        <v>2647</v>
      </c>
      <c r="Q2247">
        <f t="shared" si="176"/>
        <v>53.48</v>
      </c>
      <c r="S2247" s="11">
        <f t="shared" si="177"/>
        <v>41660.70853009259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6" t="s">
        <v>4588</v>
      </c>
      <c r="C2248" s="6" t="s">
        <v>4589</v>
      </c>
      <c r="D2248" s="7">
        <v>2500</v>
      </c>
      <c r="E2248" s="8">
        <v>2503</v>
      </c>
      <c r="F2248" t="s">
        <v>22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2203</v>
      </c>
      <c r="O2248" t="s">
        <v>4459</v>
      </c>
      <c r="P2248" s="10">
        <f t="shared" si="175"/>
        <v>100</v>
      </c>
      <c r="Q2248">
        <f t="shared" si="176"/>
        <v>43.91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6" t="s">
        <v>4590</v>
      </c>
      <c r="C2249" s="6" t="s">
        <v>4591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2203</v>
      </c>
      <c r="O2249" t="s">
        <v>4459</v>
      </c>
      <c r="P2249" s="10">
        <f t="shared" si="175"/>
        <v>104</v>
      </c>
      <c r="Q2249">
        <f t="shared" si="176"/>
        <v>50.85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6" t="s">
        <v>4592</v>
      </c>
      <c r="C2250" s="6" t="s">
        <v>4593</v>
      </c>
      <c r="D2250" s="7">
        <v>7000</v>
      </c>
      <c r="E2250" s="8">
        <v>7505</v>
      </c>
      <c r="F2250" t="s">
        <v>22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2203</v>
      </c>
      <c r="O2250" t="s">
        <v>4459</v>
      </c>
      <c r="P2250" s="10">
        <f t="shared" si="175"/>
        <v>107</v>
      </c>
      <c r="Q2250">
        <f t="shared" si="176"/>
        <v>58.63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6" t="s">
        <v>4594</v>
      </c>
      <c r="C2251" s="6" t="s">
        <v>4595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2203</v>
      </c>
      <c r="O2251" t="s">
        <v>4459</v>
      </c>
      <c r="P2251" s="10">
        <f t="shared" si="175"/>
        <v>169</v>
      </c>
      <c r="Q2251">
        <f t="shared" si="176"/>
        <v>32.82</v>
      </c>
      <c r="S2251" s="11">
        <f t="shared" si="177"/>
        <v>41336.703298611115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6" t="s">
        <v>4596</v>
      </c>
      <c r="C2252" s="6" t="s">
        <v>4597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2203</v>
      </c>
      <c r="O2252" t="s">
        <v>4459</v>
      </c>
      <c r="P2252" s="10">
        <f t="shared" si="175"/>
        <v>975</v>
      </c>
      <c r="Q2252">
        <f t="shared" si="176"/>
        <v>426.93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6" t="s">
        <v>4598</v>
      </c>
      <c r="C2253" s="6" t="s">
        <v>4599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2203</v>
      </c>
      <c r="O2253" t="s">
        <v>4459</v>
      </c>
      <c r="P2253" s="10">
        <f t="shared" si="175"/>
        <v>134</v>
      </c>
      <c r="Q2253">
        <f t="shared" si="176"/>
        <v>23.81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6" t="s">
        <v>4600</v>
      </c>
      <c r="C2254" s="6" t="s">
        <v>4601</v>
      </c>
      <c r="D2254" s="7">
        <v>9000</v>
      </c>
      <c r="E2254" s="8">
        <v>24505</v>
      </c>
      <c r="F2254" t="s">
        <v>22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2203</v>
      </c>
      <c r="O2254" t="s">
        <v>4459</v>
      </c>
      <c r="P2254" s="10">
        <f t="shared" si="175"/>
        <v>272</v>
      </c>
      <c r="Q2254">
        <f t="shared" si="176"/>
        <v>98.41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6" t="s">
        <v>4602</v>
      </c>
      <c r="C2255" s="6" t="s">
        <v>4603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2203</v>
      </c>
      <c r="O2255" t="s">
        <v>4459</v>
      </c>
      <c r="P2255" s="10">
        <f t="shared" si="175"/>
        <v>113</v>
      </c>
      <c r="Q2255">
        <f t="shared" si="176"/>
        <v>107.32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6" t="s">
        <v>4604</v>
      </c>
      <c r="C2256" s="6" t="s">
        <v>4605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2203</v>
      </c>
      <c r="O2256" t="s">
        <v>4459</v>
      </c>
      <c r="P2256" s="10">
        <f t="shared" si="175"/>
        <v>460</v>
      </c>
      <c r="Q2256">
        <f t="shared" si="176"/>
        <v>11.67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6" t="s">
        <v>4606</v>
      </c>
      <c r="C2257" s="6" t="s">
        <v>4607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2203</v>
      </c>
      <c r="O2257" t="s">
        <v>4459</v>
      </c>
      <c r="P2257" s="10">
        <f t="shared" si="175"/>
        <v>287</v>
      </c>
      <c r="Q2257">
        <f t="shared" si="176"/>
        <v>41.78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6" t="s">
        <v>4608</v>
      </c>
      <c r="C2258" s="6" t="s">
        <v>4609</v>
      </c>
      <c r="D2258" s="7">
        <v>480</v>
      </c>
      <c r="E2258" s="8">
        <v>1069</v>
      </c>
      <c r="F2258" t="s">
        <v>22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2203</v>
      </c>
      <c r="O2258" t="s">
        <v>4459</v>
      </c>
      <c r="P2258" s="10">
        <f t="shared" si="175"/>
        <v>223</v>
      </c>
      <c r="Q2258">
        <f t="shared" si="176"/>
        <v>21.38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6" t="s">
        <v>4610</v>
      </c>
      <c r="C2259" s="6" t="s">
        <v>4611</v>
      </c>
      <c r="D2259" s="7">
        <v>2500</v>
      </c>
      <c r="E2259" s="8">
        <v>15903.5</v>
      </c>
      <c r="F2259" t="s">
        <v>22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2203</v>
      </c>
      <c r="O2259" t="s">
        <v>4459</v>
      </c>
      <c r="P2259" s="10">
        <f t="shared" si="175"/>
        <v>636</v>
      </c>
      <c r="Q2259">
        <f t="shared" si="176"/>
        <v>94.1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6" t="s">
        <v>4612</v>
      </c>
      <c r="C2260" s="6" t="s">
        <v>4613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2203</v>
      </c>
      <c r="O2260" t="s">
        <v>4459</v>
      </c>
      <c r="P2260" s="10">
        <f t="shared" si="175"/>
        <v>147</v>
      </c>
      <c r="Q2260">
        <f t="shared" si="176"/>
        <v>15.72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6" t="s">
        <v>4614</v>
      </c>
      <c r="C2261" s="6" t="s">
        <v>4615</v>
      </c>
      <c r="D2261" s="7">
        <v>1000</v>
      </c>
      <c r="E2261" s="8">
        <v>18671</v>
      </c>
      <c r="F2261" t="s">
        <v>22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2203</v>
      </c>
      <c r="O2261" t="s">
        <v>4459</v>
      </c>
      <c r="P2261" s="10">
        <f t="shared" si="175"/>
        <v>1867</v>
      </c>
      <c r="Q2261">
        <f t="shared" si="176"/>
        <v>90.64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6" t="s">
        <v>4616</v>
      </c>
      <c r="C2262" s="6" t="s">
        <v>4617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2203</v>
      </c>
      <c r="O2262" t="s">
        <v>4459</v>
      </c>
      <c r="P2262" s="10">
        <f t="shared" si="175"/>
        <v>327</v>
      </c>
      <c r="Q2262">
        <f t="shared" si="176"/>
        <v>97.3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6" t="s">
        <v>4618</v>
      </c>
      <c r="C2263" s="6" t="s">
        <v>4619</v>
      </c>
      <c r="D2263" s="7">
        <v>1000</v>
      </c>
      <c r="E2263" s="8">
        <v>7795</v>
      </c>
      <c r="F2263" t="s">
        <v>22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2203</v>
      </c>
      <c r="O2263" t="s">
        <v>4459</v>
      </c>
      <c r="P2263" s="10">
        <f t="shared" si="175"/>
        <v>780</v>
      </c>
      <c r="Q2263">
        <f t="shared" si="176"/>
        <v>37.119999999999997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6" t="s">
        <v>4620</v>
      </c>
      <c r="C2264" s="6" t="s">
        <v>4621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2203</v>
      </c>
      <c r="O2264" t="s">
        <v>4459</v>
      </c>
      <c r="P2264" s="10">
        <f t="shared" si="175"/>
        <v>154</v>
      </c>
      <c r="Q2264">
        <f t="shared" si="176"/>
        <v>28.1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6" t="s">
        <v>4622</v>
      </c>
      <c r="C2265" s="6" t="s">
        <v>4623</v>
      </c>
      <c r="D2265" s="7">
        <v>7500</v>
      </c>
      <c r="E2265" s="8">
        <v>8666</v>
      </c>
      <c r="F2265" t="s">
        <v>22</v>
      </c>
      <c r="G2265" t="s">
        <v>483</v>
      </c>
      <c r="H2265" t="s">
        <v>484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2203</v>
      </c>
      <c r="O2265" t="s">
        <v>4459</v>
      </c>
      <c r="P2265" s="10">
        <f t="shared" si="175"/>
        <v>116</v>
      </c>
      <c r="Q2265">
        <f t="shared" si="176"/>
        <v>144.43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6" t="s">
        <v>4624</v>
      </c>
      <c r="C2266" s="6" t="s">
        <v>4625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2203</v>
      </c>
      <c r="O2266" t="s">
        <v>4459</v>
      </c>
      <c r="P2266" s="10">
        <f t="shared" si="175"/>
        <v>180</v>
      </c>
      <c r="Q2266">
        <f t="shared" si="176"/>
        <v>24.27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6" t="s">
        <v>4626</v>
      </c>
      <c r="C2267" s="6" t="s">
        <v>4627</v>
      </c>
      <c r="D2267" s="7">
        <v>200</v>
      </c>
      <c r="E2267" s="8">
        <v>597</v>
      </c>
      <c r="F2267" t="s">
        <v>22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2203</v>
      </c>
      <c r="O2267" t="s">
        <v>4459</v>
      </c>
      <c r="P2267" s="10">
        <f t="shared" si="175"/>
        <v>299</v>
      </c>
      <c r="Q2267">
        <f t="shared" si="176"/>
        <v>35.119999999999997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6" t="s">
        <v>4628</v>
      </c>
      <c r="C2268" s="6" t="s">
        <v>4629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2203</v>
      </c>
      <c r="O2268" t="s">
        <v>4459</v>
      </c>
      <c r="P2268" s="10">
        <f t="shared" si="175"/>
        <v>320</v>
      </c>
      <c r="Q2268">
        <f t="shared" si="176"/>
        <v>24.76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6" t="s">
        <v>4630</v>
      </c>
      <c r="C2269" s="6" t="s">
        <v>4631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2203</v>
      </c>
      <c r="O2269" t="s">
        <v>4459</v>
      </c>
      <c r="P2269" s="10">
        <f t="shared" si="175"/>
        <v>381</v>
      </c>
      <c r="Q2269">
        <f t="shared" si="176"/>
        <v>188.38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6" t="s">
        <v>4632</v>
      </c>
      <c r="C2270" s="6" t="s">
        <v>4633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2203</v>
      </c>
      <c r="O2270" t="s">
        <v>4459</v>
      </c>
      <c r="P2270" s="10">
        <f t="shared" si="175"/>
        <v>103</v>
      </c>
      <c r="Q2270">
        <f t="shared" si="176"/>
        <v>148.08000000000001</v>
      </c>
      <c r="S2270" s="11">
        <f t="shared" si="177"/>
        <v>42776.082349537042</v>
      </c>
      <c r="T2270" s="11">
        <f t="shared" si="178"/>
        <v>42806.082349537042</v>
      </c>
      <c r="U2270">
        <f t="shared" si="179"/>
        <v>2017</v>
      </c>
    </row>
    <row r="2271" spans="1:21" ht="45" x14ac:dyDescent="0.25">
      <c r="A2271">
        <v>2269</v>
      </c>
      <c r="B2271" s="6" t="s">
        <v>4634</v>
      </c>
      <c r="C2271" s="6" t="s">
        <v>4635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2203</v>
      </c>
      <c r="O2271" t="s">
        <v>4459</v>
      </c>
      <c r="P2271" s="10">
        <f t="shared" si="175"/>
        <v>1802</v>
      </c>
      <c r="Q2271">
        <f t="shared" si="176"/>
        <v>49.93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6" t="s">
        <v>4636</v>
      </c>
      <c r="C2272" s="6" t="s">
        <v>4637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2203</v>
      </c>
      <c r="O2272" t="s">
        <v>4459</v>
      </c>
      <c r="P2272" s="10">
        <f t="shared" si="175"/>
        <v>720</v>
      </c>
      <c r="Q2272">
        <f t="shared" si="176"/>
        <v>107.82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6" t="s">
        <v>4638</v>
      </c>
      <c r="C2273" s="6" t="s">
        <v>4639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2203</v>
      </c>
      <c r="O2273" t="s">
        <v>4459</v>
      </c>
      <c r="P2273" s="10">
        <f t="shared" si="175"/>
        <v>283</v>
      </c>
      <c r="Q2273">
        <f t="shared" si="176"/>
        <v>42.63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6" t="s">
        <v>4640</v>
      </c>
      <c r="C2274" s="6" t="s">
        <v>4641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2203</v>
      </c>
      <c r="O2274" t="s">
        <v>4459</v>
      </c>
      <c r="P2274" s="10">
        <f t="shared" si="175"/>
        <v>1357</v>
      </c>
      <c r="Q2274">
        <f t="shared" si="176"/>
        <v>14.37</v>
      </c>
      <c r="S2274" s="11">
        <f t="shared" si="177"/>
        <v>42315.699490740742</v>
      </c>
      <c r="T2274" s="11">
        <f t="shared" si="178"/>
        <v>42345.699490740742</v>
      </c>
      <c r="U2274">
        <f t="shared" si="179"/>
        <v>2015</v>
      </c>
    </row>
    <row r="2275" spans="1:21" ht="60" x14ac:dyDescent="0.25">
      <c r="A2275">
        <v>2273</v>
      </c>
      <c r="B2275" s="6" t="s">
        <v>4642</v>
      </c>
      <c r="C2275" s="6" t="s">
        <v>4643</v>
      </c>
      <c r="D2275" s="7">
        <v>2500</v>
      </c>
      <c r="E2275" s="8">
        <v>5509</v>
      </c>
      <c r="F2275" t="s">
        <v>22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2203</v>
      </c>
      <c r="O2275" t="s">
        <v>4459</v>
      </c>
      <c r="P2275" s="10">
        <f t="shared" si="175"/>
        <v>220</v>
      </c>
      <c r="Q2275">
        <f t="shared" si="176"/>
        <v>37.479999999999997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6" t="s">
        <v>4644</v>
      </c>
      <c r="C2276" s="6" t="s">
        <v>4645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2203</v>
      </c>
      <c r="O2276" t="s">
        <v>4459</v>
      </c>
      <c r="P2276" s="10">
        <f t="shared" si="175"/>
        <v>120</v>
      </c>
      <c r="Q2276">
        <f t="shared" si="176"/>
        <v>30.2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6" t="s">
        <v>4646</v>
      </c>
      <c r="C2277" s="6" t="s">
        <v>4647</v>
      </c>
      <c r="D2277" s="7">
        <v>650</v>
      </c>
      <c r="E2277" s="8">
        <v>2650.5</v>
      </c>
      <c r="F2277" t="s">
        <v>22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2203</v>
      </c>
      <c r="O2277" t="s">
        <v>4459</v>
      </c>
      <c r="P2277" s="10">
        <f t="shared" si="175"/>
        <v>408</v>
      </c>
      <c r="Q2277">
        <f t="shared" si="176"/>
        <v>33.549999999999997</v>
      </c>
      <c r="S2277" s="11">
        <f t="shared" si="177"/>
        <v>41965.616655092592</v>
      </c>
      <c r="T2277" s="11">
        <f t="shared" si="178"/>
        <v>41995.616655092592</v>
      </c>
      <c r="U2277">
        <f t="shared" si="179"/>
        <v>2014</v>
      </c>
    </row>
    <row r="2278" spans="1:21" ht="60" x14ac:dyDescent="0.25">
      <c r="A2278">
        <v>2276</v>
      </c>
      <c r="B2278" s="6" t="s">
        <v>4648</v>
      </c>
      <c r="C2278" s="6" t="s">
        <v>4649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2203</v>
      </c>
      <c r="O2278" t="s">
        <v>4459</v>
      </c>
      <c r="P2278" s="10">
        <f t="shared" si="175"/>
        <v>106</v>
      </c>
      <c r="Q2278">
        <f t="shared" si="176"/>
        <v>64.75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6" t="s">
        <v>4650</v>
      </c>
      <c r="C2279" s="6" t="s">
        <v>4651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2203</v>
      </c>
      <c r="O2279" t="s">
        <v>4459</v>
      </c>
      <c r="P2279" s="10">
        <f t="shared" si="175"/>
        <v>141</v>
      </c>
      <c r="Q2279">
        <f t="shared" si="176"/>
        <v>57.93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6" t="s">
        <v>4652</v>
      </c>
      <c r="C2280" s="6" t="s">
        <v>4653</v>
      </c>
      <c r="D2280" s="7">
        <v>2000</v>
      </c>
      <c r="E2280" s="8">
        <v>5414</v>
      </c>
      <c r="F2280" t="s">
        <v>22</v>
      </c>
      <c r="G2280" t="s">
        <v>1233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2203</v>
      </c>
      <c r="O2280" t="s">
        <v>4459</v>
      </c>
      <c r="P2280" s="10">
        <f t="shared" si="175"/>
        <v>271</v>
      </c>
      <c r="Q2280">
        <f t="shared" si="176"/>
        <v>53.08</v>
      </c>
      <c r="S2280" s="11">
        <f t="shared" si="177"/>
        <v>42338.709108796298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6" t="s">
        <v>4654</v>
      </c>
      <c r="C2281" s="6" t="s">
        <v>4655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2203</v>
      </c>
      <c r="O2281" t="s">
        <v>4459</v>
      </c>
      <c r="P2281" s="10">
        <f t="shared" si="175"/>
        <v>154</v>
      </c>
      <c r="Q2281">
        <f t="shared" si="176"/>
        <v>48.06</v>
      </c>
      <c r="S2281" s="11">
        <f t="shared" si="177"/>
        <v>42020.806701388894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6" t="s">
        <v>4656</v>
      </c>
      <c r="C2282" s="6" t="s">
        <v>4657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2203</v>
      </c>
      <c r="O2282" t="s">
        <v>4459</v>
      </c>
      <c r="P2282" s="10">
        <f t="shared" si="175"/>
        <v>404</v>
      </c>
      <c r="Q2282">
        <f t="shared" si="176"/>
        <v>82.4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6" t="s">
        <v>4658</v>
      </c>
      <c r="C2283" s="6" t="s">
        <v>4659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1624</v>
      </c>
      <c r="O2283" t="s">
        <v>1625</v>
      </c>
      <c r="P2283" s="10">
        <f t="shared" si="175"/>
        <v>185</v>
      </c>
      <c r="Q2283">
        <f t="shared" si="176"/>
        <v>50.45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6" t="s">
        <v>4660</v>
      </c>
      <c r="C2284" s="6" t="s">
        <v>4661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1624</v>
      </c>
      <c r="O2284" t="s">
        <v>1625</v>
      </c>
      <c r="P2284" s="10">
        <f t="shared" si="175"/>
        <v>185</v>
      </c>
      <c r="Q2284">
        <f t="shared" si="176"/>
        <v>115.83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6" t="s">
        <v>4662</v>
      </c>
      <c r="C2285" s="6" t="s">
        <v>4663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1624</v>
      </c>
      <c r="O2285" t="s">
        <v>1625</v>
      </c>
      <c r="P2285" s="10">
        <f t="shared" si="175"/>
        <v>101</v>
      </c>
      <c r="Q2285">
        <f t="shared" si="176"/>
        <v>63.03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6" t="s">
        <v>4664</v>
      </c>
      <c r="C2286" s="6" t="s">
        <v>4665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1624</v>
      </c>
      <c r="O2286" t="s">
        <v>1625</v>
      </c>
      <c r="P2286" s="10">
        <f t="shared" si="175"/>
        <v>106</v>
      </c>
      <c r="Q2286">
        <f t="shared" si="176"/>
        <v>108.02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6" t="s">
        <v>4666</v>
      </c>
      <c r="C2287" s="6" t="s">
        <v>4667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1624</v>
      </c>
      <c r="O2287" t="s">
        <v>1625</v>
      </c>
      <c r="P2287" s="10">
        <f t="shared" si="175"/>
        <v>121</v>
      </c>
      <c r="Q2287">
        <f t="shared" si="176"/>
        <v>46.09</v>
      </c>
      <c r="S2287" s="11">
        <f t="shared" si="177"/>
        <v>41059.185682870375</v>
      </c>
      <c r="T2287" s="11">
        <f t="shared" si="178"/>
        <v>41089.185682870375</v>
      </c>
      <c r="U2287">
        <f t="shared" si="179"/>
        <v>2012</v>
      </c>
    </row>
    <row r="2288" spans="1:21" ht="45" x14ac:dyDescent="0.25">
      <c r="A2288">
        <v>2286</v>
      </c>
      <c r="B2288" s="6" t="s">
        <v>4668</v>
      </c>
      <c r="C2288" s="6" t="s">
        <v>4669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1624</v>
      </c>
      <c r="O2288" t="s">
        <v>1625</v>
      </c>
      <c r="P2288" s="10">
        <f t="shared" si="175"/>
        <v>100</v>
      </c>
      <c r="Q2288">
        <f t="shared" si="176"/>
        <v>107.21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6" t="s">
        <v>4670</v>
      </c>
      <c r="C2289" s="6" t="s">
        <v>4671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1624</v>
      </c>
      <c r="O2289" t="s">
        <v>1625</v>
      </c>
      <c r="P2289" s="10">
        <f t="shared" si="175"/>
        <v>120</v>
      </c>
      <c r="Q2289">
        <f t="shared" si="176"/>
        <v>50.93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6" t="s">
        <v>4672</v>
      </c>
      <c r="C2290" s="6" t="s">
        <v>4673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1624</v>
      </c>
      <c r="O2290" t="s">
        <v>1625</v>
      </c>
      <c r="P2290" s="10">
        <f t="shared" si="175"/>
        <v>100</v>
      </c>
      <c r="Q2290">
        <f t="shared" si="176"/>
        <v>40.04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6" t="s">
        <v>4674</v>
      </c>
      <c r="C2291" s="6" t="s">
        <v>4675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1624</v>
      </c>
      <c r="O2291" t="s">
        <v>1625</v>
      </c>
      <c r="P2291" s="10">
        <f t="shared" si="175"/>
        <v>107</v>
      </c>
      <c r="Q2291">
        <f t="shared" si="176"/>
        <v>64.44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6" t="s">
        <v>4676</v>
      </c>
      <c r="C2292" s="6" t="s">
        <v>4677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1624</v>
      </c>
      <c r="O2292" t="s">
        <v>1625</v>
      </c>
      <c r="P2292" s="10">
        <f t="shared" si="175"/>
        <v>104</v>
      </c>
      <c r="Q2292">
        <f t="shared" si="176"/>
        <v>53.83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6" t="s">
        <v>4678</v>
      </c>
      <c r="C2293" s="6" t="s">
        <v>4679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1624</v>
      </c>
      <c r="O2293" t="s">
        <v>1625</v>
      </c>
      <c r="P2293" s="10">
        <f t="shared" si="175"/>
        <v>173</v>
      </c>
      <c r="Q2293">
        <f t="shared" si="176"/>
        <v>100.47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6" t="s">
        <v>4680</v>
      </c>
      <c r="C2294" s="6" t="s">
        <v>4681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1624</v>
      </c>
      <c r="O2294" t="s">
        <v>1625</v>
      </c>
      <c r="P2294" s="10">
        <f t="shared" si="175"/>
        <v>107</v>
      </c>
      <c r="Q2294">
        <f t="shared" si="176"/>
        <v>46.63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6" t="s">
        <v>4682</v>
      </c>
      <c r="C2295" s="6" t="s">
        <v>4683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1624</v>
      </c>
      <c r="O2295" t="s">
        <v>1625</v>
      </c>
      <c r="P2295" s="10">
        <f t="shared" si="175"/>
        <v>108</v>
      </c>
      <c r="Q2295">
        <f t="shared" si="176"/>
        <v>34.07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6" t="s">
        <v>4684</v>
      </c>
      <c r="C2296" s="6" t="s">
        <v>4685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1624</v>
      </c>
      <c r="O2296" t="s">
        <v>1625</v>
      </c>
      <c r="P2296" s="10">
        <f t="shared" si="175"/>
        <v>146</v>
      </c>
      <c r="Q2296">
        <f t="shared" si="176"/>
        <v>65.209999999999994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6" t="s">
        <v>4686</v>
      </c>
      <c r="C2297" s="6" t="s">
        <v>4687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1624</v>
      </c>
      <c r="O2297" t="s">
        <v>1625</v>
      </c>
      <c r="P2297" s="10">
        <f t="shared" si="175"/>
        <v>125</v>
      </c>
      <c r="Q2297">
        <f t="shared" si="176"/>
        <v>44.21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6" t="s">
        <v>4688</v>
      </c>
      <c r="C2298" s="6" t="s">
        <v>4689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1624</v>
      </c>
      <c r="O2298" t="s">
        <v>1625</v>
      </c>
      <c r="P2298" s="10">
        <f t="shared" si="175"/>
        <v>149</v>
      </c>
      <c r="Q2298">
        <f t="shared" si="176"/>
        <v>71.97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6" t="s">
        <v>4690</v>
      </c>
      <c r="C2299" s="6" t="s">
        <v>4691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1624</v>
      </c>
      <c r="O2299" t="s">
        <v>1625</v>
      </c>
      <c r="P2299" s="10">
        <f t="shared" si="175"/>
        <v>101</v>
      </c>
      <c r="Q2299">
        <f t="shared" si="176"/>
        <v>52.95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6" t="s">
        <v>4692</v>
      </c>
      <c r="C2300" s="6" t="s">
        <v>4693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1624</v>
      </c>
      <c r="O2300" t="s">
        <v>1625</v>
      </c>
      <c r="P2300" s="10">
        <f t="shared" si="175"/>
        <v>105</v>
      </c>
      <c r="Q2300">
        <f t="shared" si="176"/>
        <v>109.45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6" t="s">
        <v>4694</v>
      </c>
      <c r="C2301" s="6" t="s">
        <v>4695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1624</v>
      </c>
      <c r="O2301" t="s">
        <v>1625</v>
      </c>
      <c r="P2301" s="10">
        <f t="shared" si="175"/>
        <v>350</v>
      </c>
      <c r="Q2301">
        <f t="shared" si="176"/>
        <v>75.040000000000006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6" t="s">
        <v>4696</v>
      </c>
      <c r="C2302" s="6" t="s">
        <v>4697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1624</v>
      </c>
      <c r="O2302" t="s">
        <v>1625</v>
      </c>
      <c r="P2302" s="10">
        <f t="shared" si="175"/>
        <v>101</v>
      </c>
      <c r="Q2302">
        <f t="shared" si="176"/>
        <v>115.71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6" t="s">
        <v>4698</v>
      </c>
      <c r="C2303" s="6" t="s">
        <v>4699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1624</v>
      </c>
      <c r="O2303" t="s">
        <v>1828</v>
      </c>
      <c r="P2303" s="10">
        <f t="shared" si="175"/>
        <v>134</v>
      </c>
      <c r="Q2303">
        <f t="shared" si="176"/>
        <v>31.66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6" t="s">
        <v>4700</v>
      </c>
      <c r="C2304" s="6" t="s">
        <v>4701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1624</v>
      </c>
      <c r="O2304" t="s">
        <v>1828</v>
      </c>
      <c r="P2304" s="10">
        <f t="shared" si="175"/>
        <v>171</v>
      </c>
      <c r="Q2304">
        <f t="shared" si="176"/>
        <v>46.18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6" t="s">
        <v>4702</v>
      </c>
      <c r="C2305" s="6" t="s">
        <v>4703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1624</v>
      </c>
      <c r="O2305" t="s">
        <v>1828</v>
      </c>
      <c r="P2305" s="10">
        <f t="shared" si="175"/>
        <v>109</v>
      </c>
      <c r="Q2305">
        <f t="shared" si="176"/>
        <v>68.48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6" t="s">
        <v>4704</v>
      </c>
      <c r="C2306" s="6" t="s">
        <v>4705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1624</v>
      </c>
      <c r="O2306" t="s">
        <v>1828</v>
      </c>
      <c r="P2306" s="10">
        <f t="shared" ref="P2306:P2369" si="180">IFERROR(ROUND(E2306/D2306*100,0),0)</f>
        <v>101</v>
      </c>
      <c r="Q2306">
        <f t="shared" ref="Q2306:Q2369" si="181">IFERROR(ROUND(E2306/L2306,2),0)</f>
        <v>53.47</v>
      </c>
      <c r="S2306" s="11">
        <f t="shared" ref="S2306:S2369" si="182">(J2306/86400)+DATE(1970,1,1)</f>
        <v>40502.815868055557</v>
      </c>
      <c r="T2306" s="11">
        <f t="shared" ref="T2306:T2369" si="183">(I2306/86400)+DATE(1970,1,1)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6" t="s">
        <v>4706</v>
      </c>
      <c r="C2307" s="6" t="s">
        <v>4707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1624</v>
      </c>
      <c r="O2307" t="s">
        <v>1828</v>
      </c>
      <c r="P2307" s="10">
        <f t="shared" si="180"/>
        <v>101</v>
      </c>
      <c r="Q2307">
        <f t="shared" si="181"/>
        <v>109.11</v>
      </c>
      <c r="S2307" s="11">
        <f t="shared" si="182"/>
        <v>41834.695277777777</v>
      </c>
      <c r="T2307" s="11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6" t="s">
        <v>4708</v>
      </c>
      <c r="C2308" s="6" t="s">
        <v>4709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1624</v>
      </c>
      <c r="O2308" t="s">
        <v>1828</v>
      </c>
      <c r="P2308" s="10">
        <f t="shared" si="180"/>
        <v>107</v>
      </c>
      <c r="Q2308">
        <f t="shared" si="181"/>
        <v>51.19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6" t="s">
        <v>4710</v>
      </c>
      <c r="C2309" s="6" t="s">
        <v>4711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1624</v>
      </c>
      <c r="O2309" t="s">
        <v>1828</v>
      </c>
      <c r="P2309" s="10">
        <f t="shared" si="180"/>
        <v>107</v>
      </c>
      <c r="Q2309">
        <f t="shared" si="181"/>
        <v>27.94</v>
      </c>
      <c r="S2309" s="11">
        <f t="shared" si="182"/>
        <v>41004.802465277782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6" t="s">
        <v>4712</v>
      </c>
      <c r="C2310" s="6" t="s">
        <v>4713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1624</v>
      </c>
      <c r="O2310" t="s">
        <v>1828</v>
      </c>
      <c r="P2310" s="10">
        <f t="shared" si="180"/>
        <v>101</v>
      </c>
      <c r="Q2310">
        <f t="shared" si="181"/>
        <v>82.5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6" t="s">
        <v>4714</v>
      </c>
      <c r="C2311" s="6" t="s">
        <v>4715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1624</v>
      </c>
      <c r="O2311" t="s">
        <v>1828</v>
      </c>
      <c r="P2311" s="10">
        <f t="shared" si="180"/>
        <v>107</v>
      </c>
      <c r="Q2311">
        <f t="shared" si="181"/>
        <v>59.82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6" t="s">
        <v>4716</v>
      </c>
      <c r="C2312" s="6" t="s">
        <v>4717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1624</v>
      </c>
      <c r="O2312" t="s">
        <v>1828</v>
      </c>
      <c r="P2312" s="10">
        <f t="shared" si="180"/>
        <v>429</v>
      </c>
      <c r="Q2312">
        <f t="shared" si="181"/>
        <v>64.819999999999993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6" t="s">
        <v>4718</v>
      </c>
      <c r="C2313" s="6" t="s">
        <v>4719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1624</v>
      </c>
      <c r="O2313" t="s">
        <v>1828</v>
      </c>
      <c r="P2313" s="10">
        <f t="shared" si="180"/>
        <v>104</v>
      </c>
      <c r="Q2313">
        <f t="shared" si="181"/>
        <v>90.1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6" t="s">
        <v>4720</v>
      </c>
      <c r="C2314" s="6" t="s">
        <v>4721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1624</v>
      </c>
      <c r="O2314" t="s">
        <v>1828</v>
      </c>
      <c r="P2314" s="10">
        <f t="shared" si="180"/>
        <v>108</v>
      </c>
      <c r="Q2314">
        <f t="shared" si="181"/>
        <v>40.96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6" t="s">
        <v>4722</v>
      </c>
      <c r="C2315" s="6" t="s">
        <v>4723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1624</v>
      </c>
      <c r="O2315" t="s">
        <v>1828</v>
      </c>
      <c r="P2315" s="10">
        <f t="shared" si="180"/>
        <v>176</v>
      </c>
      <c r="Q2315">
        <f t="shared" si="181"/>
        <v>56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6" t="s">
        <v>4724</v>
      </c>
      <c r="C2316" s="6" t="s">
        <v>4725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1624</v>
      </c>
      <c r="O2316" t="s">
        <v>1828</v>
      </c>
      <c r="P2316" s="10">
        <f t="shared" si="180"/>
        <v>157</v>
      </c>
      <c r="Q2316">
        <f t="shared" si="181"/>
        <v>37.67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6" t="s">
        <v>4726</v>
      </c>
      <c r="C2317" s="6" t="s">
        <v>4727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1624</v>
      </c>
      <c r="O2317" t="s">
        <v>1828</v>
      </c>
      <c r="P2317" s="10">
        <f t="shared" si="180"/>
        <v>103</v>
      </c>
      <c r="Q2317">
        <f t="shared" si="181"/>
        <v>40.08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6" t="s">
        <v>4728</v>
      </c>
      <c r="C2318" s="6" t="s">
        <v>4729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1624</v>
      </c>
      <c r="O2318" t="s">
        <v>1828</v>
      </c>
      <c r="P2318" s="10">
        <f t="shared" si="180"/>
        <v>104</v>
      </c>
      <c r="Q2318">
        <f t="shared" si="181"/>
        <v>78.03</v>
      </c>
      <c r="S2318" s="11">
        <f t="shared" si="182"/>
        <v>40079.725115740745</v>
      </c>
      <c r="T2318" s="11">
        <f t="shared" si="183"/>
        <v>40156.766666666663</v>
      </c>
      <c r="U2318">
        <f t="shared" si="184"/>
        <v>2009</v>
      </c>
    </row>
    <row r="2319" spans="1:21" ht="45" x14ac:dyDescent="0.25">
      <c r="A2319">
        <v>2317</v>
      </c>
      <c r="B2319" s="6" t="s">
        <v>4730</v>
      </c>
      <c r="C2319" s="6" t="s">
        <v>4731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1624</v>
      </c>
      <c r="O2319" t="s">
        <v>1828</v>
      </c>
      <c r="P2319" s="10">
        <f t="shared" si="180"/>
        <v>104</v>
      </c>
      <c r="Q2319">
        <f t="shared" si="181"/>
        <v>18.91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6" t="s">
        <v>4732</v>
      </c>
      <c r="C2320" s="6" t="s">
        <v>4733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1624</v>
      </c>
      <c r="O2320" t="s">
        <v>1828</v>
      </c>
      <c r="P2320" s="10">
        <f t="shared" si="180"/>
        <v>121</v>
      </c>
      <c r="Q2320">
        <f t="shared" si="181"/>
        <v>37.130000000000003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6" t="s">
        <v>4734</v>
      </c>
      <c r="C2321" s="6" t="s">
        <v>4735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1624</v>
      </c>
      <c r="O2321" t="s">
        <v>1828</v>
      </c>
      <c r="P2321" s="10">
        <f t="shared" si="180"/>
        <v>108</v>
      </c>
      <c r="Q2321">
        <f t="shared" si="181"/>
        <v>41.96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6" t="s">
        <v>4736</v>
      </c>
      <c r="C2322" s="6" t="s">
        <v>4737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1624</v>
      </c>
      <c r="O2322" t="s">
        <v>1828</v>
      </c>
      <c r="P2322" s="10">
        <f t="shared" si="180"/>
        <v>109</v>
      </c>
      <c r="Q2322">
        <f t="shared" si="181"/>
        <v>61.04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6" t="s">
        <v>4738</v>
      </c>
      <c r="C2323" s="6" t="s">
        <v>4739</v>
      </c>
      <c r="D2323" s="7">
        <v>10557</v>
      </c>
      <c r="E2323" s="8">
        <v>4130</v>
      </c>
      <c r="F2323" t="s">
        <v>3453</v>
      </c>
      <c r="G2323" t="s">
        <v>2023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2366</v>
      </c>
      <c r="O2323" t="s">
        <v>4740</v>
      </c>
      <c r="P2323" s="10">
        <f t="shared" si="180"/>
        <v>39</v>
      </c>
      <c r="Q2323">
        <f t="shared" si="181"/>
        <v>64.53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6" t="s">
        <v>4741</v>
      </c>
      <c r="C2324" s="6" t="s">
        <v>4742</v>
      </c>
      <c r="D2324" s="7">
        <v>2700</v>
      </c>
      <c r="E2324" s="8">
        <v>85</v>
      </c>
      <c r="F2324" t="s">
        <v>3453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2366</v>
      </c>
      <c r="O2324" t="s">
        <v>4740</v>
      </c>
      <c r="P2324" s="10">
        <f t="shared" si="180"/>
        <v>3</v>
      </c>
      <c r="Q2324">
        <f t="shared" si="181"/>
        <v>21.25</v>
      </c>
      <c r="S2324" s="11">
        <f t="shared" si="182"/>
        <v>42804.895474537036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6" t="s">
        <v>4743</v>
      </c>
      <c r="C2325" s="6" t="s">
        <v>4744</v>
      </c>
      <c r="D2325" s="7">
        <v>250</v>
      </c>
      <c r="E2325" s="8">
        <v>120</v>
      </c>
      <c r="F2325" t="s">
        <v>3453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2366</v>
      </c>
      <c r="O2325" t="s">
        <v>4740</v>
      </c>
      <c r="P2325" s="10">
        <f t="shared" si="180"/>
        <v>48</v>
      </c>
      <c r="Q2325">
        <f t="shared" si="181"/>
        <v>30</v>
      </c>
      <c r="S2325" s="11">
        <f t="shared" si="182"/>
        <v>42807.755173611113</v>
      </c>
      <c r="T2325" s="11">
        <f t="shared" si="183"/>
        <v>42814.755173611113</v>
      </c>
      <c r="U2325">
        <f t="shared" si="184"/>
        <v>2017</v>
      </c>
    </row>
    <row r="2326" spans="1:21" ht="45" x14ac:dyDescent="0.25">
      <c r="A2326">
        <v>2324</v>
      </c>
      <c r="B2326" s="6" t="s">
        <v>4745</v>
      </c>
      <c r="C2326" s="6" t="s">
        <v>4746</v>
      </c>
      <c r="D2326" s="7">
        <v>7500</v>
      </c>
      <c r="E2326" s="8">
        <v>1555</v>
      </c>
      <c r="F2326" t="s">
        <v>3453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2366</v>
      </c>
      <c r="O2326" t="s">
        <v>4740</v>
      </c>
      <c r="P2326" s="10">
        <f t="shared" si="180"/>
        <v>21</v>
      </c>
      <c r="Q2326">
        <f t="shared" si="181"/>
        <v>25.49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6" t="s">
        <v>4747</v>
      </c>
      <c r="C2327" s="6" t="s">
        <v>4748</v>
      </c>
      <c r="D2327" s="7">
        <v>1000</v>
      </c>
      <c r="E2327" s="8">
        <v>80</v>
      </c>
      <c r="F2327" t="s">
        <v>3453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2366</v>
      </c>
      <c r="O2327" t="s">
        <v>4740</v>
      </c>
      <c r="P2327" s="10">
        <f t="shared" si="180"/>
        <v>8</v>
      </c>
      <c r="Q2327">
        <f t="shared" si="181"/>
        <v>11.43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6" t="s">
        <v>4749</v>
      </c>
      <c r="C2328" s="6" t="s">
        <v>4750</v>
      </c>
      <c r="D2328" s="7">
        <v>15000</v>
      </c>
      <c r="E2328" s="8">
        <v>108</v>
      </c>
      <c r="F2328" t="s">
        <v>3453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2366</v>
      </c>
      <c r="O2328" t="s">
        <v>4740</v>
      </c>
      <c r="P2328" s="10">
        <f t="shared" si="180"/>
        <v>1</v>
      </c>
      <c r="Q2328">
        <f t="shared" si="181"/>
        <v>108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6" t="s">
        <v>4751</v>
      </c>
      <c r="C2329" s="6" t="s">
        <v>4752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2366</v>
      </c>
      <c r="O2329" t="s">
        <v>4740</v>
      </c>
      <c r="P2329" s="10">
        <f t="shared" si="180"/>
        <v>526</v>
      </c>
      <c r="Q2329">
        <f t="shared" si="181"/>
        <v>54.88</v>
      </c>
      <c r="S2329" s="11">
        <f t="shared" si="182"/>
        <v>41842.917129629626</v>
      </c>
      <c r="T2329" s="11">
        <f t="shared" si="183"/>
        <v>41877.917129629626</v>
      </c>
      <c r="U2329">
        <f t="shared" si="184"/>
        <v>2014</v>
      </c>
    </row>
    <row r="2330" spans="1:21" ht="60" x14ac:dyDescent="0.25">
      <c r="A2330">
        <v>2328</v>
      </c>
      <c r="B2330" s="6" t="s">
        <v>4753</v>
      </c>
      <c r="C2330" s="6" t="s">
        <v>4754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2366</v>
      </c>
      <c r="O2330" t="s">
        <v>4740</v>
      </c>
      <c r="P2330" s="10">
        <f t="shared" si="180"/>
        <v>254</v>
      </c>
      <c r="Q2330">
        <f t="shared" si="181"/>
        <v>47.38</v>
      </c>
      <c r="S2330" s="11">
        <f t="shared" si="182"/>
        <v>42139.781678240739</v>
      </c>
      <c r="T2330" s="11">
        <f t="shared" si="183"/>
        <v>42169.781678240739</v>
      </c>
      <c r="U2330">
        <f t="shared" si="184"/>
        <v>2015</v>
      </c>
    </row>
    <row r="2331" spans="1:21" ht="45" x14ac:dyDescent="0.25">
      <c r="A2331">
        <v>2329</v>
      </c>
      <c r="B2331" s="6" t="s">
        <v>4755</v>
      </c>
      <c r="C2331" s="6" t="s">
        <v>4756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2366</v>
      </c>
      <c r="O2331" t="s">
        <v>4740</v>
      </c>
      <c r="P2331" s="10">
        <f t="shared" si="180"/>
        <v>106</v>
      </c>
      <c r="Q2331">
        <f t="shared" si="181"/>
        <v>211.84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6" t="s">
        <v>4757</v>
      </c>
      <c r="C2332" s="6" t="s">
        <v>4758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2366</v>
      </c>
      <c r="O2332" t="s">
        <v>4740</v>
      </c>
      <c r="P2332" s="10">
        <f t="shared" si="180"/>
        <v>102</v>
      </c>
      <c r="Q2332">
        <f t="shared" si="181"/>
        <v>219.93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6" t="s">
        <v>4759</v>
      </c>
      <c r="C2333" s="6" t="s">
        <v>4760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2366</v>
      </c>
      <c r="O2333" t="s">
        <v>4740</v>
      </c>
      <c r="P2333" s="10">
        <f t="shared" si="180"/>
        <v>144</v>
      </c>
      <c r="Q2333">
        <f t="shared" si="181"/>
        <v>40.799999999999997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6" t="s">
        <v>4761</v>
      </c>
      <c r="C2334" s="6" t="s">
        <v>4762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2366</v>
      </c>
      <c r="O2334" t="s">
        <v>4740</v>
      </c>
      <c r="P2334" s="10">
        <f t="shared" si="180"/>
        <v>106</v>
      </c>
      <c r="Q2334">
        <f t="shared" si="181"/>
        <v>75.5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6" t="s">
        <v>4763</v>
      </c>
      <c r="C2335" s="6" t="s">
        <v>4764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2366</v>
      </c>
      <c r="O2335" t="s">
        <v>4740</v>
      </c>
      <c r="P2335" s="10">
        <f t="shared" si="180"/>
        <v>212</v>
      </c>
      <c r="Q2335">
        <f t="shared" si="181"/>
        <v>13.54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6" t="s">
        <v>4765</v>
      </c>
      <c r="C2336" s="6" t="s">
        <v>4766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2366</v>
      </c>
      <c r="O2336" t="s">
        <v>4740</v>
      </c>
      <c r="P2336" s="10">
        <f t="shared" si="180"/>
        <v>102</v>
      </c>
      <c r="Q2336">
        <f t="shared" si="181"/>
        <v>60.87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6" t="s">
        <v>4767</v>
      </c>
      <c r="C2337" s="6" t="s">
        <v>4768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2366</v>
      </c>
      <c r="O2337" t="s">
        <v>4740</v>
      </c>
      <c r="P2337" s="10">
        <f t="shared" si="180"/>
        <v>102</v>
      </c>
      <c r="Q2337">
        <f t="shared" si="181"/>
        <v>115.69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6" t="s">
        <v>4769</v>
      </c>
      <c r="C2338" s="6" t="s">
        <v>4770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2366</v>
      </c>
      <c r="O2338" t="s">
        <v>4740</v>
      </c>
      <c r="P2338" s="10">
        <f t="shared" si="180"/>
        <v>521</v>
      </c>
      <c r="Q2338">
        <f t="shared" si="181"/>
        <v>48.1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6" t="s">
        <v>4771</v>
      </c>
      <c r="C2339" s="6" t="s">
        <v>4772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2366</v>
      </c>
      <c r="O2339" t="s">
        <v>4740</v>
      </c>
      <c r="P2339" s="10">
        <f t="shared" si="180"/>
        <v>111</v>
      </c>
      <c r="Q2339">
        <f t="shared" si="181"/>
        <v>74.180000000000007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6" t="s">
        <v>4773</v>
      </c>
      <c r="C2340" s="6" t="s">
        <v>4774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2366</v>
      </c>
      <c r="O2340" t="s">
        <v>4740</v>
      </c>
      <c r="P2340" s="10">
        <f t="shared" si="180"/>
        <v>101</v>
      </c>
      <c r="Q2340">
        <f t="shared" si="181"/>
        <v>123.35</v>
      </c>
      <c r="S2340" s="11">
        <f t="shared" si="182"/>
        <v>41789.89680555556</v>
      </c>
      <c r="T2340" s="11">
        <f t="shared" si="183"/>
        <v>41819.89680555556</v>
      </c>
      <c r="U2340">
        <f t="shared" si="184"/>
        <v>2014</v>
      </c>
    </row>
    <row r="2341" spans="1:21" ht="60" x14ac:dyDescent="0.25">
      <c r="A2341">
        <v>2339</v>
      </c>
      <c r="B2341" s="6" t="s">
        <v>4775</v>
      </c>
      <c r="C2341" s="6" t="s">
        <v>4776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2366</v>
      </c>
      <c r="O2341" t="s">
        <v>4740</v>
      </c>
      <c r="P2341" s="10">
        <f t="shared" si="180"/>
        <v>294</v>
      </c>
      <c r="Q2341">
        <f t="shared" si="181"/>
        <v>66.62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6" t="s">
        <v>4777</v>
      </c>
      <c r="C2342" s="6" t="s">
        <v>4778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2366</v>
      </c>
      <c r="O2342" t="s">
        <v>4740</v>
      </c>
      <c r="P2342" s="10">
        <f t="shared" si="180"/>
        <v>106</v>
      </c>
      <c r="Q2342">
        <f t="shared" si="181"/>
        <v>104.99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6" t="s">
        <v>4779</v>
      </c>
      <c r="C2343" s="6" t="s">
        <v>4780</v>
      </c>
      <c r="D2343" s="7">
        <v>5000</v>
      </c>
      <c r="E2343" s="8">
        <v>0</v>
      </c>
      <c r="F2343" t="s">
        <v>279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1135</v>
      </c>
      <c r="O2343" t="s">
        <v>1136</v>
      </c>
      <c r="P2343" s="10">
        <f t="shared" si="180"/>
        <v>0</v>
      </c>
      <c r="Q2343">
        <f t="shared" si="181"/>
        <v>0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6" t="s">
        <v>4781</v>
      </c>
      <c r="C2344" s="6" t="s">
        <v>4782</v>
      </c>
      <c r="D2344" s="7">
        <v>5500</v>
      </c>
      <c r="E2344" s="8">
        <v>0</v>
      </c>
      <c r="F2344" t="s">
        <v>279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1135</v>
      </c>
      <c r="O2344" t="s">
        <v>1136</v>
      </c>
      <c r="P2344" s="10">
        <f t="shared" si="180"/>
        <v>0</v>
      </c>
      <c r="Q2344">
        <f t="shared" si="181"/>
        <v>0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6" t="s">
        <v>4783</v>
      </c>
      <c r="C2345" s="6" t="s">
        <v>4784</v>
      </c>
      <c r="D2345" s="7">
        <v>10000</v>
      </c>
      <c r="E2345" s="8">
        <v>300</v>
      </c>
      <c r="F2345" t="s">
        <v>279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1135</v>
      </c>
      <c r="O2345" t="s">
        <v>1136</v>
      </c>
      <c r="P2345" s="10">
        <f t="shared" si="180"/>
        <v>3</v>
      </c>
      <c r="Q2345">
        <f t="shared" si="181"/>
        <v>300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6" t="s">
        <v>4785</v>
      </c>
      <c r="C2346" s="6" t="s">
        <v>4786</v>
      </c>
      <c r="D2346" s="7">
        <v>1000</v>
      </c>
      <c r="E2346" s="8">
        <v>1</v>
      </c>
      <c r="F2346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1135</v>
      </c>
      <c r="O2346" t="s">
        <v>1136</v>
      </c>
      <c r="P2346" s="10">
        <f t="shared" si="180"/>
        <v>0</v>
      </c>
      <c r="Q2346">
        <f t="shared" si="181"/>
        <v>1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6" t="s">
        <v>4787</v>
      </c>
      <c r="C2347" s="6" t="s">
        <v>4788</v>
      </c>
      <c r="D2347" s="7">
        <v>3000</v>
      </c>
      <c r="E2347" s="8">
        <v>0</v>
      </c>
      <c r="F2347" t="s">
        <v>279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1135</v>
      </c>
      <c r="O2347" t="s">
        <v>1136</v>
      </c>
      <c r="P2347" s="10">
        <f t="shared" si="180"/>
        <v>0</v>
      </c>
      <c r="Q2347">
        <f t="shared" si="181"/>
        <v>0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6" t="s">
        <v>4789</v>
      </c>
      <c r="C2348" s="6" t="s">
        <v>4790</v>
      </c>
      <c r="D2348" s="7">
        <v>60000</v>
      </c>
      <c r="E2348" s="8">
        <v>39</v>
      </c>
      <c r="F2348" t="s">
        <v>279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1135</v>
      </c>
      <c r="O2348" t="s">
        <v>1136</v>
      </c>
      <c r="P2348" s="10">
        <f t="shared" si="180"/>
        <v>0</v>
      </c>
      <c r="Q2348">
        <f t="shared" si="181"/>
        <v>13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6" t="s">
        <v>4791</v>
      </c>
      <c r="C2349" s="6" t="s">
        <v>4792</v>
      </c>
      <c r="D2349" s="7">
        <v>1000</v>
      </c>
      <c r="E2349" s="8">
        <v>15</v>
      </c>
      <c r="F2349" t="s">
        <v>279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1135</v>
      </c>
      <c r="O2349" t="s">
        <v>1136</v>
      </c>
      <c r="P2349" s="10">
        <f t="shared" si="180"/>
        <v>2</v>
      </c>
      <c r="Q2349">
        <f t="shared" si="181"/>
        <v>15</v>
      </c>
      <c r="S2349" s="11">
        <f t="shared" si="182"/>
        <v>42577.607361111106</v>
      </c>
      <c r="T2349" s="11">
        <f t="shared" si="183"/>
        <v>42607.607361111106</v>
      </c>
      <c r="U2349">
        <f t="shared" si="184"/>
        <v>2016</v>
      </c>
    </row>
    <row r="2350" spans="1:21" ht="60" x14ac:dyDescent="0.25">
      <c r="A2350">
        <v>2348</v>
      </c>
      <c r="B2350" s="6" t="s">
        <v>4793</v>
      </c>
      <c r="C2350" s="6" t="s">
        <v>4794</v>
      </c>
      <c r="D2350" s="7">
        <v>70000</v>
      </c>
      <c r="E2350" s="8">
        <v>270</v>
      </c>
      <c r="F2350" t="s">
        <v>279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1135</v>
      </c>
      <c r="O2350" t="s">
        <v>1136</v>
      </c>
      <c r="P2350" s="10">
        <f t="shared" si="180"/>
        <v>0</v>
      </c>
      <c r="Q2350">
        <f t="shared" si="181"/>
        <v>54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6" t="s">
        <v>4795</v>
      </c>
      <c r="C2351" s="6" t="s">
        <v>4796</v>
      </c>
      <c r="D2351" s="7">
        <v>474900</v>
      </c>
      <c r="E2351" s="8">
        <v>0</v>
      </c>
      <c r="F2351" t="s">
        <v>279</v>
      </c>
      <c r="G2351" t="s">
        <v>483</v>
      </c>
      <c r="H2351" t="s">
        <v>484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1135</v>
      </c>
      <c r="O2351" t="s">
        <v>1136</v>
      </c>
      <c r="P2351" s="10">
        <f t="shared" si="180"/>
        <v>0</v>
      </c>
      <c r="Q2351">
        <f t="shared" si="181"/>
        <v>0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6" t="s">
        <v>4797</v>
      </c>
      <c r="C2352" s="6" t="s">
        <v>4798</v>
      </c>
      <c r="D2352" s="7">
        <v>50000</v>
      </c>
      <c r="E2352" s="8">
        <v>0</v>
      </c>
      <c r="F2352" t="s">
        <v>279</v>
      </c>
      <c r="G2352" t="s">
        <v>2470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1135</v>
      </c>
      <c r="O2352" t="s">
        <v>1136</v>
      </c>
      <c r="P2352" s="10">
        <f t="shared" si="180"/>
        <v>0</v>
      </c>
      <c r="Q2352">
        <f t="shared" si="181"/>
        <v>0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6" t="s">
        <v>4799</v>
      </c>
      <c r="C2353" s="6" t="s">
        <v>4800</v>
      </c>
      <c r="D2353" s="7">
        <v>18900</v>
      </c>
      <c r="E2353" s="8">
        <v>108</v>
      </c>
      <c r="F2353" t="s">
        <v>279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1135</v>
      </c>
      <c r="O2353" t="s">
        <v>1136</v>
      </c>
      <c r="P2353" s="10">
        <f t="shared" si="180"/>
        <v>1</v>
      </c>
      <c r="Q2353">
        <f t="shared" si="181"/>
        <v>15.43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6" t="s">
        <v>4801</v>
      </c>
      <c r="C2354" s="6" t="s">
        <v>4802</v>
      </c>
      <c r="D2354" s="7">
        <v>2000</v>
      </c>
      <c r="E2354" s="8">
        <v>0</v>
      </c>
      <c r="F2354" t="s">
        <v>279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1135</v>
      </c>
      <c r="O2354" t="s">
        <v>1136</v>
      </c>
      <c r="P2354" s="10">
        <f t="shared" si="180"/>
        <v>0</v>
      </c>
      <c r="Q2354">
        <f t="shared" si="181"/>
        <v>0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6" t="s">
        <v>4803</v>
      </c>
      <c r="C2355" s="6" t="s">
        <v>4804</v>
      </c>
      <c r="D2355" s="7">
        <v>1000</v>
      </c>
      <c r="E2355" s="8">
        <v>0</v>
      </c>
      <c r="F2355" t="s">
        <v>279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1135</v>
      </c>
      <c r="O2355" t="s">
        <v>1136</v>
      </c>
      <c r="P2355" s="10">
        <f t="shared" si="180"/>
        <v>0</v>
      </c>
      <c r="Q2355">
        <f t="shared" si="181"/>
        <v>0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6" t="s">
        <v>4805</v>
      </c>
      <c r="C2356" s="6" t="s">
        <v>4806</v>
      </c>
      <c r="D2356" s="7">
        <v>35000</v>
      </c>
      <c r="E2356" s="8">
        <v>25</v>
      </c>
      <c r="F2356" t="s">
        <v>279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1135</v>
      </c>
      <c r="O2356" t="s">
        <v>1136</v>
      </c>
      <c r="P2356" s="10">
        <f t="shared" si="180"/>
        <v>0</v>
      </c>
      <c r="Q2356">
        <f t="shared" si="181"/>
        <v>25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6" t="s">
        <v>4807</v>
      </c>
      <c r="C2357" s="6" t="s">
        <v>4808</v>
      </c>
      <c r="D2357" s="7">
        <v>8000</v>
      </c>
      <c r="E2357" s="8">
        <v>55</v>
      </c>
      <c r="F2357" t="s">
        <v>279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1135</v>
      </c>
      <c r="O2357" t="s">
        <v>1136</v>
      </c>
      <c r="P2357" s="10">
        <f t="shared" si="180"/>
        <v>1</v>
      </c>
      <c r="Q2357">
        <f t="shared" si="181"/>
        <v>27.5</v>
      </c>
      <c r="S2357" s="11">
        <f t="shared" si="182"/>
        <v>42096.918240740742</v>
      </c>
      <c r="T2357" s="11">
        <f t="shared" si="183"/>
        <v>42126.918240740742</v>
      </c>
      <c r="U2357">
        <f t="shared" si="184"/>
        <v>2015</v>
      </c>
    </row>
    <row r="2358" spans="1:21" ht="30" x14ac:dyDescent="0.25">
      <c r="A2358">
        <v>2356</v>
      </c>
      <c r="B2358" s="6" t="s">
        <v>4809</v>
      </c>
      <c r="C2358" s="6" t="s">
        <v>4810</v>
      </c>
      <c r="D2358" s="7">
        <v>10000</v>
      </c>
      <c r="E2358" s="8">
        <v>0</v>
      </c>
      <c r="F2358" t="s">
        <v>279</v>
      </c>
      <c r="G2358" t="s">
        <v>394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1135</v>
      </c>
      <c r="O2358" t="s">
        <v>1136</v>
      </c>
      <c r="P2358" s="10">
        <f t="shared" si="180"/>
        <v>0</v>
      </c>
      <c r="Q2358">
        <f t="shared" si="181"/>
        <v>0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6" t="s">
        <v>4811</v>
      </c>
      <c r="C2359" s="6" t="s">
        <v>4812</v>
      </c>
      <c r="D2359" s="7">
        <v>27000</v>
      </c>
      <c r="E2359" s="8">
        <v>0</v>
      </c>
      <c r="F2359" t="s">
        <v>279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1135</v>
      </c>
      <c r="O2359" t="s">
        <v>1136</v>
      </c>
      <c r="P2359" s="10">
        <f t="shared" si="180"/>
        <v>0</v>
      </c>
      <c r="Q2359">
        <f t="shared" si="181"/>
        <v>0</v>
      </c>
      <c r="S2359" s="11">
        <f t="shared" si="182"/>
        <v>42264.620115740741</v>
      </c>
      <c r="T2359" s="11">
        <f t="shared" si="183"/>
        <v>42294.620115740741</v>
      </c>
      <c r="U2359">
        <f t="shared" si="184"/>
        <v>2015</v>
      </c>
    </row>
    <row r="2360" spans="1:21" ht="45" x14ac:dyDescent="0.25">
      <c r="A2360">
        <v>2358</v>
      </c>
      <c r="B2360" s="6" t="s">
        <v>4813</v>
      </c>
      <c r="C2360" s="6" t="s">
        <v>4814</v>
      </c>
      <c r="D2360" s="7">
        <v>1500</v>
      </c>
      <c r="E2360" s="8">
        <v>0</v>
      </c>
      <c r="F2360" t="s">
        <v>279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1135</v>
      </c>
      <c r="O2360" t="s">
        <v>1136</v>
      </c>
      <c r="P2360" s="10">
        <f t="shared" si="180"/>
        <v>0</v>
      </c>
      <c r="Q2360">
        <f t="shared" si="181"/>
        <v>0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6" t="s">
        <v>4815</v>
      </c>
      <c r="C2361" s="6" t="s">
        <v>4816</v>
      </c>
      <c r="D2361" s="7">
        <v>7500</v>
      </c>
      <c r="E2361" s="8">
        <v>1101</v>
      </c>
      <c r="F2361" t="s">
        <v>279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1135</v>
      </c>
      <c r="O2361" t="s">
        <v>1136</v>
      </c>
      <c r="P2361" s="10">
        <f t="shared" si="180"/>
        <v>15</v>
      </c>
      <c r="Q2361">
        <f t="shared" si="181"/>
        <v>367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6" t="s">
        <v>4817</v>
      </c>
      <c r="C2362" s="6" t="s">
        <v>4818</v>
      </c>
      <c r="D2362" s="7">
        <v>5000</v>
      </c>
      <c r="E2362" s="8">
        <v>2</v>
      </c>
      <c r="F2362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1135</v>
      </c>
      <c r="O2362" t="s">
        <v>1136</v>
      </c>
      <c r="P2362" s="10">
        <f t="shared" si="180"/>
        <v>0</v>
      </c>
      <c r="Q2362">
        <f t="shared" si="181"/>
        <v>2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6" t="s">
        <v>4819</v>
      </c>
      <c r="C2363" s="6" t="s">
        <v>4820</v>
      </c>
      <c r="D2363" s="7">
        <v>200</v>
      </c>
      <c r="E2363" s="8">
        <v>0</v>
      </c>
      <c r="F2363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1135</v>
      </c>
      <c r="O2363" t="s">
        <v>1136</v>
      </c>
      <c r="P2363" s="10">
        <f t="shared" si="180"/>
        <v>0</v>
      </c>
      <c r="Q2363">
        <f t="shared" si="181"/>
        <v>0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6" t="s">
        <v>4821</v>
      </c>
      <c r="C2364" s="6" t="s">
        <v>4822</v>
      </c>
      <c r="D2364" s="7">
        <v>420</v>
      </c>
      <c r="E2364" s="8">
        <v>120</v>
      </c>
      <c r="F2364" t="s">
        <v>279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1135</v>
      </c>
      <c r="O2364" t="s">
        <v>1136</v>
      </c>
      <c r="P2364" s="10">
        <f t="shared" si="180"/>
        <v>29</v>
      </c>
      <c r="Q2364">
        <f t="shared" si="181"/>
        <v>60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6" t="s">
        <v>4823</v>
      </c>
      <c r="C2365" s="6" t="s">
        <v>4824</v>
      </c>
      <c r="D2365" s="7">
        <v>175000</v>
      </c>
      <c r="E2365" s="8">
        <v>0</v>
      </c>
      <c r="F2365" t="s">
        <v>279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1135</v>
      </c>
      <c r="O2365" t="s">
        <v>1136</v>
      </c>
      <c r="P2365" s="10">
        <f t="shared" si="180"/>
        <v>0</v>
      </c>
      <c r="Q2365">
        <f t="shared" si="181"/>
        <v>0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6" t="s">
        <v>4825</v>
      </c>
      <c r="C2366" s="6" t="s">
        <v>4826</v>
      </c>
      <c r="D2366" s="7">
        <v>128</v>
      </c>
      <c r="E2366" s="8">
        <v>0</v>
      </c>
      <c r="F2366" t="s">
        <v>279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1135</v>
      </c>
      <c r="O2366" t="s">
        <v>1136</v>
      </c>
      <c r="P2366" s="10">
        <f t="shared" si="180"/>
        <v>0</v>
      </c>
      <c r="Q2366">
        <f t="shared" si="181"/>
        <v>0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6" t="s">
        <v>4827</v>
      </c>
      <c r="C2367" s="6" t="s">
        <v>4828</v>
      </c>
      <c r="D2367" s="7">
        <v>1000</v>
      </c>
      <c r="E2367" s="8">
        <v>0</v>
      </c>
      <c r="F2367" t="s">
        <v>279</v>
      </c>
      <c r="G2367" t="s">
        <v>1233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1135</v>
      </c>
      <c r="O2367" t="s">
        <v>1136</v>
      </c>
      <c r="P2367" s="10">
        <f t="shared" si="180"/>
        <v>0</v>
      </c>
      <c r="Q2367">
        <f t="shared" si="181"/>
        <v>0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6" t="s">
        <v>4829</v>
      </c>
      <c r="C2368" s="6" t="s">
        <v>4830</v>
      </c>
      <c r="D2368" s="7">
        <v>25000</v>
      </c>
      <c r="E2368" s="8">
        <v>2630</v>
      </c>
      <c r="F2368" t="s">
        <v>279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1135</v>
      </c>
      <c r="O2368" t="s">
        <v>1136</v>
      </c>
      <c r="P2368" s="10">
        <f t="shared" si="180"/>
        <v>11</v>
      </c>
      <c r="Q2368">
        <f t="shared" si="181"/>
        <v>97.41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6" t="s">
        <v>4831</v>
      </c>
      <c r="C2369" s="6" t="s">
        <v>4832</v>
      </c>
      <c r="D2369" s="7">
        <v>50000</v>
      </c>
      <c r="E2369" s="8">
        <v>670</v>
      </c>
      <c r="F2369" t="s">
        <v>279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1135</v>
      </c>
      <c r="O2369" t="s">
        <v>1136</v>
      </c>
      <c r="P2369" s="10">
        <f t="shared" si="180"/>
        <v>1</v>
      </c>
      <c r="Q2369">
        <f t="shared" si="181"/>
        <v>47.86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6" t="s">
        <v>4833</v>
      </c>
      <c r="C2370" s="6" t="s">
        <v>4834</v>
      </c>
      <c r="D2370" s="7">
        <v>40000</v>
      </c>
      <c r="E2370" s="8">
        <v>100</v>
      </c>
      <c r="F2370" t="s">
        <v>279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1135</v>
      </c>
      <c r="O2370" t="s">
        <v>1136</v>
      </c>
      <c r="P2370" s="10">
        <f t="shared" ref="P2370:P2433" si="185">IFERROR(ROUND(E2370/D2370*100,0),0)</f>
        <v>0</v>
      </c>
      <c r="Q2370">
        <f t="shared" ref="Q2370:Q2433" si="186">IFERROR(ROUND(E2370/L2370,2),0)</f>
        <v>50</v>
      </c>
      <c r="S2370" s="11">
        <f t="shared" ref="S2370:S2433" si="187">(J2370/86400)+DATE(1970,1,1)</f>
        <v>42063.721817129626</v>
      </c>
      <c r="T2370" s="11">
        <f t="shared" ref="T2370:T2433" si="188">(I2370/86400)+DATE(1970,1,1)</f>
        <v>42108.680150462962</v>
      </c>
      <c r="U2370">
        <f t="shared" si="184"/>
        <v>2015</v>
      </c>
    </row>
    <row r="2371" spans="1:21" ht="60" x14ac:dyDescent="0.25">
      <c r="A2371">
        <v>2369</v>
      </c>
      <c r="B2371" s="6" t="s">
        <v>4835</v>
      </c>
      <c r="C2371" s="6" t="s">
        <v>4836</v>
      </c>
      <c r="D2371" s="7">
        <v>25000</v>
      </c>
      <c r="E2371" s="8">
        <v>0</v>
      </c>
      <c r="F2371" t="s">
        <v>279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1135</v>
      </c>
      <c r="O2371" t="s">
        <v>1136</v>
      </c>
      <c r="P2371" s="10">
        <f t="shared" si="185"/>
        <v>0</v>
      </c>
      <c r="Q2371">
        <f t="shared" si="186"/>
        <v>0</v>
      </c>
      <c r="S2371" s="11">
        <f t="shared" si="187"/>
        <v>42380.812627314815</v>
      </c>
      <c r="T2371" s="11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6" t="s">
        <v>4837</v>
      </c>
      <c r="C2372" s="6" t="s">
        <v>4838</v>
      </c>
      <c r="D2372" s="7">
        <v>25000</v>
      </c>
      <c r="E2372" s="8">
        <v>82</v>
      </c>
      <c r="F2372" t="s">
        <v>279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1135</v>
      </c>
      <c r="O2372" t="s">
        <v>1136</v>
      </c>
      <c r="P2372" s="10">
        <f t="shared" si="185"/>
        <v>0</v>
      </c>
      <c r="Q2372">
        <f t="shared" si="186"/>
        <v>20.5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6" t="s">
        <v>4839</v>
      </c>
      <c r="C2373" s="6" t="s">
        <v>4840</v>
      </c>
      <c r="D2373" s="7">
        <v>2000</v>
      </c>
      <c r="E2373" s="8">
        <v>0</v>
      </c>
      <c r="F2373" t="s">
        <v>279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1135</v>
      </c>
      <c r="O2373" t="s">
        <v>1136</v>
      </c>
      <c r="P2373" s="10">
        <f t="shared" si="185"/>
        <v>0</v>
      </c>
      <c r="Q2373">
        <f t="shared" si="186"/>
        <v>0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6" t="s">
        <v>4841</v>
      </c>
      <c r="C2374" s="6" t="s">
        <v>4842</v>
      </c>
      <c r="D2374" s="7">
        <v>5500</v>
      </c>
      <c r="E2374" s="8">
        <v>180</v>
      </c>
      <c r="F2374" t="s">
        <v>279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1135</v>
      </c>
      <c r="O2374" t="s">
        <v>1136</v>
      </c>
      <c r="P2374" s="10">
        <f t="shared" si="185"/>
        <v>3</v>
      </c>
      <c r="Q2374">
        <f t="shared" si="186"/>
        <v>30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6" t="s">
        <v>4843</v>
      </c>
      <c r="C2375" s="6" t="s">
        <v>4844</v>
      </c>
      <c r="D2375" s="7">
        <v>850000</v>
      </c>
      <c r="E2375" s="8">
        <v>50</v>
      </c>
      <c r="F2375" t="s">
        <v>279</v>
      </c>
      <c r="G2375" t="s">
        <v>483</v>
      </c>
      <c r="H2375" t="s">
        <v>484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1135</v>
      </c>
      <c r="O2375" t="s">
        <v>1136</v>
      </c>
      <c r="P2375" s="10">
        <f t="shared" si="185"/>
        <v>0</v>
      </c>
      <c r="Q2375">
        <f t="shared" si="186"/>
        <v>50</v>
      </c>
      <c r="S2375" s="11">
        <f t="shared" si="187"/>
        <v>42215.662314814814</v>
      </c>
      <c r="T2375" s="11">
        <f t="shared" si="188"/>
        <v>42245.662314814814</v>
      </c>
      <c r="U2375">
        <f t="shared" si="189"/>
        <v>2015</v>
      </c>
    </row>
    <row r="2376" spans="1:21" ht="60" x14ac:dyDescent="0.25">
      <c r="A2376">
        <v>2374</v>
      </c>
      <c r="B2376" s="6" t="s">
        <v>4845</v>
      </c>
      <c r="C2376" s="6" t="s">
        <v>4846</v>
      </c>
      <c r="D2376" s="7">
        <v>22000</v>
      </c>
      <c r="E2376" s="8">
        <v>10</v>
      </c>
      <c r="F2376" t="s">
        <v>279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1135</v>
      </c>
      <c r="O2376" t="s">
        <v>1136</v>
      </c>
      <c r="P2376" s="10">
        <f t="shared" si="185"/>
        <v>0</v>
      </c>
      <c r="Q2376">
        <f t="shared" si="186"/>
        <v>10</v>
      </c>
      <c r="S2376" s="11">
        <f t="shared" si="187"/>
        <v>42017.843287037038</v>
      </c>
      <c r="T2376" s="11">
        <f t="shared" si="188"/>
        <v>42047.843287037038</v>
      </c>
      <c r="U2376">
        <f t="shared" si="189"/>
        <v>2015</v>
      </c>
    </row>
    <row r="2377" spans="1:21" ht="60" x14ac:dyDescent="0.25">
      <c r="A2377">
        <v>2375</v>
      </c>
      <c r="B2377" s="6" t="s">
        <v>4847</v>
      </c>
      <c r="C2377" s="6" t="s">
        <v>4848</v>
      </c>
      <c r="D2377" s="7">
        <v>10000</v>
      </c>
      <c r="E2377" s="8">
        <v>0</v>
      </c>
      <c r="F2377" t="s">
        <v>279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1135</v>
      </c>
      <c r="O2377" t="s">
        <v>1136</v>
      </c>
      <c r="P2377" s="10">
        <f t="shared" si="185"/>
        <v>0</v>
      </c>
      <c r="Q2377">
        <f t="shared" si="186"/>
        <v>0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6" t="s">
        <v>4849</v>
      </c>
      <c r="C2378" s="6" t="s">
        <v>4850</v>
      </c>
      <c r="D2378" s="7">
        <v>3000</v>
      </c>
      <c r="E2378" s="8">
        <v>326.33</v>
      </c>
      <c r="F2378" t="s">
        <v>279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1135</v>
      </c>
      <c r="O2378" t="s">
        <v>1136</v>
      </c>
      <c r="P2378" s="10">
        <f t="shared" si="185"/>
        <v>11</v>
      </c>
      <c r="Q2378">
        <f t="shared" si="186"/>
        <v>81.58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6" t="s">
        <v>4851</v>
      </c>
      <c r="C2379" s="6" t="s">
        <v>4852</v>
      </c>
      <c r="D2379" s="7">
        <v>2500</v>
      </c>
      <c r="E2379" s="8">
        <v>0</v>
      </c>
      <c r="F2379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1135</v>
      </c>
      <c r="O2379" t="s">
        <v>1136</v>
      </c>
      <c r="P2379" s="10">
        <f t="shared" si="185"/>
        <v>0</v>
      </c>
      <c r="Q2379">
        <f t="shared" si="186"/>
        <v>0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6" t="s">
        <v>4853</v>
      </c>
      <c r="C2380" s="6" t="s">
        <v>4854</v>
      </c>
      <c r="D2380" s="7">
        <v>110000</v>
      </c>
      <c r="E2380" s="8">
        <v>0</v>
      </c>
      <c r="F2380" t="s">
        <v>279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1135</v>
      </c>
      <c r="O2380" t="s">
        <v>1136</v>
      </c>
      <c r="P2380" s="10">
        <f t="shared" si="185"/>
        <v>0</v>
      </c>
      <c r="Q2380">
        <f t="shared" si="186"/>
        <v>0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6" t="s">
        <v>4855</v>
      </c>
      <c r="C2381" s="6" t="s">
        <v>4856</v>
      </c>
      <c r="D2381" s="7">
        <v>30000</v>
      </c>
      <c r="E2381" s="8">
        <v>0</v>
      </c>
      <c r="F2381" t="s">
        <v>279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1135</v>
      </c>
      <c r="O2381" t="s">
        <v>1136</v>
      </c>
      <c r="P2381" s="10">
        <f t="shared" si="185"/>
        <v>0</v>
      </c>
      <c r="Q2381">
        <f t="shared" si="186"/>
        <v>0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6" t="s">
        <v>4857</v>
      </c>
      <c r="C2382" s="6" t="s">
        <v>4858</v>
      </c>
      <c r="D2382" s="7">
        <v>15000</v>
      </c>
      <c r="E2382" s="8">
        <v>55</v>
      </c>
      <c r="F2382" t="s">
        <v>279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1135</v>
      </c>
      <c r="O2382" t="s">
        <v>1136</v>
      </c>
      <c r="P2382" s="10">
        <f t="shared" si="185"/>
        <v>0</v>
      </c>
      <c r="Q2382">
        <f t="shared" si="186"/>
        <v>18.329999999999998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6" t="s">
        <v>4859</v>
      </c>
      <c r="C2383" s="6" t="s">
        <v>4860</v>
      </c>
      <c r="D2383" s="7">
        <v>86350</v>
      </c>
      <c r="E2383" s="8">
        <v>1571</v>
      </c>
      <c r="F2383" t="s">
        <v>279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1135</v>
      </c>
      <c r="O2383" t="s">
        <v>1136</v>
      </c>
      <c r="P2383" s="10">
        <f t="shared" si="185"/>
        <v>2</v>
      </c>
      <c r="Q2383">
        <f t="shared" si="186"/>
        <v>224.43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6" t="s">
        <v>4861</v>
      </c>
      <c r="C2384" s="6" t="s">
        <v>4862</v>
      </c>
      <c r="D2384" s="7">
        <v>3000</v>
      </c>
      <c r="E2384" s="8">
        <v>75</v>
      </c>
      <c r="F2384" t="s">
        <v>279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1135</v>
      </c>
      <c r="O2384" t="s">
        <v>1136</v>
      </c>
      <c r="P2384" s="10">
        <f t="shared" si="185"/>
        <v>3</v>
      </c>
      <c r="Q2384">
        <f t="shared" si="186"/>
        <v>37.5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6" t="s">
        <v>4863</v>
      </c>
      <c r="C2385" s="6" t="s">
        <v>4864</v>
      </c>
      <c r="D2385" s="7">
        <v>10000</v>
      </c>
      <c r="E2385" s="8">
        <v>435</v>
      </c>
      <c r="F2385" t="s">
        <v>279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1135</v>
      </c>
      <c r="O2385" t="s">
        <v>1136</v>
      </c>
      <c r="P2385" s="10">
        <f t="shared" si="185"/>
        <v>4</v>
      </c>
      <c r="Q2385">
        <f t="shared" si="186"/>
        <v>145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6" t="s">
        <v>4865</v>
      </c>
      <c r="C2386" s="6" t="s">
        <v>4866</v>
      </c>
      <c r="D2386" s="7">
        <v>1000</v>
      </c>
      <c r="E2386" s="8">
        <v>8</v>
      </c>
      <c r="F2386" t="s">
        <v>279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1135</v>
      </c>
      <c r="O2386" t="s">
        <v>1136</v>
      </c>
      <c r="P2386" s="10">
        <f t="shared" si="185"/>
        <v>1</v>
      </c>
      <c r="Q2386">
        <f t="shared" si="186"/>
        <v>1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6" t="s">
        <v>4867</v>
      </c>
      <c r="C2387" s="6" t="s">
        <v>4868</v>
      </c>
      <c r="D2387" s="7">
        <v>65000</v>
      </c>
      <c r="E2387" s="8">
        <v>788</v>
      </c>
      <c r="F2387" t="s">
        <v>279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1135</v>
      </c>
      <c r="O2387" t="s">
        <v>1136</v>
      </c>
      <c r="P2387" s="10">
        <f t="shared" si="185"/>
        <v>1</v>
      </c>
      <c r="Q2387">
        <f t="shared" si="186"/>
        <v>112.57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6" t="s">
        <v>4869</v>
      </c>
      <c r="C2388" s="6" t="s">
        <v>4870</v>
      </c>
      <c r="D2388" s="7">
        <v>30000</v>
      </c>
      <c r="E2388" s="8">
        <v>0</v>
      </c>
      <c r="F2388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1135</v>
      </c>
      <c r="O2388" t="s">
        <v>1136</v>
      </c>
      <c r="P2388" s="10">
        <f t="shared" si="185"/>
        <v>0</v>
      </c>
      <c r="Q2388">
        <f t="shared" si="186"/>
        <v>0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6" t="s">
        <v>4871</v>
      </c>
      <c r="C2389" s="6" t="s">
        <v>4872</v>
      </c>
      <c r="D2389" s="7">
        <v>150000</v>
      </c>
      <c r="E2389" s="8">
        <v>1026</v>
      </c>
      <c r="F2389" t="s">
        <v>279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1135</v>
      </c>
      <c r="O2389" t="s">
        <v>1136</v>
      </c>
      <c r="P2389" s="10">
        <f t="shared" si="185"/>
        <v>1</v>
      </c>
      <c r="Q2389">
        <f t="shared" si="186"/>
        <v>342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6" t="s">
        <v>4873</v>
      </c>
      <c r="C2390" s="6" t="s">
        <v>4874</v>
      </c>
      <c r="D2390" s="7">
        <v>37000</v>
      </c>
      <c r="E2390" s="8">
        <v>463</v>
      </c>
      <c r="F2390" t="s">
        <v>279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1135</v>
      </c>
      <c r="O2390" t="s">
        <v>1136</v>
      </c>
      <c r="P2390" s="10">
        <f t="shared" si="185"/>
        <v>1</v>
      </c>
      <c r="Q2390">
        <f t="shared" si="186"/>
        <v>57.88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6" t="s">
        <v>4875</v>
      </c>
      <c r="C2391" s="6" t="s">
        <v>4876</v>
      </c>
      <c r="D2391" s="7">
        <v>16000</v>
      </c>
      <c r="E2391" s="8">
        <v>30</v>
      </c>
      <c r="F2391" t="s">
        <v>279</v>
      </c>
      <c r="G2391" t="s">
        <v>186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1135</v>
      </c>
      <c r="O2391" t="s">
        <v>1136</v>
      </c>
      <c r="P2391" s="10">
        <f t="shared" si="185"/>
        <v>0</v>
      </c>
      <c r="Q2391">
        <f t="shared" si="186"/>
        <v>30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6" t="s">
        <v>4877</v>
      </c>
      <c r="C2392" s="6" t="s">
        <v>4878</v>
      </c>
      <c r="D2392" s="7">
        <v>510000</v>
      </c>
      <c r="E2392" s="8">
        <v>0</v>
      </c>
      <c r="F2392" t="s">
        <v>279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1135</v>
      </c>
      <c r="O2392" t="s">
        <v>1136</v>
      </c>
      <c r="P2392" s="10">
        <f t="shared" si="185"/>
        <v>0</v>
      </c>
      <c r="Q2392">
        <f t="shared" si="186"/>
        <v>0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6" t="s">
        <v>4879</v>
      </c>
      <c r="C2393" s="6" t="s">
        <v>4880</v>
      </c>
      <c r="D2393" s="7">
        <v>20000</v>
      </c>
      <c r="E2393" s="8">
        <v>25</v>
      </c>
      <c r="F2393" t="s">
        <v>279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1135</v>
      </c>
      <c r="O2393" t="s">
        <v>1136</v>
      </c>
      <c r="P2393" s="10">
        <f t="shared" si="185"/>
        <v>0</v>
      </c>
      <c r="Q2393">
        <f t="shared" si="186"/>
        <v>25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6" t="s">
        <v>4881</v>
      </c>
      <c r="C2394" s="6" t="s">
        <v>4882</v>
      </c>
      <c r="D2394" s="7">
        <v>4200</v>
      </c>
      <c r="E2394" s="8">
        <v>0</v>
      </c>
      <c r="F2394" t="s">
        <v>279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1135</v>
      </c>
      <c r="O2394" t="s">
        <v>1136</v>
      </c>
      <c r="P2394" s="10">
        <f t="shared" si="185"/>
        <v>0</v>
      </c>
      <c r="Q2394">
        <f t="shared" si="186"/>
        <v>0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6" t="s">
        <v>4883</v>
      </c>
      <c r="C2395" s="6" t="s">
        <v>4884</v>
      </c>
      <c r="D2395" s="7">
        <v>100000</v>
      </c>
      <c r="E2395" s="8">
        <v>50</v>
      </c>
      <c r="F2395" t="s">
        <v>279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1135</v>
      </c>
      <c r="O2395" t="s">
        <v>1136</v>
      </c>
      <c r="P2395" s="10">
        <f t="shared" si="185"/>
        <v>0</v>
      </c>
      <c r="Q2395">
        <f t="shared" si="186"/>
        <v>50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6" t="s">
        <v>4885</v>
      </c>
      <c r="C2396" s="6" t="s">
        <v>4886</v>
      </c>
      <c r="D2396" s="7">
        <v>5000</v>
      </c>
      <c r="E2396" s="8">
        <v>3</v>
      </c>
      <c r="F2396" t="s">
        <v>279</v>
      </c>
      <c r="G2396" t="s">
        <v>2470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1135</v>
      </c>
      <c r="O2396" t="s">
        <v>1136</v>
      </c>
      <c r="P2396" s="10">
        <f t="shared" si="185"/>
        <v>0</v>
      </c>
      <c r="Q2396">
        <f t="shared" si="186"/>
        <v>1.5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6" t="s">
        <v>4887</v>
      </c>
      <c r="C2397" s="6" t="s">
        <v>4888</v>
      </c>
      <c r="D2397" s="7">
        <v>33000</v>
      </c>
      <c r="E2397" s="8">
        <v>0</v>
      </c>
      <c r="F2397" t="s">
        <v>279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1135</v>
      </c>
      <c r="O2397" t="s">
        <v>1136</v>
      </c>
      <c r="P2397" s="10">
        <f t="shared" si="185"/>
        <v>0</v>
      </c>
      <c r="Q2397">
        <f t="shared" si="186"/>
        <v>0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6" t="s">
        <v>4889</v>
      </c>
      <c r="C2398" s="6" t="s">
        <v>4890</v>
      </c>
      <c r="D2398" s="7">
        <v>5000</v>
      </c>
      <c r="E2398" s="8">
        <v>10</v>
      </c>
      <c r="F2398" t="s">
        <v>279</v>
      </c>
      <c r="G2398" t="s">
        <v>2100</v>
      </c>
      <c r="H2398" t="s">
        <v>2101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1135</v>
      </c>
      <c r="O2398" t="s">
        <v>1136</v>
      </c>
      <c r="P2398" s="10">
        <f t="shared" si="185"/>
        <v>0</v>
      </c>
      <c r="Q2398">
        <f t="shared" si="186"/>
        <v>10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6" t="s">
        <v>4891</v>
      </c>
      <c r="C2399" s="6" t="s">
        <v>4892</v>
      </c>
      <c r="D2399" s="7">
        <v>124000</v>
      </c>
      <c r="E2399" s="8">
        <v>0</v>
      </c>
      <c r="F2399" t="s">
        <v>279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1135</v>
      </c>
      <c r="O2399" t="s">
        <v>1136</v>
      </c>
      <c r="P2399" s="10">
        <f t="shared" si="185"/>
        <v>0</v>
      </c>
      <c r="Q2399">
        <f t="shared" si="186"/>
        <v>0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6" t="s">
        <v>4893</v>
      </c>
      <c r="C2400" s="6" t="s">
        <v>4894</v>
      </c>
      <c r="D2400" s="7">
        <v>4000</v>
      </c>
      <c r="E2400" s="8">
        <v>0</v>
      </c>
      <c r="F2400" t="s">
        <v>279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1135</v>
      </c>
      <c r="O2400" t="s">
        <v>1136</v>
      </c>
      <c r="P2400" s="10">
        <f t="shared" si="185"/>
        <v>0</v>
      </c>
      <c r="Q2400">
        <f t="shared" si="186"/>
        <v>0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6" t="s">
        <v>4895</v>
      </c>
      <c r="C2401" s="6" t="s">
        <v>4896</v>
      </c>
      <c r="D2401" s="7">
        <v>13000</v>
      </c>
      <c r="E2401" s="8">
        <v>0</v>
      </c>
      <c r="F2401" t="s">
        <v>279</v>
      </c>
      <c r="G2401" t="s">
        <v>483</v>
      </c>
      <c r="H2401" t="s">
        <v>484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1135</v>
      </c>
      <c r="O2401" t="s">
        <v>1136</v>
      </c>
      <c r="P2401" s="10">
        <f t="shared" si="185"/>
        <v>0</v>
      </c>
      <c r="Q2401">
        <f t="shared" si="186"/>
        <v>0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6" t="s">
        <v>4897</v>
      </c>
      <c r="C2402" s="6" t="s">
        <v>4898</v>
      </c>
      <c r="D2402" s="7">
        <v>50000</v>
      </c>
      <c r="E2402" s="8">
        <v>0</v>
      </c>
      <c r="F2402" t="s">
        <v>279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1135</v>
      </c>
      <c r="O2402" t="s">
        <v>1136</v>
      </c>
      <c r="P2402" s="10">
        <f t="shared" si="185"/>
        <v>0</v>
      </c>
      <c r="Q2402">
        <f t="shared" si="186"/>
        <v>0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6" t="s">
        <v>4899</v>
      </c>
      <c r="C2403" s="6" t="s">
        <v>4900</v>
      </c>
      <c r="D2403" s="7">
        <v>28000</v>
      </c>
      <c r="E2403" s="8">
        <v>201</v>
      </c>
      <c r="F2403" t="s">
        <v>364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2366</v>
      </c>
      <c r="O2403" t="s">
        <v>2367</v>
      </c>
      <c r="P2403" s="10">
        <f t="shared" si="185"/>
        <v>1</v>
      </c>
      <c r="Q2403">
        <f t="shared" si="186"/>
        <v>22.33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6" t="s">
        <v>4901</v>
      </c>
      <c r="C2404" s="6" t="s">
        <v>4902</v>
      </c>
      <c r="D2404" s="7">
        <v>12000</v>
      </c>
      <c r="E2404" s="8">
        <v>52</v>
      </c>
      <c r="F2404" t="s">
        <v>364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2366</v>
      </c>
      <c r="O2404" t="s">
        <v>2367</v>
      </c>
      <c r="P2404" s="10">
        <f t="shared" si="185"/>
        <v>0</v>
      </c>
      <c r="Q2404">
        <f t="shared" si="186"/>
        <v>52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6" t="s">
        <v>4903</v>
      </c>
      <c r="C2405" s="6" t="s">
        <v>4904</v>
      </c>
      <c r="D2405" s="7">
        <v>1200</v>
      </c>
      <c r="E2405" s="8">
        <v>202</v>
      </c>
      <c r="F2405" t="s">
        <v>364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2366</v>
      </c>
      <c r="O2405" t="s">
        <v>2367</v>
      </c>
      <c r="P2405" s="10">
        <f t="shared" si="185"/>
        <v>17</v>
      </c>
      <c r="Q2405">
        <f t="shared" si="186"/>
        <v>16.829999999999998</v>
      </c>
      <c r="S2405" s="11">
        <f t="shared" si="187"/>
        <v>42399.882615740746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6" t="s">
        <v>4905</v>
      </c>
      <c r="C2406" s="6" t="s">
        <v>4906</v>
      </c>
      <c r="D2406" s="7">
        <v>15000</v>
      </c>
      <c r="E2406" s="8">
        <v>0</v>
      </c>
      <c r="F2406" t="s">
        <v>364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2366</v>
      </c>
      <c r="O2406" t="s">
        <v>2367</v>
      </c>
      <c r="P2406" s="10">
        <f t="shared" si="185"/>
        <v>0</v>
      </c>
      <c r="Q2406">
        <f t="shared" si="186"/>
        <v>0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6" t="s">
        <v>4907</v>
      </c>
      <c r="C2407" s="6" t="s">
        <v>4908</v>
      </c>
      <c r="D2407" s="7">
        <v>5000</v>
      </c>
      <c r="E2407" s="8">
        <v>1126</v>
      </c>
      <c r="F2407" t="s">
        <v>364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2366</v>
      </c>
      <c r="O2407" t="s">
        <v>2367</v>
      </c>
      <c r="P2407" s="10">
        <f t="shared" si="185"/>
        <v>23</v>
      </c>
      <c r="Q2407">
        <f t="shared" si="186"/>
        <v>56.3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6" t="s">
        <v>4909</v>
      </c>
      <c r="C2408" s="6" t="s">
        <v>4910</v>
      </c>
      <c r="D2408" s="7">
        <v>3250</v>
      </c>
      <c r="E2408" s="8">
        <v>1345</v>
      </c>
      <c r="F2408" t="s">
        <v>364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2366</v>
      </c>
      <c r="O2408" t="s">
        <v>2367</v>
      </c>
      <c r="P2408" s="10">
        <f t="shared" si="185"/>
        <v>41</v>
      </c>
      <c r="Q2408">
        <f t="shared" si="186"/>
        <v>84.06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6" t="s">
        <v>4911</v>
      </c>
      <c r="C2409" s="6" t="s">
        <v>4912</v>
      </c>
      <c r="D2409" s="7">
        <v>22000</v>
      </c>
      <c r="E2409" s="8">
        <v>5557</v>
      </c>
      <c r="F2409" t="s">
        <v>364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2366</v>
      </c>
      <c r="O2409" t="s">
        <v>2367</v>
      </c>
      <c r="P2409" s="10">
        <f t="shared" si="185"/>
        <v>25</v>
      </c>
      <c r="Q2409">
        <f t="shared" si="186"/>
        <v>168.39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6" t="s">
        <v>4913</v>
      </c>
      <c r="C2410" s="6" t="s">
        <v>4914</v>
      </c>
      <c r="D2410" s="7">
        <v>15000</v>
      </c>
      <c r="E2410" s="8">
        <v>30</v>
      </c>
      <c r="F2410" t="s">
        <v>364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2366</v>
      </c>
      <c r="O2410" t="s">
        <v>2367</v>
      </c>
      <c r="P2410" s="10">
        <f t="shared" si="185"/>
        <v>0</v>
      </c>
      <c r="Q2410">
        <f t="shared" si="186"/>
        <v>15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6" t="s">
        <v>4915</v>
      </c>
      <c r="C2411" s="6" t="s">
        <v>4916</v>
      </c>
      <c r="D2411" s="7">
        <v>25000</v>
      </c>
      <c r="E2411" s="8">
        <v>460</v>
      </c>
      <c r="F2411" t="s">
        <v>364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2366</v>
      </c>
      <c r="O2411" t="s">
        <v>2367</v>
      </c>
      <c r="P2411" s="10">
        <f t="shared" si="185"/>
        <v>2</v>
      </c>
      <c r="Q2411">
        <f t="shared" si="186"/>
        <v>76.67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6" t="s">
        <v>4917</v>
      </c>
      <c r="C2412" s="6" t="s">
        <v>4918</v>
      </c>
      <c r="D2412" s="7">
        <v>15000</v>
      </c>
      <c r="E2412" s="8">
        <v>0</v>
      </c>
      <c r="F2412" t="s">
        <v>364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2366</v>
      </c>
      <c r="O2412" t="s">
        <v>2367</v>
      </c>
      <c r="P2412" s="10">
        <f t="shared" si="185"/>
        <v>0</v>
      </c>
      <c r="Q2412">
        <f t="shared" si="186"/>
        <v>0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6" t="s">
        <v>4919</v>
      </c>
      <c r="C2413" s="6" t="s">
        <v>4920</v>
      </c>
      <c r="D2413" s="7">
        <v>25000</v>
      </c>
      <c r="E2413" s="8">
        <v>151</v>
      </c>
      <c r="F2413" t="s">
        <v>364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2366</v>
      </c>
      <c r="O2413" t="s">
        <v>2367</v>
      </c>
      <c r="P2413" s="10">
        <f t="shared" si="185"/>
        <v>1</v>
      </c>
      <c r="Q2413">
        <f t="shared" si="186"/>
        <v>50.33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6" t="s">
        <v>4921</v>
      </c>
      <c r="C2414" s="6" t="s">
        <v>4922</v>
      </c>
      <c r="D2414" s="7">
        <v>8000</v>
      </c>
      <c r="E2414" s="8">
        <v>0</v>
      </c>
      <c r="F2414" t="s">
        <v>364</v>
      </c>
      <c r="G2414" t="s">
        <v>186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2366</v>
      </c>
      <c r="O2414" t="s">
        <v>2367</v>
      </c>
      <c r="P2414" s="10">
        <f t="shared" si="185"/>
        <v>0</v>
      </c>
      <c r="Q2414">
        <f t="shared" si="186"/>
        <v>0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6" t="s">
        <v>4923</v>
      </c>
      <c r="C2415" s="6" t="s">
        <v>4924</v>
      </c>
      <c r="D2415" s="7">
        <v>3000</v>
      </c>
      <c r="E2415" s="8">
        <v>25</v>
      </c>
      <c r="F2415" t="s">
        <v>364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2366</v>
      </c>
      <c r="O2415" t="s">
        <v>2367</v>
      </c>
      <c r="P2415" s="10">
        <f t="shared" si="185"/>
        <v>1</v>
      </c>
      <c r="Q2415">
        <f t="shared" si="186"/>
        <v>8.33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6" t="s">
        <v>4925</v>
      </c>
      <c r="C2416" s="6" t="s">
        <v>4926</v>
      </c>
      <c r="D2416" s="7">
        <v>15000</v>
      </c>
      <c r="E2416" s="8">
        <v>460</v>
      </c>
      <c r="F2416" t="s">
        <v>364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2366</v>
      </c>
      <c r="O2416" t="s">
        <v>2367</v>
      </c>
      <c r="P2416" s="10">
        <f t="shared" si="185"/>
        <v>3</v>
      </c>
      <c r="Q2416">
        <f t="shared" si="186"/>
        <v>35.380000000000003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6" t="s">
        <v>4927</v>
      </c>
      <c r="C2417" s="6" t="s">
        <v>4928</v>
      </c>
      <c r="D2417" s="7">
        <v>60000</v>
      </c>
      <c r="E2417" s="8">
        <v>335</v>
      </c>
      <c r="F2417" t="s">
        <v>364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2366</v>
      </c>
      <c r="O2417" t="s">
        <v>2367</v>
      </c>
      <c r="P2417" s="10">
        <f t="shared" si="185"/>
        <v>1</v>
      </c>
      <c r="Q2417">
        <f t="shared" si="186"/>
        <v>55.83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6" t="s">
        <v>4929</v>
      </c>
      <c r="C2418" s="6" t="s">
        <v>4930</v>
      </c>
      <c r="D2418" s="7">
        <v>20000</v>
      </c>
      <c r="E2418" s="8">
        <v>5</v>
      </c>
      <c r="F2418" t="s">
        <v>364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2366</v>
      </c>
      <c r="O2418" t="s">
        <v>2367</v>
      </c>
      <c r="P2418" s="10">
        <f t="shared" si="185"/>
        <v>0</v>
      </c>
      <c r="Q2418">
        <f t="shared" si="186"/>
        <v>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6" t="s">
        <v>4931</v>
      </c>
      <c r="C2419" s="6" t="s">
        <v>4932</v>
      </c>
      <c r="D2419" s="7">
        <v>1000</v>
      </c>
      <c r="E2419" s="8">
        <v>0</v>
      </c>
      <c r="F2419" t="s">
        <v>364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2366</v>
      </c>
      <c r="O2419" t="s">
        <v>2367</v>
      </c>
      <c r="P2419" s="10">
        <f t="shared" si="185"/>
        <v>0</v>
      </c>
      <c r="Q2419">
        <f t="shared" si="186"/>
        <v>0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6" t="s">
        <v>4933</v>
      </c>
      <c r="C2420" s="6" t="s">
        <v>4934</v>
      </c>
      <c r="D2420" s="7">
        <v>25000</v>
      </c>
      <c r="E2420" s="8">
        <v>5</v>
      </c>
      <c r="F2420" t="s">
        <v>364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2366</v>
      </c>
      <c r="O2420" t="s">
        <v>2367</v>
      </c>
      <c r="P2420" s="10">
        <f t="shared" si="185"/>
        <v>0</v>
      </c>
      <c r="Q2420">
        <f t="shared" si="186"/>
        <v>1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6" t="s">
        <v>4935</v>
      </c>
      <c r="C2421" s="6" t="s">
        <v>4936</v>
      </c>
      <c r="D2421" s="7">
        <v>3000</v>
      </c>
      <c r="E2421" s="8">
        <v>0</v>
      </c>
      <c r="F2421" t="s">
        <v>364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2366</v>
      </c>
      <c r="O2421" t="s">
        <v>2367</v>
      </c>
      <c r="P2421" s="10">
        <f t="shared" si="185"/>
        <v>0</v>
      </c>
      <c r="Q2421">
        <f t="shared" si="186"/>
        <v>0</v>
      </c>
      <c r="S2421" s="11">
        <f t="shared" si="187"/>
        <v>41993.738298611112</v>
      </c>
      <c r="T2421" s="11">
        <f t="shared" si="188"/>
        <v>42053.738298611112</v>
      </c>
      <c r="U2421">
        <f t="shared" si="189"/>
        <v>2014</v>
      </c>
    </row>
    <row r="2422" spans="1:21" ht="45" x14ac:dyDescent="0.25">
      <c r="A2422">
        <v>2420</v>
      </c>
      <c r="B2422" s="6" t="s">
        <v>4937</v>
      </c>
      <c r="C2422" s="6" t="s">
        <v>4938</v>
      </c>
      <c r="D2422" s="7">
        <v>16870</v>
      </c>
      <c r="E2422" s="8">
        <v>2501</v>
      </c>
      <c r="F2422" t="s">
        <v>364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2366</v>
      </c>
      <c r="O2422" t="s">
        <v>2367</v>
      </c>
      <c r="P2422" s="10">
        <f t="shared" si="185"/>
        <v>15</v>
      </c>
      <c r="Q2422">
        <f t="shared" si="186"/>
        <v>69.47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6" t="s">
        <v>4939</v>
      </c>
      <c r="C2423" s="6" t="s">
        <v>4940</v>
      </c>
      <c r="D2423" s="7">
        <v>6000</v>
      </c>
      <c r="E2423" s="8">
        <v>1</v>
      </c>
      <c r="F2423" t="s">
        <v>364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2366</v>
      </c>
      <c r="O2423" t="s">
        <v>2367</v>
      </c>
      <c r="P2423" s="10">
        <f t="shared" si="185"/>
        <v>0</v>
      </c>
      <c r="Q2423">
        <f t="shared" si="186"/>
        <v>1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6" t="s">
        <v>4941</v>
      </c>
      <c r="C2424" s="6" t="s">
        <v>4942</v>
      </c>
      <c r="D2424" s="7">
        <v>500</v>
      </c>
      <c r="E2424" s="8">
        <v>1</v>
      </c>
      <c r="F2424" t="s">
        <v>364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2366</v>
      </c>
      <c r="O2424" t="s">
        <v>2367</v>
      </c>
      <c r="P2424" s="10">
        <f t="shared" si="185"/>
        <v>0</v>
      </c>
      <c r="Q2424">
        <f t="shared" si="186"/>
        <v>1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6" t="s">
        <v>4943</v>
      </c>
      <c r="C2425" s="6" t="s">
        <v>4944</v>
      </c>
      <c r="D2425" s="7">
        <v>60000</v>
      </c>
      <c r="E2425" s="8">
        <v>8</v>
      </c>
      <c r="F2425" t="s">
        <v>364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2366</v>
      </c>
      <c r="O2425" t="s">
        <v>2367</v>
      </c>
      <c r="P2425" s="10">
        <f t="shared" si="185"/>
        <v>0</v>
      </c>
      <c r="Q2425">
        <f t="shared" si="186"/>
        <v>8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6" t="s">
        <v>4945</v>
      </c>
      <c r="C2426" s="6" t="s">
        <v>4946</v>
      </c>
      <c r="D2426" s="7">
        <v>25000</v>
      </c>
      <c r="E2426" s="8">
        <v>310</v>
      </c>
      <c r="F2426" t="s">
        <v>364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2366</v>
      </c>
      <c r="O2426" t="s">
        <v>2367</v>
      </c>
      <c r="P2426" s="10">
        <f t="shared" si="185"/>
        <v>1</v>
      </c>
      <c r="Q2426">
        <f t="shared" si="186"/>
        <v>34.44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6" t="s">
        <v>4947</v>
      </c>
      <c r="C2427" s="6" t="s">
        <v>4948</v>
      </c>
      <c r="D2427" s="7">
        <v>3500</v>
      </c>
      <c r="E2427" s="8">
        <v>1</v>
      </c>
      <c r="F2427" t="s">
        <v>364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2366</v>
      </c>
      <c r="O2427" t="s">
        <v>2367</v>
      </c>
      <c r="P2427" s="10">
        <f t="shared" si="185"/>
        <v>0</v>
      </c>
      <c r="Q2427">
        <f t="shared" si="186"/>
        <v>1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6" t="s">
        <v>4949</v>
      </c>
      <c r="C2428" s="6" t="s">
        <v>4950</v>
      </c>
      <c r="D2428" s="7">
        <v>20000</v>
      </c>
      <c r="E2428" s="8">
        <v>0</v>
      </c>
      <c r="F2428" t="s">
        <v>364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2366</v>
      </c>
      <c r="O2428" t="s">
        <v>2367</v>
      </c>
      <c r="P2428" s="10">
        <f t="shared" si="185"/>
        <v>0</v>
      </c>
      <c r="Q2428">
        <f t="shared" si="186"/>
        <v>0</v>
      </c>
      <c r="S2428" s="11">
        <f t="shared" si="187"/>
        <v>42164.170046296298</v>
      </c>
      <c r="T2428" s="11">
        <f t="shared" si="188"/>
        <v>42224.170046296298</v>
      </c>
      <c r="U2428">
        <f t="shared" si="189"/>
        <v>2015</v>
      </c>
    </row>
    <row r="2429" spans="1:21" ht="30" x14ac:dyDescent="0.25">
      <c r="A2429">
        <v>2427</v>
      </c>
      <c r="B2429" s="6" t="s">
        <v>4951</v>
      </c>
      <c r="C2429" s="6" t="s">
        <v>4952</v>
      </c>
      <c r="D2429" s="7">
        <v>50000</v>
      </c>
      <c r="E2429" s="8">
        <v>1</v>
      </c>
      <c r="F2429" t="s">
        <v>364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2366</v>
      </c>
      <c r="O2429" t="s">
        <v>2367</v>
      </c>
      <c r="P2429" s="10">
        <f t="shared" si="185"/>
        <v>0</v>
      </c>
      <c r="Q2429">
        <f t="shared" si="186"/>
        <v>1</v>
      </c>
      <c r="S2429" s="11">
        <f t="shared" si="187"/>
        <v>42412.318668981483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6" t="s">
        <v>4953</v>
      </c>
      <c r="C2430" s="6" t="s">
        <v>4954</v>
      </c>
      <c r="D2430" s="7">
        <v>35000</v>
      </c>
      <c r="E2430" s="8">
        <v>1</v>
      </c>
      <c r="F2430" t="s">
        <v>364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2366</v>
      </c>
      <c r="O2430" t="s">
        <v>2367</v>
      </c>
      <c r="P2430" s="10">
        <f t="shared" si="185"/>
        <v>0</v>
      </c>
      <c r="Q2430">
        <f t="shared" si="186"/>
        <v>1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6" t="s">
        <v>4955</v>
      </c>
      <c r="C2431" s="6" t="s">
        <v>4956</v>
      </c>
      <c r="D2431" s="7">
        <v>140000</v>
      </c>
      <c r="E2431" s="8">
        <v>2005</v>
      </c>
      <c r="F2431" t="s">
        <v>364</v>
      </c>
      <c r="G2431" t="s">
        <v>417</v>
      </c>
      <c r="H2431" t="s">
        <v>418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2366</v>
      </c>
      <c r="O2431" t="s">
        <v>2367</v>
      </c>
      <c r="P2431" s="10">
        <f t="shared" si="185"/>
        <v>1</v>
      </c>
      <c r="Q2431">
        <f t="shared" si="186"/>
        <v>501.25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6" t="s">
        <v>4957</v>
      </c>
      <c r="C2432" s="6" t="s">
        <v>4958</v>
      </c>
      <c r="D2432" s="7">
        <v>3000</v>
      </c>
      <c r="E2432" s="8">
        <v>21</v>
      </c>
      <c r="F2432" t="s">
        <v>364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2366</v>
      </c>
      <c r="O2432" t="s">
        <v>2367</v>
      </c>
      <c r="P2432" s="10">
        <f t="shared" si="185"/>
        <v>1</v>
      </c>
      <c r="Q2432">
        <f t="shared" si="186"/>
        <v>10.5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6" t="s">
        <v>4959</v>
      </c>
      <c r="C2433" s="6" t="s">
        <v>4960</v>
      </c>
      <c r="D2433" s="7">
        <v>100000</v>
      </c>
      <c r="E2433" s="8">
        <v>2</v>
      </c>
      <c r="F2433" t="s">
        <v>364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2366</v>
      </c>
      <c r="O2433" t="s">
        <v>2367</v>
      </c>
      <c r="P2433" s="10">
        <f t="shared" si="185"/>
        <v>0</v>
      </c>
      <c r="Q2433">
        <f t="shared" si="186"/>
        <v>1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6" t="s">
        <v>4961</v>
      </c>
      <c r="C2434" s="6" t="s">
        <v>4962</v>
      </c>
      <c r="D2434" s="7">
        <v>14000</v>
      </c>
      <c r="E2434" s="8">
        <v>2</v>
      </c>
      <c r="F2434" t="s">
        <v>364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2366</v>
      </c>
      <c r="O2434" t="s">
        <v>2367</v>
      </c>
      <c r="P2434" s="10">
        <f t="shared" ref="P2434:P2497" si="190">IFERROR(ROUND(E2434/D2434*100,0),0)</f>
        <v>0</v>
      </c>
      <c r="Q2434">
        <f t="shared" ref="Q2434:Q2497" si="191">IFERROR(ROUND(E2434/L2434,2),0)</f>
        <v>1</v>
      </c>
      <c r="S2434" s="11">
        <f t="shared" ref="S2434:S2497" si="192">(J2434/86400)+DATE(1970,1,1)</f>
        <v>42041.218715277777</v>
      </c>
      <c r="T2434" s="11">
        <f t="shared" ref="T2434:T2497" si="193">(I2434/86400)+DATE(1970,1,1)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6" t="s">
        <v>4963</v>
      </c>
      <c r="C2435" s="6" t="s">
        <v>4964</v>
      </c>
      <c r="D2435" s="7">
        <v>10000</v>
      </c>
      <c r="E2435" s="8">
        <v>0</v>
      </c>
      <c r="F2435" t="s">
        <v>364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2366</v>
      </c>
      <c r="O2435" t="s">
        <v>2367</v>
      </c>
      <c r="P2435" s="10">
        <f t="shared" si="190"/>
        <v>0</v>
      </c>
      <c r="Q2435">
        <f t="shared" si="191"/>
        <v>0</v>
      </c>
      <c r="S2435" s="11">
        <f t="shared" si="192"/>
        <v>42397.89980324074</v>
      </c>
      <c r="T2435" s="11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6" t="s">
        <v>4965</v>
      </c>
      <c r="C2436" s="6" t="s">
        <v>4966</v>
      </c>
      <c r="D2436" s="7">
        <v>20000</v>
      </c>
      <c r="E2436" s="8">
        <v>26</v>
      </c>
      <c r="F2436" t="s">
        <v>364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2366</v>
      </c>
      <c r="O2436" t="s">
        <v>2367</v>
      </c>
      <c r="P2436" s="10">
        <f t="shared" si="190"/>
        <v>0</v>
      </c>
      <c r="Q2436">
        <f t="shared" si="191"/>
        <v>13</v>
      </c>
      <c r="S2436" s="11">
        <f t="shared" si="192"/>
        <v>42180.186041666668</v>
      </c>
      <c r="T2436" s="11">
        <f t="shared" si="193"/>
        <v>42220.186041666668</v>
      </c>
      <c r="U2436">
        <f t="shared" si="194"/>
        <v>2015</v>
      </c>
    </row>
    <row r="2437" spans="1:21" ht="45" x14ac:dyDescent="0.25">
      <c r="A2437">
        <v>2435</v>
      </c>
      <c r="B2437" s="6" t="s">
        <v>4967</v>
      </c>
      <c r="C2437" s="6" t="s">
        <v>4968</v>
      </c>
      <c r="D2437" s="7">
        <v>250000</v>
      </c>
      <c r="E2437" s="8">
        <v>1224</v>
      </c>
      <c r="F2437" t="s">
        <v>364</v>
      </c>
      <c r="G2437" t="s">
        <v>483</v>
      </c>
      <c r="H2437" t="s">
        <v>484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2366</v>
      </c>
      <c r="O2437" t="s">
        <v>2367</v>
      </c>
      <c r="P2437" s="10">
        <f t="shared" si="190"/>
        <v>0</v>
      </c>
      <c r="Q2437">
        <f t="shared" si="191"/>
        <v>306</v>
      </c>
      <c r="S2437" s="11">
        <f t="shared" si="192"/>
        <v>42252.277615740742</v>
      </c>
      <c r="T2437" s="11">
        <f t="shared" si="193"/>
        <v>42282.277615740742</v>
      </c>
      <c r="U2437">
        <f t="shared" si="194"/>
        <v>2015</v>
      </c>
    </row>
    <row r="2438" spans="1:21" ht="60" x14ac:dyDescent="0.25">
      <c r="A2438">
        <v>2436</v>
      </c>
      <c r="B2438" s="6" t="s">
        <v>4969</v>
      </c>
      <c r="C2438" s="6" t="s">
        <v>4970</v>
      </c>
      <c r="D2438" s="7">
        <v>117000</v>
      </c>
      <c r="E2438" s="8">
        <v>45</v>
      </c>
      <c r="F2438" t="s">
        <v>364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2366</v>
      </c>
      <c r="O2438" t="s">
        <v>2367</v>
      </c>
      <c r="P2438" s="10">
        <f t="shared" si="190"/>
        <v>0</v>
      </c>
      <c r="Q2438">
        <f t="shared" si="191"/>
        <v>22.5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6" t="s">
        <v>4971</v>
      </c>
      <c r="C2439" s="6" t="s">
        <v>4972</v>
      </c>
      <c r="D2439" s="7">
        <v>8000</v>
      </c>
      <c r="E2439" s="8">
        <v>0</v>
      </c>
      <c r="F2439" t="s">
        <v>364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2366</v>
      </c>
      <c r="O2439" t="s">
        <v>2367</v>
      </c>
      <c r="P2439" s="10">
        <f t="shared" si="190"/>
        <v>0</v>
      </c>
      <c r="Q2439">
        <f t="shared" si="191"/>
        <v>0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6" t="s">
        <v>4973</v>
      </c>
      <c r="C2440" s="6" t="s">
        <v>4974</v>
      </c>
      <c r="D2440" s="7">
        <v>15000</v>
      </c>
      <c r="E2440" s="8">
        <v>50</v>
      </c>
      <c r="F2440" t="s">
        <v>364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2366</v>
      </c>
      <c r="O2440" t="s">
        <v>2367</v>
      </c>
      <c r="P2440" s="10">
        <f t="shared" si="190"/>
        <v>0</v>
      </c>
      <c r="Q2440">
        <f t="shared" si="191"/>
        <v>50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6" t="s">
        <v>4975</v>
      </c>
      <c r="C2441" s="6" t="s">
        <v>4976</v>
      </c>
      <c r="D2441" s="7">
        <v>10000</v>
      </c>
      <c r="E2441" s="8">
        <v>0</v>
      </c>
      <c r="F2441" t="s">
        <v>364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2366</v>
      </c>
      <c r="O2441" t="s">
        <v>2367</v>
      </c>
      <c r="P2441" s="10">
        <f t="shared" si="190"/>
        <v>0</v>
      </c>
      <c r="Q2441">
        <f t="shared" si="191"/>
        <v>0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6" t="s">
        <v>4977</v>
      </c>
      <c r="C2442" s="6" t="s">
        <v>4978</v>
      </c>
      <c r="D2442" s="7">
        <v>5000</v>
      </c>
      <c r="E2442" s="8">
        <v>10</v>
      </c>
      <c r="F2442" t="s">
        <v>364</v>
      </c>
      <c r="G2442" t="s">
        <v>3092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2366</v>
      </c>
      <c r="O2442" t="s">
        <v>2367</v>
      </c>
      <c r="P2442" s="10">
        <f t="shared" si="190"/>
        <v>0</v>
      </c>
      <c r="Q2442">
        <f t="shared" si="191"/>
        <v>5</v>
      </c>
      <c r="S2442" s="11">
        <f t="shared" si="192"/>
        <v>42383.899456018524</v>
      </c>
      <c r="T2442" s="11">
        <f t="shared" si="193"/>
        <v>42413.899456018524</v>
      </c>
      <c r="U2442">
        <f t="shared" si="194"/>
        <v>2016</v>
      </c>
    </row>
    <row r="2443" spans="1:21" ht="30" x14ac:dyDescent="0.25">
      <c r="A2443">
        <v>2441</v>
      </c>
      <c r="B2443" s="6" t="s">
        <v>4979</v>
      </c>
      <c r="C2443" s="6" t="s">
        <v>4980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2366</v>
      </c>
      <c r="O2443" t="s">
        <v>4740</v>
      </c>
      <c r="P2443" s="10">
        <f t="shared" si="190"/>
        <v>108</v>
      </c>
      <c r="Q2443">
        <f t="shared" si="191"/>
        <v>74.23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6" t="s">
        <v>4981</v>
      </c>
      <c r="C2444" s="6" t="s">
        <v>4982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2366</v>
      </c>
      <c r="O2444" t="s">
        <v>4740</v>
      </c>
      <c r="P2444" s="10">
        <f t="shared" si="190"/>
        <v>126</v>
      </c>
      <c r="Q2444">
        <f t="shared" si="191"/>
        <v>81.25</v>
      </c>
      <c r="S2444" s="11">
        <f t="shared" si="192"/>
        <v>42052.666990740741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6" t="s">
        <v>4983</v>
      </c>
      <c r="C2445" s="6" t="s">
        <v>4984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2366</v>
      </c>
      <c r="O2445" t="s">
        <v>4740</v>
      </c>
      <c r="P2445" s="10">
        <f t="shared" si="190"/>
        <v>203</v>
      </c>
      <c r="Q2445">
        <f t="shared" si="191"/>
        <v>130.22999999999999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6" t="s">
        <v>4985</v>
      </c>
      <c r="C2446" s="6" t="s">
        <v>4986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2366</v>
      </c>
      <c r="O2446" t="s">
        <v>4740</v>
      </c>
      <c r="P2446" s="10">
        <f t="shared" si="190"/>
        <v>109</v>
      </c>
      <c r="Q2446">
        <f t="shared" si="191"/>
        <v>53.41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6" t="s">
        <v>4987</v>
      </c>
      <c r="C2447" s="6" t="s">
        <v>4988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2366</v>
      </c>
      <c r="O2447" t="s">
        <v>4740</v>
      </c>
      <c r="P2447" s="10">
        <f t="shared" si="190"/>
        <v>173</v>
      </c>
      <c r="Q2447">
        <f t="shared" si="191"/>
        <v>75.13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6" t="s">
        <v>4989</v>
      </c>
      <c r="C2448" s="6" t="s">
        <v>4990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2366</v>
      </c>
      <c r="O2448" t="s">
        <v>4740</v>
      </c>
      <c r="P2448" s="10">
        <f t="shared" si="190"/>
        <v>168</v>
      </c>
      <c r="Q2448">
        <f t="shared" si="191"/>
        <v>75.67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6" t="s">
        <v>4991</v>
      </c>
      <c r="C2449" s="6" t="s">
        <v>4992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2366</v>
      </c>
      <c r="O2449" t="s">
        <v>4740</v>
      </c>
      <c r="P2449" s="10">
        <f t="shared" si="190"/>
        <v>427</v>
      </c>
      <c r="Q2449">
        <f t="shared" si="191"/>
        <v>31.69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6" t="s">
        <v>4993</v>
      </c>
      <c r="C2450" s="6" t="s">
        <v>4994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2366</v>
      </c>
      <c r="O2450" t="s">
        <v>4740</v>
      </c>
      <c r="P2450" s="10">
        <f t="shared" si="190"/>
        <v>108</v>
      </c>
      <c r="Q2450">
        <f t="shared" si="191"/>
        <v>47.78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6" t="s">
        <v>4995</v>
      </c>
      <c r="C2451" s="6" t="s">
        <v>4996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2366</v>
      </c>
      <c r="O2451" t="s">
        <v>4740</v>
      </c>
      <c r="P2451" s="10">
        <f t="shared" si="190"/>
        <v>108</v>
      </c>
      <c r="Q2451">
        <f t="shared" si="191"/>
        <v>90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6" t="s">
        <v>4997</v>
      </c>
      <c r="C2452" s="6" t="s">
        <v>4998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2366</v>
      </c>
      <c r="O2452" t="s">
        <v>4740</v>
      </c>
      <c r="P2452" s="10">
        <f t="shared" si="190"/>
        <v>102</v>
      </c>
      <c r="Q2452">
        <f t="shared" si="191"/>
        <v>149.31</v>
      </c>
      <c r="S2452" s="11">
        <f t="shared" si="192"/>
        <v>41902.07240740741</v>
      </c>
      <c r="T2452" s="11">
        <f t="shared" si="193"/>
        <v>41940.132638888885</v>
      </c>
      <c r="U2452">
        <f t="shared" si="194"/>
        <v>2014</v>
      </c>
    </row>
    <row r="2453" spans="1:21" ht="60" x14ac:dyDescent="0.25">
      <c r="A2453">
        <v>2451</v>
      </c>
      <c r="B2453" s="6" t="s">
        <v>4999</v>
      </c>
      <c r="C2453" s="6" t="s">
        <v>5000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2366</v>
      </c>
      <c r="O2453" t="s">
        <v>4740</v>
      </c>
      <c r="P2453" s="10">
        <f t="shared" si="190"/>
        <v>115</v>
      </c>
      <c r="Q2453">
        <f t="shared" si="191"/>
        <v>62.07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6" t="s">
        <v>5001</v>
      </c>
      <c r="C2454" s="6" t="s">
        <v>5002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2366</v>
      </c>
      <c r="O2454" t="s">
        <v>4740</v>
      </c>
      <c r="P2454" s="10">
        <f t="shared" si="190"/>
        <v>134</v>
      </c>
      <c r="Q2454">
        <f t="shared" si="191"/>
        <v>53.4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6" t="s">
        <v>5003</v>
      </c>
      <c r="C2455" s="6" t="s">
        <v>5004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2366</v>
      </c>
      <c r="O2455" t="s">
        <v>4740</v>
      </c>
      <c r="P2455" s="10">
        <f t="shared" si="190"/>
        <v>155</v>
      </c>
      <c r="Q2455">
        <f t="shared" si="191"/>
        <v>69.27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6" t="s">
        <v>5005</v>
      </c>
      <c r="C2456" s="6" t="s">
        <v>5006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2366</v>
      </c>
      <c r="O2456" t="s">
        <v>4740</v>
      </c>
      <c r="P2456" s="10">
        <f t="shared" si="190"/>
        <v>101</v>
      </c>
      <c r="Q2456">
        <f t="shared" si="191"/>
        <v>271.51</v>
      </c>
      <c r="S2456" s="11">
        <f t="shared" si="192"/>
        <v>42770.201481481483</v>
      </c>
      <c r="T2456" s="11">
        <f t="shared" si="193"/>
        <v>42805.201481481483</v>
      </c>
      <c r="U2456">
        <f t="shared" si="194"/>
        <v>2017</v>
      </c>
    </row>
    <row r="2457" spans="1:21" ht="45" x14ac:dyDescent="0.25">
      <c r="A2457">
        <v>2455</v>
      </c>
      <c r="B2457" s="6" t="s">
        <v>5007</v>
      </c>
      <c r="C2457" s="6" t="s">
        <v>5008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2366</v>
      </c>
      <c r="O2457" t="s">
        <v>4740</v>
      </c>
      <c r="P2457" s="10">
        <f t="shared" si="190"/>
        <v>182</v>
      </c>
      <c r="Q2457">
        <f t="shared" si="191"/>
        <v>34.130000000000003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6" t="s">
        <v>5009</v>
      </c>
      <c r="C2458" s="6" t="s">
        <v>5010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2366</v>
      </c>
      <c r="O2458" t="s">
        <v>4740</v>
      </c>
      <c r="P2458" s="10">
        <f t="shared" si="190"/>
        <v>181</v>
      </c>
      <c r="Q2458">
        <f t="shared" si="191"/>
        <v>40.49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6" t="s">
        <v>5011</v>
      </c>
      <c r="C2459" s="6" t="s">
        <v>5012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2366</v>
      </c>
      <c r="O2459" t="s">
        <v>4740</v>
      </c>
      <c r="P2459" s="10">
        <f t="shared" si="190"/>
        <v>102</v>
      </c>
      <c r="Q2459">
        <f t="shared" si="191"/>
        <v>189.76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6" t="s">
        <v>5013</v>
      </c>
      <c r="C2460" s="6" t="s">
        <v>5014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2366</v>
      </c>
      <c r="O2460" t="s">
        <v>4740</v>
      </c>
      <c r="P2460" s="10">
        <f t="shared" si="190"/>
        <v>110</v>
      </c>
      <c r="Q2460">
        <f t="shared" si="191"/>
        <v>68.86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6" t="s">
        <v>5015</v>
      </c>
      <c r="C2461" s="6" t="s">
        <v>5016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2366</v>
      </c>
      <c r="O2461" t="s">
        <v>4740</v>
      </c>
      <c r="P2461" s="10">
        <f t="shared" si="190"/>
        <v>102</v>
      </c>
      <c r="Q2461">
        <f t="shared" si="191"/>
        <v>108.78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6" t="s">
        <v>5017</v>
      </c>
      <c r="C2462" s="6" t="s">
        <v>5018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2366</v>
      </c>
      <c r="O2462" t="s">
        <v>4740</v>
      </c>
      <c r="P2462" s="10">
        <f t="shared" si="190"/>
        <v>101</v>
      </c>
      <c r="Q2462">
        <f t="shared" si="191"/>
        <v>125.99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6" t="s">
        <v>5019</v>
      </c>
      <c r="C2463" s="6" t="s">
        <v>5020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1624</v>
      </c>
      <c r="O2463" t="s">
        <v>1828</v>
      </c>
      <c r="P2463" s="10">
        <f t="shared" si="190"/>
        <v>104</v>
      </c>
      <c r="Q2463">
        <f t="shared" si="191"/>
        <v>90.52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6" t="s">
        <v>5021</v>
      </c>
      <c r="C2464" s="6" t="s">
        <v>5022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1624</v>
      </c>
      <c r="O2464" t="s">
        <v>1828</v>
      </c>
      <c r="P2464" s="10">
        <f t="shared" si="190"/>
        <v>111</v>
      </c>
      <c r="Q2464">
        <f t="shared" si="191"/>
        <v>28.88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6" t="s">
        <v>5023</v>
      </c>
      <c r="C2465" s="6" t="s">
        <v>5024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1624</v>
      </c>
      <c r="O2465" t="s">
        <v>1828</v>
      </c>
      <c r="P2465" s="10">
        <f t="shared" si="190"/>
        <v>116</v>
      </c>
      <c r="Q2465">
        <f t="shared" si="191"/>
        <v>31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6" t="s">
        <v>5025</v>
      </c>
      <c r="C2466" s="6" t="s">
        <v>5026</v>
      </c>
      <c r="D2466" s="7">
        <v>2000</v>
      </c>
      <c r="E2466" s="8">
        <v>2222</v>
      </c>
      <c r="F2466" t="s">
        <v>22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1624</v>
      </c>
      <c r="O2466" t="s">
        <v>1828</v>
      </c>
      <c r="P2466" s="10">
        <f t="shared" si="190"/>
        <v>111</v>
      </c>
      <c r="Q2466">
        <f t="shared" si="191"/>
        <v>51.67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6" t="s">
        <v>5027</v>
      </c>
      <c r="C2467" s="6" t="s">
        <v>5028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1624</v>
      </c>
      <c r="O2467" t="s">
        <v>1828</v>
      </c>
      <c r="P2467" s="10">
        <f t="shared" si="190"/>
        <v>180</v>
      </c>
      <c r="Q2467">
        <f t="shared" si="191"/>
        <v>26.27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6" t="s">
        <v>5029</v>
      </c>
      <c r="C2468" s="6" t="s">
        <v>5030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1624</v>
      </c>
      <c r="O2468" t="s">
        <v>1828</v>
      </c>
      <c r="P2468" s="10">
        <f t="shared" si="190"/>
        <v>100</v>
      </c>
      <c r="Q2468">
        <f t="shared" si="191"/>
        <v>48.08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6" t="s">
        <v>5031</v>
      </c>
      <c r="C2469" s="6" t="s">
        <v>5032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1624</v>
      </c>
      <c r="O2469" t="s">
        <v>1828</v>
      </c>
      <c r="P2469" s="10">
        <f t="shared" si="190"/>
        <v>119</v>
      </c>
      <c r="Q2469">
        <f t="shared" si="191"/>
        <v>27.56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6" t="s">
        <v>5033</v>
      </c>
      <c r="C2470" s="6" t="s">
        <v>5034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1624</v>
      </c>
      <c r="O2470" t="s">
        <v>1828</v>
      </c>
      <c r="P2470" s="10">
        <f t="shared" si="190"/>
        <v>107</v>
      </c>
      <c r="Q2470">
        <f t="shared" si="191"/>
        <v>36.97</v>
      </c>
      <c r="S2470" s="11">
        <f t="shared" si="192"/>
        <v>41174.154178240744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6" t="s">
        <v>5035</v>
      </c>
      <c r="C2471" s="6" t="s">
        <v>5036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1624</v>
      </c>
      <c r="O2471" t="s">
        <v>1828</v>
      </c>
      <c r="P2471" s="10">
        <f t="shared" si="190"/>
        <v>114</v>
      </c>
      <c r="Q2471">
        <f t="shared" si="191"/>
        <v>29.02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6" t="s">
        <v>5037</v>
      </c>
      <c r="C2472" s="6" t="s">
        <v>5038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1624</v>
      </c>
      <c r="O2472" t="s">
        <v>1828</v>
      </c>
      <c r="P2472" s="10">
        <f t="shared" si="190"/>
        <v>103</v>
      </c>
      <c r="Q2472">
        <f t="shared" si="191"/>
        <v>28.66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6" t="s">
        <v>5039</v>
      </c>
      <c r="C2473" s="6" t="s">
        <v>5040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1624</v>
      </c>
      <c r="O2473" t="s">
        <v>1828</v>
      </c>
      <c r="P2473" s="10">
        <f t="shared" si="190"/>
        <v>128</v>
      </c>
      <c r="Q2473">
        <f t="shared" si="191"/>
        <v>37.65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6" t="s">
        <v>5041</v>
      </c>
      <c r="C2474" s="6" t="s">
        <v>5042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1624</v>
      </c>
      <c r="O2474" t="s">
        <v>1828</v>
      </c>
      <c r="P2474" s="10">
        <f t="shared" si="190"/>
        <v>136</v>
      </c>
      <c r="Q2474">
        <f t="shared" si="191"/>
        <v>97.9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6" t="s">
        <v>5043</v>
      </c>
      <c r="C2475" s="6" t="s">
        <v>5044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1624</v>
      </c>
      <c r="O2475" t="s">
        <v>1828</v>
      </c>
      <c r="P2475" s="10">
        <f t="shared" si="190"/>
        <v>100</v>
      </c>
      <c r="Q2475">
        <f t="shared" si="191"/>
        <v>42.55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6" t="s">
        <v>5045</v>
      </c>
      <c r="C2476" s="6" t="s">
        <v>5046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1624</v>
      </c>
      <c r="O2476" t="s">
        <v>1828</v>
      </c>
      <c r="P2476" s="10">
        <f t="shared" si="190"/>
        <v>100</v>
      </c>
      <c r="Q2476">
        <f t="shared" si="191"/>
        <v>131.58000000000001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6" t="s">
        <v>5047</v>
      </c>
      <c r="C2477" s="6" t="s">
        <v>5048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1624</v>
      </c>
      <c r="O2477" t="s">
        <v>1828</v>
      </c>
      <c r="P2477" s="10">
        <f t="shared" si="190"/>
        <v>105</v>
      </c>
      <c r="Q2477">
        <f t="shared" si="191"/>
        <v>32.32</v>
      </c>
      <c r="S2477" s="11">
        <f t="shared" si="192"/>
        <v>40310.287673611107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6" t="s">
        <v>5049</v>
      </c>
      <c r="C2478" s="6" t="s">
        <v>5050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1624</v>
      </c>
      <c r="O2478" t="s">
        <v>1828</v>
      </c>
      <c r="P2478" s="10">
        <f t="shared" si="190"/>
        <v>105</v>
      </c>
      <c r="Q2478">
        <f t="shared" si="191"/>
        <v>61.1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6" t="s">
        <v>1710</v>
      </c>
      <c r="C2479" s="6" t="s">
        <v>5051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1624</v>
      </c>
      <c r="O2479" t="s">
        <v>1828</v>
      </c>
      <c r="P2479" s="10">
        <f t="shared" si="190"/>
        <v>171</v>
      </c>
      <c r="Q2479">
        <f t="shared" si="191"/>
        <v>31.34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6" t="s">
        <v>5052</v>
      </c>
      <c r="C2480" s="6" t="s">
        <v>5053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1624</v>
      </c>
      <c r="O2480" t="s">
        <v>1828</v>
      </c>
      <c r="P2480" s="10">
        <f t="shared" si="190"/>
        <v>128</v>
      </c>
      <c r="Q2480">
        <f t="shared" si="191"/>
        <v>129.11000000000001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6" t="s">
        <v>5054</v>
      </c>
      <c r="C2481" s="6" t="s">
        <v>5055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1624</v>
      </c>
      <c r="O2481" t="s">
        <v>1828</v>
      </c>
      <c r="P2481" s="10">
        <f t="shared" si="190"/>
        <v>133</v>
      </c>
      <c r="Q2481">
        <f t="shared" si="191"/>
        <v>25.02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6" t="s">
        <v>5056</v>
      </c>
      <c r="C2482" s="6" t="s">
        <v>5057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1624</v>
      </c>
      <c r="O2482" t="s">
        <v>1828</v>
      </c>
      <c r="P2482" s="10">
        <f t="shared" si="190"/>
        <v>100</v>
      </c>
      <c r="Q2482">
        <f t="shared" si="191"/>
        <v>250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6" t="s">
        <v>5058</v>
      </c>
      <c r="C2483" s="6" t="s">
        <v>5059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1624</v>
      </c>
      <c r="O2483" t="s">
        <v>1828</v>
      </c>
      <c r="P2483" s="10">
        <f t="shared" si="190"/>
        <v>113</v>
      </c>
      <c r="Q2483">
        <f t="shared" si="191"/>
        <v>47.54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6" t="s">
        <v>5060</v>
      </c>
      <c r="C2484" s="6" t="s">
        <v>5061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1624</v>
      </c>
      <c r="O2484" t="s">
        <v>1828</v>
      </c>
      <c r="P2484" s="10">
        <f t="shared" si="190"/>
        <v>100</v>
      </c>
      <c r="Q2484">
        <f t="shared" si="191"/>
        <v>40.04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6" t="s">
        <v>5062</v>
      </c>
      <c r="C2485" s="6" t="s">
        <v>5063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1624</v>
      </c>
      <c r="O2485" t="s">
        <v>1828</v>
      </c>
      <c r="P2485" s="10">
        <f t="shared" si="190"/>
        <v>114</v>
      </c>
      <c r="Q2485">
        <f t="shared" si="191"/>
        <v>65.84</v>
      </c>
      <c r="S2485" s="11">
        <f t="shared" si="192"/>
        <v>40970.750034722223</v>
      </c>
      <c r="T2485" s="11">
        <f t="shared" si="193"/>
        <v>41030.708368055552</v>
      </c>
      <c r="U2485">
        <f t="shared" si="194"/>
        <v>2012</v>
      </c>
    </row>
    <row r="2486" spans="1:21" ht="60" x14ac:dyDescent="0.25">
      <c r="A2486">
        <v>2484</v>
      </c>
      <c r="B2486" s="6" t="s">
        <v>5064</v>
      </c>
      <c r="C2486" s="6" t="s">
        <v>5065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1624</v>
      </c>
      <c r="O2486" t="s">
        <v>1828</v>
      </c>
      <c r="P2486" s="10">
        <f t="shared" si="190"/>
        <v>119</v>
      </c>
      <c r="Q2486">
        <f t="shared" si="191"/>
        <v>46.4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6" t="s">
        <v>5066</v>
      </c>
      <c r="C2487" s="6" t="s">
        <v>5067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1624</v>
      </c>
      <c r="O2487" t="s">
        <v>1828</v>
      </c>
      <c r="P2487" s="10">
        <f t="shared" si="190"/>
        <v>103</v>
      </c>
      <c r="Q2487">
        <f t="shared" si="191"/>
        <v>50.37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6" t="s">
        <v>5068</v>
      </c>
      <c r="C2488" s="6" t="s">
        <v>5069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1624</v>
      </c>
      <c r="O2488" t="s">
        <v>1828</v>
      </c>
      <c r="P2488" s="10">
        <f t="shared" si="190"/>
        <v>266</v>
      </c>
      <c r="Q2488">
        <f t="shared" si="191"/>
        <v>26.57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6" t="s">
        <v>5070</v>
      </c>
      <c r="C2489" s="6" t="s">
        <v>5071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1624</v>
      </c>
      <c r="O2489" t="s">
        <v>1828</v>
      </c>
      <c r="P2489" s="10">
        <f t="shared" si="190"/>
        <v>100</v>
      </c>
      <c r="Q2489">
        <f t="shared" si="191"/>
        <v>39.49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6" t="s">
        <v>5072</v>
      </c>
      <c r="C2490" s="6" t="s">
        <v>5073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1624</v>
      </c>
      <c r="O2490" t="s">
        <v>1828</v>
      </c>
      <c r="P2490" s="10">
        <f t="shared" si="190"/>
        <v>107</v>
      </c>
      <c r="Q2490">
        <f t="shared" si="191"/>
        <v>49.25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6" t="s">
        <v>5074</v>
      </c>
      <c r="C2491" s="6" t="s">
        <v>5075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1624</v>
      </c>
      <c r="O2491" t="s">
        <v>1828</v>
      </c>
      <c r="P2491" s="10">
        <f t="shared" si="190"/>
        <v>134</v>
      </c>
      <c r="Q2491">
        <f t="shared" si="191"/>
        <v>62.38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6" t="s">
        <v>5076</v>
      </c>
      <c r="C2492" s="6" t="s">
        <v>5077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1624</v>
      </c>
      <c r="O2492" t="s">
        <v>1828</v>
      </c>
      <c r="P2492" s="10">
        <f t="shared" si="190"/>
        <v>121</v>
      </c>
      <c r="Q2492">
        <f t="shared" si="191"/>
        <v>37.94</v>
      </c>
      <c r="S2492" s="11">
        <f t="shared" si="192"/>
        <v>41023.227731481486</v>
      </c>
      <c r="T2492" s="11">
        <f t="shared" si="193"/>
        <v>41083.227731481486</v>
      </c>
      <c r="U2492">
        <f t="shared" si="194"/>
        <v>2012</v>
      </c>
    </row>
    <row r="2493" spans="1:21" ht="60" x14ac:dyDescent="0.25">
      <c r="A2493">
        <v>2491</v>
      </c>
      <c r="B2493" s="6" t="s">
        <v>5078</v>
      </c>
      <c r="C2493" s="6" t="s">
        <v>5079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1624</v>
      </c>
      <c r="O2493" t="s">
        <v>1828</v>
      </c>
      <c r="P2493" s="10">
        <f t="shared" si="190"/>
        <v>103</v>
      </c>
      <c r="Q2493">
        <f t="shared" si="191"/>
        <v>51.6</v>
      </c>
      <c r="S2493" s="11">
        <f t="shared" si="192"/>
        <v>40542.839282407411</v>
      </c>
      <c r="T2493" s="11">
        <f t="shared" si="193"/>
        <v>40559.077083333337</v>
      </c>
      <c r="U2493">
        <f t="shared" si="194"/>
        <v>2010</v>
      </c>
    </row>
    <row r="2494" spans="1:21" ht="30" x14ac:dyDescent="0.25">
      <c r="A2494">
        <v>2492</v>
      </c>
      <c r="B2494" s="6" t="s">
        <v>5080</v>
      </c>
      <c r="C2494" s="6" t="s">
        <v>5081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1624</v>
      </c>
      <c r="O2494" t="s">
        <v>1828</v>
      </c>
      <c r="P2494" s="10">
        <f t="shared" si="190"/>
        <v>125</v>
      </c>
      <c r="Q2494">
        <f t="shared" si="191"/>
        <v>27.78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6" t="s">
        <v>5082</v>
      </c>
      <c r="C2495" s="6" t="s">
        <v>5083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1624</v>
      </c>
      <c r="O2495" t="s">
        <v>1828</v>
      </c>
      <c r="P2495" s="10">
        <f t="shared" si="190"/>
        <v>129</v>
      </c>
      <c r="Q2495">
        <f t="shared" si="191"/>
        <v>99.38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6" t="s">
        <v>5084</v>
      </c>
      <c r="C2496" s="6" t="s">
        <v>5085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1624</v>
      </c>
      <c r="O2496" t="s">
        <v>1828</v>
      </c>
      <c r="P2496" s="10">
        <f t="shared" si="190"/>
        <v>101</v>
      </c>
      <c r="Q2496">
        <f t="shared" si="191"/>
        <v>38.85</v>
      </c>
      <c r="S2496" s="11">
        <f t="shared" si="192"/>
        <v>41022.645185185189</v>
      </c>
      <c r="T2496" s="11">
        <f t="shared" si="193"/>
        <v>41052.645185185189</v>
      </c>
      <c r="U2496">
        <f t="shared" si="194"/>
        <v>2012</v>
      </c>
    </row>
    <row r="2497" spans="1:21" ht="45" x14ac:dyDescent="0.25">
      <c r="A2497">
        <v>2495</v>
      </c>
      <c r="B2497" s="6" t="s">
        <v>5086</v>
      </c>
      <c r="C2497" s="6" t="s">
        <v>5087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1624</v>
      </c>
      <c r="O2497" t="s">
        <v>1828</v>
      </c>
      <c r="P2497" s="10">
        <f t="shared" si="190"/>
        <v>128</v>
      </c>
      <c r="Q2497">
        <f t="shared" si="191"/>
        <v>45.55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6" t="s">
        <v>5088</v>
      </c>
      <c r="C2498" s="6" t="s">
        <v>5089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1624</v>
      </c>
      <c r="O2498" t="s">
        <v>1828</v>
      </c>
      <c r="P2498" s="10">
        <f t="shared" ref="P2498:P2561" si="195">IFERROR(ROUND(E2498/D2498*100,0),0)</f>
        <v>100</v>
      </c>
      <c r="Q2498">
        <f t="shared" ref="Q2498:Q2561" si="196">IFERROR(ROUND(E2498/L2498,2),0)</f>
        <v>600</v>
      </c>
      <c r="S2498" s="11">
        <f t="shared" ref="S2498:S2561" si="197">(J2498/86400)+DATE(1970,1,1)</f>
        <v>41327.996435185181</v>
      </c>
      <c r="T2498" s="11">
        <f t="shared" ref="T2498:T2561" si="198">(I2498/86400)+DATE(1970,1,1)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6" t="s">
        <v>5090</v>
      </c>
      <c r="C2499" s="6" t="s">
        <v>5091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1624</v>
      </c>
      <c r="O2499" t="s">
        <v>1828</v>
      </c>
      <c r="P2499" s="10">
        <f t="shared" si="195"/>
        <v>113</v>
      </c>
      <c r="Q2499">
        <f t="shared" si="196"/>
        <v>80.55</v>
      </c>
      <c r="S2499" s="11">
        <f t="shared" si="197"/>
        <v>40730.878912037035</v>
      </c>
      <c r="T2499" s="11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6" t="s">
        <v>5092</v>
      </c>
      <c r="C2500" s="6" t="s">
        <v>5093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1624</v>
      </c>
      <c r="O2500" t="s">
        <v>1828</v>
      </c>
      <c r="P2500" s="10">
        <f t="shared" si="195"/>
        <v>106</v>
      </c>
      <c r="Q2500">
        <f t="shared" si="196"/>
        <v>52.8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6" t="s">
        <v>5094</v>
      </c>
      <c r="C2501" s="6" t="s">
        <v>5095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1624</v>
      </c>
      <c r="O2501" t="s">
        <v>1828</v>
      </c>
      <c r="P2501" s="10">
        <f t="shared" si="195"/>
        <v>203</v>
      </c>
      <c r="Q2501">
        <f t="shared" si="196"/>
        <v>47.68</v>
      </c>
      <c r="S2501" s="11">
        <f t="shared" si="197"/>
        <v>41226.648576388892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6" t="s">
        <v>5096</v>
      </c>
      <c r="C2502" s="6" t="s">
        <v>5097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1624</v>
      </c>
      <c r="O2502" t="s">
        <v>1828</v>
      </c>
      <c r="P2502" s="10">
        <f t="shared" si="195"/>
        <v>113</v>
      </c>
      <c r="Q2502">
        <f t="shared" si="196"/>
        <v>23.45</v>
      </c>
      <c r="S2502" s="11">
        <f t="shared" si="197"/>
        <v>41053.772858796292</v>
      </c>
      <c r="T2502" s="11">
        <f t="shared" si="198"/>
        <v>41083.772858796292</v>
      </c>
      <c r="U2502">
        <f t="shared" si="199"/>
        <v>2012</v>
      </c>
    </row>
    <row r="2503" spans="1:21" ht="60" x14ac:dyDescent="0.25">
      <c r="A2503">
        <v>2501</v>
      </c>
      <c r="B2503" s="6" t="s">
        <v>5098</v>
      </c>
      <c r="C2503" s="6" t="s">
        <v>5099</v>
      </c>
      <c r="D2503" s="7">
        <v>11000</v>
      </c>
      <c r="E2503" s="8">
        <v>281</v>
      </c>
      <c r="F2503" t="s">
        <v>364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2366</v>
      </c>
      <c r="O2503" t="s">
        <v>5100</v>
      </c>
      <c r="P2503" s="10">
        <f t="shared" si="195"/>
        <v>3</v>
      </c>
      <c r="Q2503">
        <f t="shared" si="196"/>
        <v>40.14</v>
      </c>
      <c r="S2503" s="11">
        <f t="shared" si="197"/>
        <v>42244.776666666672</v>
      </c>
      <c r="T2503" s="11">
        <f t="shared" si="198"/>
        <v>42274.776666666672</v>
      </c>
      <c r="U2503">
        <f t="shared" si="199"/>
        <v>2015</v>
      </c>
    </row>
    <row r="2504" spans="1:21" ht="60" x14ac:dyDescent="0.25">
      <c r="A2504">
        <v>2502</v>
      </c>
      <c r="B2504" s="6" t="s">
        <v>5101</v>
      </c>
      <c r="C2504" s="6" t="s">
        <v>5102</v>
      </c>
      <c r="D2504" s="7">
        <v>110000</v>
      </c>
      <c r="E2504" s="8">
        <v>86</v>
      </c>
      <c r="F2504" t="s">
        <v>364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2366</v>
      </c>
      <c r="O2504" t="s">
        <v>5100</v>
      </c>
      <c r="P2504" s="10">
        <f t="shared" si="195"/>
        <v>0</v>
      </c>
      <c r="Q2504">
        <f t="shared" si="196"/>
        <v>17.2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6" t="s">
        <v>5103</v>
      </c>
      <c r="C2505" s="6" t="s">
        <v>5104</v>
      </c>
      <c r="D2505" s="7">
        <v>10000</v>
      </c>
      <c r="E2505" s="8">
        <v>0</v>
      </c>
      <c r="F2505" t="s">
        <v>364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2366</v>
      </c>
      <c r="O2505" t="s">
        <v>5100</v>
      </c>
      <c r="P2505" s="10">
        <f t="shared" si="195"/>
        <v>0</v>
      </c>
      <c r="Q2505">
        <f t="shared" si="196"/>
        <v>0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6" t="s">
        <v>5105</v>
      </c>
      <c r="C2506" s="6" t="s">
        <v>5106</v>
      </c>
      <c r="D2506" s="7">
        <v>35000</v>
      </c>
      <c r="E2506" s="8">
        <v>0</v>
      </c>
      <c r="F2506" t="s">
        <v>364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2366</v>
      </c>
      <c r="O2506" t="s">
        <v>5100</v>
      </c>
      <c r="P2506" s="10">
        <f t="shared" si="195"/>
        <v>0</v>
      </c>
      <c r="Q2506">
        <f t="shared" si="196"/>
        <v>0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6" t="s">
        <v>5107</v>
      </c>
      <c r="C2507" s="6" t="s">
        <v>5108</v>
      </c>
      <c r="D2507" s="7">
        <v>7000</v>
      </c>
      <c r="E2507" s="8">
        <v>0</v>
      </c>
      <c r="F2507" t="s">
        <v>364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2366</v>
      </c>
      <c r="O2507" t="s">
        <v>5100</v>
      </c>
      <c r="P2507" s="10">
        <f t="shared" si="195"/>
        <v>0</v>
      </c>
      <c r="Q2507">
        <f t="shared" si="196"/>
        <v>0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6" t="s">
        <v>5109</v>
      </c>
      <c r="C2508" s="6" t="s">
        <v>5110</v>
      </c>
      <c r="D2508" s="7">
        <v>5000</v>
      </c>
      <c r="E2508" s="8">
        <v>30</v>
      </c>
      <c r="F2508" t="s">
        <v>364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2366</v>
      </c>
      <c r="O2508" t="s">
        <v>5100</v>
      </c>
      <c r="P2508" s="10">
        <f t="shared" si="195"/>
        <v>1</v>
      </c>
      <c r="Q2508">
        <f t="shared" si="196"/>
        <v>15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6" t="s">
        <v>5111</v>
      </c>
      <c r="C2509" s="6" t="s">
        <v>5112</v>
      </c>
      <c r="D2509" s="7">
        <v>42850</v>
      </c>
      <c r="E2509" s="8">
        <v>0</v>
      </c>
      <c r="F2509" t="s">
        <v>364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2366</v>
      </c>
      <c r="O2509" t="s">
        <v>5100</v>
      </c>
      <c r="P2509" s="10">
        <f t="shared" si="195"/>
        <v>0</v>
      </c>
      <c r="Q2509">
        <f t="shared" si="196"/>
        <v>0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6" t="s">
        <v>5113</v>
      </c>
      <c r="C2510" s="6" t="s">
        <v>5114</v>
      </c>
      <c r="D2510" s="7">
        <v>20000</v>
      </c>
      <c r="E2510" s="8">
        <v>0</v>
      </c>
      <c r="F2510" t="s">
        <v>364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2366</v>
      </c>
      <c r="O2510" t="s">
        <v>5100</v>
      </c>
      <c r="P2510" s="10">
        <f t="shared" si="195"/>
        <v>0</v>
      </c>
      <c r="Q2510">
        <f t="shared" si="196"/>
        <v>0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6" t="s">
        <v>5115</v>
      </c>
      <c r="C2511" s="6" t="s">
        <v>5116</v>
      </c>
      <c r="D2511" s="7">
        <v>95000</v>
      </c>
      <c r="E2511" s="8">
        <v>1000</v>
      </c>
      <c r="F2511" t="s">
        <v>364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2366</v>
      </c>
      <c r="O2511" t="s">
        <v>5100</v>
      </c>
      <c r="P2511" s="10">
        <f t="shared" si="195"/>
        <v>1</v>
      </c>
      <c r="Q2511">
        <f t="shared" si="196"/>
        <v>35.71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6" t="s">
        <v>5117</v>
      </c>
      <c r="C2512" s="6" t="s">
        <v>5118</v>
      </c>
      <c r="D2512" s="7">
        <v>50000</v>
      </c>
      <c r="E2512" s="8">
        <v>75</v>
      </c>
      <c r="F2512" t="s">
        <v>364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2366</v>
      </c>
      <c r="O2512" t="s">
        <v>5100</v>
      </c>
      <c r="P2512" s="10">
        <f t="shared" si="195"/>
        <v>0</v>
      </c>
      <c r="Q2512">
        <f t="shared" si="196"/>
        <v>37.5</v>
      </c>
      <c r="S2512" s="11">
        <f t="shared" si="197"/>
        <v>42078.997361111113</v>
      </c>
      <c r="T2512" s="11">
        <f t="shared" si="198"/>
        <v>42138.997361111113</v>
      </c>
      <c r="U2512">
        <f t="shared" si="199"/>
        <v>2015</v>
      </c>
    </row>
    <row r="2513" spans="1:21" ht="45" x14ac:dyDescent="0.25">
      <c r="A2513">
        <v>2511</v>
      </c>
      <c r="B2513" s="6" t="s">
        <v>5119</v>
      </c>
      <c r="C2513" s="6" t="s">
        <v>5120</v>
      </c>
      <c r="D2513" s="7">
        <v>100000</v>
      </c>
      <c r="E2513" s="8">
        <v>0</v>
      </c>
      <c r="F2513" t="s">
        <v>364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2366</v>
      </c>
      <c r="O2513" t="s">
        <v>5100</v>
      </c>
      <c r="P2513" s="10">
        <f t="shared" si="195"/>
        <v>0</v>
      </c>
      <c r="Q2513">
        <f t="shared" si="196"/>
        <v>0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6" t="s">
        <v>5121</v>
      </c>
      <c r="C2514" s="6" t="s">
        <v>5122</v>
      </c>
      <c r="D2514" s="7">
        <v>1150</v>
      </c>
      <c r="E2514" s="8">
        <v>0</v>
      </c>
      <c r="F2514" t="s">
        <v>364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2366</v>
      </c>
      <c r="O2514" t="s">
        <v>5100</v>
      </c>
      <c r="P2514" s="10">
        <f t="shared" si="195"/>
        <v>0</v>
      </c>
      <c r="Q2514">
        <f t="shared" si="196"/>
        <v>0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6" t="s">
        <v>5123</v>
      </c>
      <c r="C2515" s="6" t="s">
        <v>5124</v>
      </c>
      <c r="D2515" s="7">
        <v>180000</v>
      </c>
      <c r="E2515" s="8">
        <v>0</v>
      </c>
      <c r="F2515" t="s">
        <v>364</v>
      </c>
      <c r="G2515" t="s">
        <v>509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2366</v>
      </c>
      <c r="O2515" t="s">
        <v>5100</v>
      </c>
      <c r="P2515" s="10">
        <f t="shared" si="195"/>
        <v>0</v>
      </c>
      <c r="Q2515">
        <f t="shared" si="196"/>
        <v>0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6" t="s">
        <v>5125</v>
      </c>
      <c r="C2516" s="6" t="s">
        <v>5126</v>
      </c>
      <c r="D2516" s="7">
        <v>12000</v>
      </c>
      <c r="E2516" s="8">
        <v>210</v>
      </c>
      <c r="F2516" t="s">
        <v>364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2366</v>
      </c>
      <c r="O2516" t="s">
        <v>5100</v>
      </c>
      <c r="P2516" s="10">
        <f t="shared" si="195"/>
        <v>2</v>
      </c>
      <c r="Q2516">
        <f t="shared" si="196"/>
        <v>52.5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6" t="s">
        <v>5127</v>
      </c>
      <c r="C2517" s="6" t="s">
        <v>5128</v>
      </c>
      <c r="D2517" s="7">
        <v>5000</v>
      </c>
      <c r="E2517" s="8">
        <v>930</v>
      </c>
      <c r="F2517" t="s">
        <v>364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2366</v>
      </c>
      <c r="O2517" t="s">
        <v>5100</v>
      </c>
      <c r="P2517" s="10">
        <f t="shared" si="195"/>
        <v>19</v>
      </c>
      <c r="Q2517">
        <f t="shared" si="196"/>
        <v>77.5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6" t="s">
        <v>5129</v>
      </c>
      <c r="C2518" s="6" t="s">
        <v>5130</v>
      </c>
      <c r="D2518" s="7">
        <v>22000</v>
      </c>
      <c r="E2518" s="8">
        <v>0</v>
      </c>
      <c r="F2518" t="s">
        <v>364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2366</v>
      </c>
      <c r="O2518" t="s">
        <v>5100</v>
      </c>
      <c r="P2518" s="10">
        <f t="shared" si="195"/>
        <v>0</v>
      </c>
      <c r="Q2518">
        <f t="shared" si="196"/>
        <v>0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6" t="s">
        <v>5131</v>
      </c>
      <c r="C2519" s="6" t="s">
        <v>5132</v>
      </c>
      <c r="D2519" s="7">
        <v>18000</v>
      </c>
      <c r="E2519" s="8">
        <v>1767</v>
      </c>
      <c r="F2519" t="s">
        <v>364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2366</v>
      </c>
      <c r="O2519" t="s">
        <v>5100</v>
      </c>
      <c r="P2519" s="10">
        <f t="shared" si="195"/>
        <v>10</v>
      </c>
      <c r="Q2519">
        <f t="shared" si="196"/>
        <v>53.55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6" t="s">
        <v>5133</v>
      </c>
      <c r="C2520" s="6" t="s">
        <v>5134</v>
      </c>
      <c r="D2520" s="7">
        <v>5000</v>
      </c>
      <c r="E2520" s="8">
        <v>0</v>
      </c>
      <c r="F2520" t="s">
        <v>364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2366</v>
      </c>
      <c r="O2520" t="s">
        <v>5100</v>
      </c>
      <c r="P2520" s="10">
        <f t="shared" si="195"/>
        <v>0</v>
      </c>
      <c r="Q2520">
        <f t="shared" si="196"/>
        <v>0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6" t="s">
        <v>5135</v>
      </c>
      <c r="C2521" s="6" t="s">
        <v>5136</v>
      </c>
      <c r="D2521" s="7">
        <v>150000</v>
      </c>
      <c r="E2521" s="8">
        <v>65</v>
      </c>
      <c r="F2521" t="s">
        <v>364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2366</v>
      </c>
      <c r="O2521" t="s">
        <v>5100</v>
      </c>
      <c r="P2521" s="10">
        <f t="shared" si="195"/>
        <v>0</v>
      </c>
      <c r="Q2521">
        <f t="shared" si="196"/>
        <v>16.25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6" t="s">
        <v>5137</v>
      </c>
      <c r="C2522" s="6" t="s">
        <v>5138</v>
      </c>
      <c r="D2522" s="7">
        <v>100000</v>
      </c>
      <c r="E2522" s="8">
        <v>0</v>
      </c>
      <c r="F2522" t="s">
        <v>364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2366</v>
      </c>
      <c r="O2522" t="s">
        <v>5100</v>
      </c>
      <c r="P2522" s="10">
        <f t="shared" si="195"/>
        <v>0</v>
      </c>
      <c r="Q2522">
        <f t="shared" si="196"/>
        <v>0</v>
      </c>
      <c r="S2522" s="11">
        <f t="shared" si="197"/>
        <v>42612.600520833337</v>
      </c>
      <c r="T2522" s="11">
        <f t="shared" si="198"/>
        <v>42658.806250000001</v>
      </c>
      <c r="U2522">
        <f t="shared" si="199"/>
        <v>2016</v>
      </c>
    </row>
    <row r="2523" spans="1:21" ht="60" x14ac:dyDescent="0.25">
      <c r="A2523">
        <v>2521</v>
      </c>
      <c r="B2523" s="6" t="s">
        <v>5139</v>
      </c>
      <c r="C2523" s="6" t="s">
        <v>5140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1624</v>
      </c>
      <c r="O2523" t="s">
        <v>5141</v>
      </c>
      <c r="P2523" s="10">
        <f t="shared" si="195"/>
        <v>109</v>
      </c>
      <c r="Q2523">
        <f t="shared" si="196"/>
        <v>103.68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6" t="s">
        <v>5142</v>
      </c>
      <c r="C2524" s="6" t="s">
        <v>5143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1624</v>
      </c>
      <c r="O2524" t="s">
        <v>5141</v>
      </c>
      <c r="P2524" s="10">
        <f t="shared" si="195"/>
        <v>100</v>
      </c>
      <c r="Q2524">
        <f t="shared" si="196"/>
        <v>185.19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6" t="s">
        <v>5144</v>
      </c>
      <c r="C2525" s="6" t="s">
        <v>5145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1624</v>
      </c>
      <c r="O2525" t="s">
        <v>5141</v>
      </c>
      <c r="P2525" s="10">
        <f t="shared" si="195"/>
        <v>156</v>
      </c>
      <c r="Q2525">
        <f t="shared" si="196"/>
        <v>54.15</v>
      </c>
      <c r="S2525" s="11">
        <f t="shared" si="197"/>
        <v>41930.975601851853</v>
      </c>
      <c r="T2525" s="11">
        <f t="shared" si="198"/>
        <v>41961.017268518517</v>
      </c>
      <c r="U2525">
        <f t="shared" si="199"/>
        <v>2014</v>
      </c>
    </row>
    <row r="2526" spans="1:21" ht="45" x14ac:dyDescent="0.25">
      <c r="A2526">
        <v>2524</v>
      </c>
      <c r="B2526" s="6" t="s">
        <v>5146</v>
      </c>
      <c r="C2526" s="6" t="s">
        <v>5147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1624</v>
      </c>
      <c r="O2526" t="s">
        <v>5141</v>
      </c>
      <c r="P2526" s="10">
        <f t="shared" si="195"/>
        <v>102</v>
      </c>
      <c r="Q2526">
        <f t="shared" si="196"/>
        <v>177.21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6" t="s">
        <v>5148</v>
      </c>
      <c r="C2527" s="6" t="s">
        <v>5149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1624</v>
      </c>
      <c r="O2527" t="s">
        <v>5141</v>
      </c>
      <c r="P2527" s="10">
        <f t="shared" si="195"/>
        <v>100</v>
      </c>
      <c r="Q2527">
        <f t="shared" si="196"/>
        <v>100.33</v>
      </c>
      <c r="S2527" s="11">
        <f t="shared" si="197"/>
        <v>41058.844571759255</v>
      </c>
      <c r="T2527" s="11">
        <f t="shared" si="198"/>
        <v>41088.844571759255</v>
      </c>
      <c r="U2527">
        <f t="shared" si="199"/>
        <v>2012</v>
      </c>
    </row>
    <row r="2528" spans="1:21" ht="45" x14ac:dyDescent="0.25">
      <c r="A2528">
        <v>2526</v>
      </c>
      <c r="B2528" s="6" t="s">
        <v>5150</v>
      </c>
      <c r="C2528" s="6" t="s">
        <v>5151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1624</v>
      </c>
      <c r="O2528" t="s">
        <v>5141</v>
      </c>
      <c r="P2528" s="10">
        <f t="shared" si="195"/>
        <v>113</v>
      </c>
      <c r="Q2528">
        <f t="shared" si="196"/>
        <v>136.91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6" t="s">
        <v>5152</v>
      </c>
      <c r="C2529" s="6" t="s">
        <v>5153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1624</v>
      </c>
      <c r="O2529" t="s">
        <v>5141</v>
      </c>
      <c r="P2529" s="10">
        <f t="shared" si="195"/>
        <v>102</v>
      </c>
      <c r="Q2529">
        <f t="shared" si="196"/>
        <v>57.54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6" t="s">
        <v>5154</v>
      </c>
      <c r="C2530" s="6" t="s">
        <v>5155</v>
      </c>
      <c r="D2530" s="7">
        <v>4000</v>
      </c>
      <c r="E2530" s="8">
        <v>4289.99</v>
      </c>
      <c r="F2530" t="s">
        <v>22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1624</v>
      </c>
      <c r="O2530" t="s">
        <v>5141</v>
      </c>
      <c r="P2530" s="10">
        <f t="shared" si="195"/>
        <v>107</v>
      </c>
      <c r="Q2530">
        <f t="shared" si="196"/>
        <v>52.96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6" t="s">
        <v>5156</v>
      </c>
      <c r="C2531" s="6" t="s">
        <v>5157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1624</v>
      </c>
      <c r="O2531" t="s">
        <v>5141</v>
      </c>
      <c r="P2531" s="10">
        <f t="shared" si="195"/>
        <v>104</v>
      </c>
      <c r="Q2531">
        <f t="shared" si="196"/>
        <v>82.33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6" t="s">
        <v>5158</v>
      </c>
      <c r="C2532" s="6" t="s">
        <v>5159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1624</v>
      </c>
      <c r="O2532" t="s">
        <v>5141</v>
      </c>
      <c r="P2532" s="10">
        <f t="shared" si="195"/>
        <v>100</v>
      </c>
      <c r="Q2532">
        <f t="shared" si="196"/>
        <v>135.41999999999999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6" t="s">
        <v>5160</v>
      </c>
      <c r="C2533" s="6" t="s">
        <v>5161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1624</v>
      </c>
      <c r="O2533" t="s">
        <v>5141</v>
      </c>
      <c r="P2533" s="10">
        <f t="shared" si="195"/>
        <v>100</v>
      </c>
      <c r="Q2533">
        <f t="shared" si="196"/>
        <v>74.069999999999993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6" t="s">
        <v>5162</v>
      </c>
      <c r="C2534" s="6" t="s">
        <v>5163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1624</v>
      </c>
      <c r="O2534" t="s">
        <v>5141</v>
      </c>
      <c r="P2534" s="10">
        <f t="shared" si="195"/>
        <v>126</v>
      </c>
      <c r="Q2534">
        <f t="shared" si="196"/>
        <v>84.08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6" t="s">
        <v>5164</v>
      </c>
      <c r="C2535" s="6" t="s">
        <v>5165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1624</v>
      </c>
      <c r="O2535" t="s">
        <v>5141</v>
      </c>
      <c r="P2535" s="10">
        <f t="shared" si="195"/>
        <v>111</v>
      </c>
      <c r="Q2535">
        <f t="shared" si="196"/>
        <v>61.03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6" t="s">
        <v>5166</v>
      </c>
      <c r="C2536" s="6" t="s">
        <v>5167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1624</v>
      </c>
      <c r="O2536" t="s">
        <v>5141</v>
      </c>
      <c r="P2536" s="10">
        <f t="shared" si="195"/>
        <v>105</v>
      </c>
      <c r="Q2536">
        <f t="shared" si="196"/>
        <v>150</v>
      </c>
      <c r="S2536" s="11">
        <f t="shared" si="197"/>
        <v>40127.700370370367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6" t="s">
        <v>5168</v>
      </c>
      <c r="C2537" s="6" t="s">
        <v>5169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1624</v>
      </c>
      <c r="O2537" t="s">
        <v>5141</v>
      </c>
      <c r="P2537" s="10">
        <f t="shared" si="195"/>
        <v>104</v>
      </c>
      <c r="Q2537">
        <f t="shared" si="196"/>
        <v>266.08999999999997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6" t="s">
        <v>5170</v>
      </c>
      <c r="C2538" s="6" t="s">
        <v>5171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1624</v>
      </c>
      <c r="O2538" t="s">
        <v>5141</v>
      </c>
      <c r="P2538" s="10">
        <f t="shared" si="195"/>
        <v>116</v>
      </c>
      <c r="Q2538">
        <f t="shared" si="196"/>
        <v>7.25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6" t="s">
        <v>5172</v>
      </c>
      <c r="C2539" s="6" t="s">
        <v>5173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1624</v>
      </c>
      <c r="O2539" t="s">
        <v>5141</v>
      </c>
      <c r="P2539" s="10">
        <f t="shared" si="195"/>
        <v>110</v>
      </c>
      <c r="Q2539">
        <f t="shared" si="196"/>
        <v>100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6" t="s">
        <v>5174</v>
      </c>
      <c r="C2540" s="6" t="s">
        <v>5175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1624</v>
      </c>
      <c r="O2540" t="s">
        <v>5141</v>
      </c>
      <c r="P2540" s="10">
        <f t="shared" si="195"/>
        <v>113</v>
      </c>
      <c r="Q2540">
        <f t="shared" si="196"/>
        <v>109.96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6" t="s">
        <v>5176</v>
      </c>
      <c r="C2541" s="6" t="s">
        <v>5177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1624</v>
      </c>
      <c r="O2541" t="s">
        <v>5141</v>
      </c>
      <c r="P2541" s="10">
        <f t="shared" si="195"/>
        <v>100</v>
      </c>
      <c r="Q2541">
        <f t="shared" si="196"/>
        <v>169.92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6" t="s">
        <v>5178</v>
      </c>
      <c r="C2542" s="6" t="s">
        <v>5179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1624</v>
      </c>
      <c r="O2542" t="s">
        <v>5141</v>
      </c>
      <c r="P2542" s="10">
        <f t="shared" si="195"/>
        <v>103</v>
      </c>
      <c r="Q2542">
        <f t="shared" si="196"/>
        <v>95.74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6" t="s">
        <v>5180</v>
      </c>
      <c r="C2543" s="6" t="s">
        <v>5181</v>
      </c>
      <c r="D2543" s="7">
        <v>3500</v>
      </c>
      <c r="E2543" s="8">
        <v>3746</v>
      </c>
      <c r="F2543" t="s">
        <v>22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1624</v>
      </c>
      <c r="O2543" t="s">
        <v>5141</v>
      </c>
      <c r="P2543" s="10">
        <f t="shared" si="195"/>
        <v>107</v>
      </c>
      <c r="Q2543">
        <f t="shared" si="196"/>
        <v>59.46</v>
      </c>
      <c r="S2543" s="11">
        <f t="shared" si="197"/>
        <v>41483.449282407411</v>
      </c>
      <c r="T2543" s="11">
        <f t="shared" si="198"/>
        <v>41543.449282407411</v>
      </c>
      <c r="U2543">
        <f t="shared" si="199"/>
        <v>2013</v>
      </c>
    </row>
    <row r="2544" spans="1:21" ht="45" x14ac:dyDescent="0.25">
      <c r="A2544">
        <v>2542</v>
      </c>
      <c r="B2544" s="6" t="s">
        <v>5182</v>
      </c>
      <c r="C2544" s="6" t="s">
        <v>5183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1624</v>
      </c>
      <c r="O2544" t="s">
        <v>5141</v>
      </c>
      <c r="P2544" s="10">
        <f t="shared" si="195"/>
        <v>104</v>
      </c>
      <c r="Q2544">
        <f t="shared" si="196"/>
        <v>55.77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6" t="s">
        <v>5184</v>
      </c>
      <c r="C2545" s="6" t="s">
        <v>5185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1624</v>
      </c>
      <c r="O2545" t="s">
        <v>5141</v>
      </c>
      <c r="P2545" s="10">
        <f t="shared" si="195"/>
        <v>156</v>
      </c>
      <c r="Q2545">
        <f t="shared" si="196"/>
        <v>30.08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6" t="s">
        <v>5186</v>
      </c>
      <c r="C2546" s="6" t="s">
        <v>5187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1624</v>
      </c>
      <c r="O2546" t="s">
        <v>5141</v>
      </c>
      <c r="P2546" s="10">
        <f t="shared" si="195"/>
        <v>101</v>
      </c>
      <c r="Q2546">
        <f t="shared" si="196"/>
        <v>88.44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6" t="s">
        <v>5188</v>
      </c>
      <c r="C2547" s="6" t="s">
        <v>5189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1624</v>
      </c>
      <c r="O2547" t="s">
        <v>5141</v>
      </c>
      <c r="P2547" s="10">
        <f t="shared" si="195"/>
        <v>195</v>
      </c>
      <c r="Q2547">
        <f t="shared" si="196"/>
        <v>64.03</v>
      </c>
      <c r="S2547" s="11">
        <f t="shared" si="197"/>
        <v>42027.138171296298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6" t="s">
        <v>5190</v>
      </c>
      <c r="C2548" s="6" t="s">
        <v>5191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1624</v>
      </c>
      <c r="O2548" t="s">
        <v>5141</v>
      </c>
      <c r="P2548" s="10">
        <f t="shared" si="195"/>
        <v>112</v>
      </c>
      <c r="Q2548">
        <f t="shared" si="196"/>
        <v>60.15</v>
      </c>
      <c r="S2548" s="11">
        <f t="shared" si="197"/>
        <v>41524.858553240745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6" t="s">
        <v>5192</v>
      </c>
      <c r="C2549" s="6" t="s">
        <v>5193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1624</v>
      </c>
      <c r="O2549" t="s">
        <v>5141</v>
      </c>
      <c r="P2549" s="10">
        <f t="shared" si="195"/>
        <v>120</v>
      </c>
      <c r="Q2549">
        <f t="shared" si="196"/>
        <v>49.19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6" t="s">
        <v>5194</v>
      </c>
      <c r="C2550" s="6" t="s">
        <v>5195</v>
      </c>
      <c r="D2550" s="7">
        <v>6000</v>
      </c>
      <c r="E2550" s="8">
        <v>6111</v>
      </c>
      <c r="F2550" t="s">
        <v>22</v>
      </c>
      <c r="G2550" t="s">
        <v>186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1624</v>
      </c>
      <c r="O2550" t="s">
        <v>5141</v>
      </c>
      <c r="P2550" s="10">
        <f t="shared" si="195"/>
        <v>102</v>
      </c>
      <c r="Q2550">
        <f t="shared" si="196"/>
        <v>165.16</v>
      </c>
      <c r="S2550" s="11">
        <f t="shared" si="197"/>
        <v>42618.625428240739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6" t="s">
        <v>5196</v>
      </c>
      <c r="C2551" s="6" t="s">
        <v>5197</v>
      </c>
      <c r="D2551" s="7">
        <v>1570</v>
      </c>
      <c r="E2551" s="8">
        <v>1614</v>
      </c>
      <c r="F2551" t="s">
        <v>22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1624</v>
      </c>
      <c r="O2551" t="s">
        <v>5141</v>
      </c>
      <c r="P2551" s="10">
        <f t="shared" si="195"/>
        <v>103</v>
      </c>
      <c r="Q2551">
        <f t="shared" si="196"/>
        <v>43.62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6" t="s">
        <v>5198</v>
      </c>
      <c r="C2552" s="6" t="s">
        <v>5199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1624</v>
      </c>
      <c r="O2552" t="s">
        <v>5141</v>
      </c>
      <c r="P2552" s="10">
        <f t="shared" si="195"/>
        <v>101</v>
      </c>
      <c r="Q2552">
        <f t="shared" si="196"/>
        <v>43.7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6" t="s">
        <v>5200</v>
      </c>
      <c r="C2553" s="6" t="s">
        <v>5201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1624</v>
      </c>
      <c r="O2553" t="s">
        <v>5141</v>
      </c>
      <c r="P2553" s="10">
        <f t="shared" si="195"/>
        <v>103</v>
      </c>
      <c r="Q2553">
        <f t="shared" si="196"/>
        <v>67.42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6" t="s">
        <v>5202</v>
      </c>
      <c r="C2554" s="6" t="s">
        <v>5203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1624</v>
      </c>
      <c r="O2554" t="s">
        <v>5141</v>
      </c>
      <c r="P2554" s="10">
        <f t="shared" si="195"/>
        <v>107</v>
      </c>
      <c r="Q2554">
        <f t="shared" si="196"/>
        <v>177.5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6" t="s">
        <v>5204</v>
      </c>
      <c r="C2555" s="6" t="s">
        <v>5205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1624</v>
      </c>
      <c r="O2555" t="s">
        <v>5141</v>
      </c>
      <c r="P2555" s="10">
        <f t="shared" si="195"/>
        <v>156</v>
      </c>
      <c r="Q2555">
        <f t="shared" si="196"/>
        <v>38.880000000000003</v>
      </c>
      <c r="S2555" s="11">
        <f t="shared" si="197"/>
        <v>41113.199155092589</v>
      </c>
      <c r="T2555" s="11">
        <f t="shared" si="198"/>
        <v>41173.199155092589</v>
      </c>
      <c r="U2555">
        <f t="shared" si="199"/>
        <v>2012</v>
      </c>
    </row>
    <row r="2556" spans="1:21" ht="60" x14ac:dyDescent="0.25">
      <c r="A2556">
        <v>2554</v>
      </c>
      <c r="B2556" s="6" t="s">
        <v>5206</v>
      </c>
      <c r="C2556" s="6" t="s">
        <v>5207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1624</v>
      </c>
      <c r="O2556" t="s">
        <v>5141</v>
      </c>
      <c r="P2556" s="10">
        <f t="shared" si="195"/>
        <v>123</v>
      </c>
      <c r="Q2556">
        <f t="shared" si="196"/>
        <v>54.99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6" t="s">
        <v>5208</v>
      </c>
      <c r="C2557" s="6" t="s">
        <v>5209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1624</v>
      </c>
      <c r="O2557" t="s">
        <v>5141</v>
      </c>
      <c r="P2557" s="10">
        <f t="shared" si="195"/>
        <v>107</v>
      </c>
      <c r="Q2557">
        <f t="shared" si="196"/>
        <v>61.34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6" t="s">
        <v>5210</v>
      </c>
      <c r="C2558" s="6" t="s">
        <v>5211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1624</v>
      </c>
      <c r="O2558" t="s">
        <v>5141</v>
      </c>
      <c r="P2558" s="10">
        <f t="shared" si="195"/>
        <v>106</v>
      </c>
      <c r="Q2558">
        <f t="shared" si="196"/>
        <v>23.12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6" t="s">
        <v>5212</v>
      </c>
      <c r="C2559" s="6" t="s">
        <v>5213</v>
      </c>
      <c r="D2559" s="7">
        <v>900</v>
      </c>
      <c r="E2559" s="8">
        <v>1066</v>
      </c>
      <c r="F2559" t="s">
        <v>22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1624</v>
      </c>
      <c r="O2559" t="s">
        <v>5141</v>
      </c>
      <c r="P2559" s="10">
        <f t="shared" si="195"/>
        <v>118</v>
      </c>
      <c r="Q2559">
        <f t="shared" si="196"/>
        <v>29.61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6" t="s">
        <v>5214</v>
      </c>
      <c r="C2560" s="6" t="s">
        <v>5215</v>
      </c>
      <c r="D2560" s="7">
        <v>1250</v>
      </c>
      <c r="E2560" s="8">
        <v>1361</v>
      </c>
      <c r="F2560" t="s">
        <v>22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1624</v>
      </c>
      <c r="O2560" t="s">
        <v>5141</v>
      </c>
      <c r="P2560" s="10">
        <f t="shared" si="195"/>
        <v>109</v>
      </c>
      <c r="Q2560">
        <f t="shared" si="196"/>
        <v>75.61</v>
      </c>
      <c r="S2560" s="11">
        <f t="shared" si="197"/>
        <v>42093.860023148147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6" t="s">
        <v>5216</v>
      </c>
      <c r="C2561" s="6" t="s">
        <v>5217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1624</v>
      </c>
      <c r="O2561" t="s">
        <v>5141</v>
      </c>
      <c r="P2561" s="10">
        <f t="shared" si="195"/>
        <v>111</v>
      </c>
      <c r="Q2561">
        <f t="shared" si="196"/>
        <v>35.6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6" t="s">
        <v>5218</v>
      </c>
      <c r="C2562" s="6" t="s">
        <v>5219</v>
      </c>
      <c r="D2562" s="7">
        <v>3000</v>
      </c>
      <c r="E2562" s="8">
        <v>3003</v>
      </c>
      <c r="F2562" t="s">
        <v>22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1624</v>
      </c>
      <c r="O2562" t="s">
        <v>5141</v>
      </c>
      <c r="P2562" s="10">
        <f t="shared" ref="P2562:P2625" si="200">IFERROR(ROUND(E2562/D2562*100,0),0)</f>
        <v>100</v>
      </c>
      <c r="Q2562">
        <f t="shared" ref="Q2562:Q2625" si="201">IFERROR(ROUND(E2562/L2562,2),0)</f>
        <v>143</v>
      </c>
      <c r="S2562" s="11">
        <f t="shared" ref="S2562:S2625" si="202">(J2562/86400)+DATE(1970,1,1)</f>
        <v>42039.951087962967</v>
      </c>
      <c r="T2562" s="11">
        <f t="shared" ref="T2562:T2625" si="203">(I2562/86400)+DATE(1970,1,1)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6" t="s">
        <v>5220</v>
      </c>
      <c r="C2563" s="6" t="s">
        <v>5221</v>
      </c>
      <c r="D2563" s="7">
        <v>100000</v>
      </c>
      <c r="E2563" s="8">
        <v>0</v>
      </c>
      <c r="F2563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2366</v>
      </c>
      <c r="O2563" t="s">
        <v>2367</v>
      </c>
      <c r="P2563" s="10">
        <f t="shared" si="200"/>
        <v>0</v>
      </c>
      <c r="Q2563">
        <f t="shared" si="201"/>
        <v>0</v>
      </c>
      <c r="S2563" s="11">
        <f t="shared" si="202"/>
        <v>42260.528807870374</v>
      </c>
      <c r="T2563" s="11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6" t="s">
        <v>5222</v>
      </c>
      <c r="C2564" s="6" t="s">
        <v>5223</v>
      </c>
      <c r="D2564" s="7">
        <v>10000</v>
      </c>
      <c r="E2564" s="8">
        <v>75</v>
      </c>
      <c r="F2564" t="s">
        <v>279</v>
      </c>
      <c r="G2564" t="s">
        <v>509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2366</v>
      </c>
      <c r="O2564" t="s">
        <v>2367</v>
      </c>
      <c r="P2564" s="10">
        <f t="shared" si="200"/>
        <v>1</v>
      </c>
      <c r="Q2564">
        <f t="shared" si="201"/>
        <v>25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6" t="s">
        <v>5224</v>
      </c>
      <c r="C2565" s="6" t="s">
        <v>5225</v>
      </c>
      <c r="D2565" s="7">
        <v>20000</v>
      </c>
      <c r="E2565" s="8">
        <v>0</v>
      </c>
      <c r="F2565" t="s">
        <v>279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2366</v>
      </c>
      <c r="O2565" t="s">
        <v>2367</v>
      </c>
      <c r="P2565" s="10">
        <f t="shared" si="200"/>
        <v>0</v>
      </c>
      <c r="Q2565">
        <f t="shared" si="201"/>
        <v>0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6" t="s">
        <v>5226</v>
      </c>
      <c r="C2566" s="6" t="s">
        <v>5227</v>
      </c>
      <c r="D2566" s="7">
        <v>40000</v>
      </c>
      <c r="E2566" s="8">
        <v>0</v>
      </c>
      <c r="F2566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2366</v>
      </c>
      <c r="O2566" t="s">
        <v>2367</v>
      </c>
      <c r="P2566" s="10">
        <f t="shared" si="200"/>
        <v>0</v>
      </c>
      <c r="Q2566">
        <f t="shared" si="201"/>
        <v>0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6" t="s">
        <v>5228</v>
      </c>
      <c r="C2567" s="6" t="s">
        <v>5229</v>
      </c>
      <c r="D2567" s="7">
        <v>10000</v>
      </c>
      <c r="E2567" s="8">
        <v>100</v>
      </c>
      <c r="F2567" t="s">
        <v>279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2366</v>
      </c>
      <c r="O2567" t="s">
        <v>2367</v>
      </c>
      <c r="P2567" s="10">
        <f t="shared" si="200"/>
        <v>1</v>
      </c>
      <c r="Q2567">
        <f t="shared" si="201"/>
        <v>100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6" t="s">
        <v>5230</v>
      </c>
      <c r="C2568" s="6" t="s">
        <v>5231</v>
      </c>
      <c r="D2568" s="7">
        <v>35000</v>
      </c>
      <c r="E2568" s="8">
        <v>0</v>
      </c>
      <c r="F2568" t="s">
        <v>279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2366</v>
      </c>
      <c r="O2568" t="s">
        <v>2367</v>
      </c>
      <c r="P2568" s="10">
        <f t="shared" si="200"/>
        <v>0</v>
      </c>
      <c r="Q2568">
        <f t="shared" si="201"/>
        <v>0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6" t="s">
        <v>5232</v>
      </c>
      <c r="C2569" s="6" t="s">
        <v>5233</v>
      </c>
      <c r="D2569" s="7">
        <v>45000</v>
      </c>
      <c r="E2569" s="8">
        <v>120</v>
      </c>
      <c r="F2569" t="s">
        <v>279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2366</v>
      </c>
      <c r="O2569" t="s">
        <v>2367</v>
      </c>
      <c r="P2569" s="10">
        <f t="shared" si="200"/>
        <v>0</v>
      </c>
      <c r="Q2569">
        <f t="shared" si="201"/>
        <v>60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6" t="s">
        <v>5234</v>
      </c>
      <c r="C2570" s="6" t="s">
        <v>5235</v>
      </c>
      <c r="D2570" s="7">
        <v>10000</v>
      </c>
      <c r="E2570" s="8">
        <v>50</v>
      </c>
      <c r="F2570" t="s">
        <v>279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2366</v>
      </c>
      <c r="O2570" t="s">
        <v>2367</v>
      </c>
      <c r="P2570" s="10">
        <f t="shared" si="200"/>
        <v>1</v>
      </c>
      <c r="Q2570">
        <f t="shared" si="201"/>
        <v>50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6" t="s">
        <v>5236</v>
      </c>
      <c r="C2571" s="6" t="s">
        <v>5237</v>
      </c>
      <c r="D2571" s="7">
        <v>6500</v>
      </c>
      <c r="E2571" s="8">
        <v>145</v>
      </c>
      <c r="F2571" t="s">
        <v>279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2366</v>
      </c>
      <c r="O2571" t="s">
        <v>2367</v>
      </c>
      <c r="P2571" s="10">
        <f t="shared" si="200"/>
        <v>2</v>
      </c>
      <c r="Q2571">
        <f t="shared" si="201"/>
        <v>72.5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6" t="s">
        <v>5238</v>
      </c>
      <c r="C2572" s="6" t="s">
        <v>5239</v>
      </c>
      <c r="D2572" s="7">
        <v>7000</v>
      </c>
      <c r="E2572" s="8">
        <v>59</v>
      </c>
      <c r="F2572" t="s">
        <v>279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2366</v>
      </c>
      <c r="O2572" t="s">
        <v>2367</v>
      </c>
      <c r="P2572" s="10">
        <f t="shared" si="200"/>
        <v>1</v>
      </c>
      <c r="Q2572">
        <f t="shared" si="201"/>
        <v>29.5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6" t="s">
        <v>5240</v>
      </c>
      <c r="C2573" s="6" t="s">
        <v>5241</v>
      </c>
      <c r="D2573" s="7">
        <v>100000</v>
      </c>
      <c r="E2573" s="8">
        <v>250</v>
      </c>
      <c r="F2573" t="s">
        <v>279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2366</v>
      </c>
      <c r="O2573" t="s">
        <v>2367</v>
      </c>
      <c r="P2573" s="10">
        <f t="shared" si="200"/>
        <v>0</v>
      </c>
      <c r="Q2573">
        <f t="shared" si="201"/>
        <v>62.5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6" t="s">
        <v>5242</v>
      </c>
      <c r="C2574" s="6" t="s">
        <v>5243</v>
      </c>
      <c r="D2574" s="7">
        <v>30000</v>
      </c>
      <c r="E2574" s="8">
        <v>0</v>
      </c>
      <c r="F2574" t="s">
        <v>279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2366</v>
      </c>
      <c r="O2574" t="s">
        <v>2367</v>
      </c>
      <c r="P2574" s="10">
        <f t="shared" si="200"/>
        <v>0</v>
      </c>
      <c r="Q2574">
        <f t="shared" si="201"/>
        <v>0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6" t="s">
        <v>5244</v>
      </c>
      <c r="C2575" s="6" t="s">
        <v>5245</v>
      </c>
      <c r="D2575" s="7">
        <v>8000</v>
      </c>
      <c r="E2575" s="8">
        <v>0</v>
      </c>
      <c r="F2575" t="s">
        <v>279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2366</v>
      </c>
      <c r="O2575" t="s">
        <v>2367</v>
      </c>
      <c r="P2575" s="10">
        <f t="shared" si="200"/>
        <v>0</v>
      </c>
      <c r="Q2575">
        <f t="shared" si="201"/>
        <v>0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6" t="s">
        <v>5246</v>
      </c>
      <c r="C2576" s="6" t="s">
        <v>5247</v>
      </c>
      <c r="D2576" s="7">
        <v>10000</v>
      </c>
      <c r="E2576" s="8">
        <v>0</v>
      </c>
      <c r="F2576" t="s">
        <v>279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2366</v>
      </c>
      <c r="O2576" t="s">
        <v>2367</v>
      </c>
      <c r="P2576" s="10">
        <f t="shared" si="200"/>
        <v>0</v>
      </c>
      <c r="Q2576">
        <f t="shared" si="201"/>
        <v>0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6" t="s">
        <v>5248</v>
      </c>
      <c r="C2577" s="6" t="s">
        <v>5249</v>
      </c>
      <c r="D2577" s="7">
        <v>85000</v>
      </c>
      <c r="E2577" s="8">
        <v>0</v>
      </c>
      <c r="F2577" t="s">
        <v>279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2366</v>
      </c>
      <c r="O2577" t="s">
        <v>2367</v>
      </c>
      <c r="P2577" s="10">
        <f t="shared" si="200"/>
        <v>0</v>
      </c>
      <c r="Q2577">
        <f t="shared" si="201"/>
        <v>0</v>
      </c>
      <c r="S2577" s="11">
        <f t="shared" si="202"/>
        <v>41986.108726851853</v>
      </c>
      <c r="T2577" s="11">
        <f t="shared" si="203"/>
        <v>42016.108726851853</v>
      </c>
      <c r="U2577">
        <f t="shared" si="204"/>
        <v>2014</v>
      </c>
    </row>
    <row r="2578" spans="1:21" ht="30" x14ac:dyDescent="0.25">
      <c r="A2578">
        <v>2576</v>
      </c>
      <c r="B2578" s="6" t="s">
        <v>5250</v>
      </c>
      <c r="C2578" s="6" t="s">
        <v>5251</v>
      </c>
      <c r="D2578" s="7">
        <v>10000</v>
      </c>
      <c r="E2578" s="8">
        <v>0</v>
      </c>
      <c r="F2578" t="s">
        <v>279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2366</v>
      </c>
      <c r="O2578" t="s">
        <v>2367</v>
      </c>
      <c r="P2578" s="10">
        <f t="shared" si="200"/>
        <v>0</v>
      </c>
      <c r="Q2578">
        <f t="shared" si="201"/>
        <v>0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6" t="s">
        <v>5252</v>
      </c>
      <c r="C2579" s="6" t="s">
        <v>5253</v>
      </c>
      <c r="D2579" s="7">
        <v>15000</v>
      </c>
      <c r="E2579" s="8">
        <v>0</v>
      </c>
      <c r="F2579" t="s">
        <v>279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2366</v>
      </c>
      <c r="O2579" t="s">
        <v>2367</v>
      </c>
      <c r="P2579" s="10">
        <f t="shared" si="200"/>
        <v>0</v>
      </c>
      <c r="Q2579">
        <f t="shared" si="201"/>
        <v>0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6" t="s">
        <v>5254</v>
      </c>
      <c r="C2580" s="6" t="s">
        <v>5255</v>
      </c>
      <c r="D2580" s="7">
        <v>6000</v>
      </c>
      <c r="E2580" s="8">
        <v>0</v>
      </c>
      <c r="F2580" t="s">
        <v>279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2366</v>
      </c>
      <c r="O2580" t="s">
        <v>2367</v>
      </c>
      <c r="P2580" s="10">
        <f t="shared" si="200"/>
        <v>0</v>
      </c>
      <c r="Q2580">
        <f t="shared" si="201"/>
        <v>0</v>
      </c>
      <c r="S2580" s="11">
        <f t="shared" si="202"/>
        <v>42238.022905092592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6" t="s">
        <v>5256</v>
      </c>
      <c r="C2581" s="6" t="s">
        <v>5257</v>
      </c>
      <c r="D2581" s="7">
        <v>200000</v>
      </c>
      <c r="E2581" s="8">
        <v>277</v>
      </c>
      <c r="F2581" t="s">
        <v>279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2366</v>
      </c>
      <c r="O2581" t="s">
        <v>2367</v>
      </c>
      <c r="P2581" s="10">
        <f t="shared" si="200"/>
        <v>0</v>
      </c>
      <c r="Q2581">
        <f t="shared" si="201"/>
        <v>23.08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6" t="s">
        <v>5258</v>
      </c>
      <c r="C2582" s="6" t="s">
        <v>5259</v>
      </c>
      <c r="D2582" s="7">
        <v>8500</v>
      </c>
      <c r="E2582" s="8">
        <v>51</v>
      </c>
      <c r="F2582" t="s">
        <v>279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2366</v>
      </c>
      <c r="O2582" t="s">
        <v>2367</v>
      </c>
      <c r="P2582" s="10">
        <f t="shared" si="200"/>
        <v>1</v>
      </c>
      <c r="Q2582">
        <f t="shared" si="201"/>
        <v>25.5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6" t="s">
        <v>5260</v>
      </c>
      <c r="C2583" s="6" t="s">
        <v>5261</v>
      </c>
      <c r="D2583" s="7">
        <v>5000</v>
      </c>
      <c r="E2583" s="8">
        <v>530</v>
      </c>
      <c r="F2583" t="s">
        <v>364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2366</v>
      </c>
      <c r="O2583" t="s">
        <v>2367</v>
      </c>
      <c r="P2583" s="10">
        <f t="shared" si="200"/>
        <v>11</v>
      </c>
      <c r="Q2583">
        <f t="shared" si="201"/>
        <v>48.18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6" t="s">
        <v>5262</v>
      </c>
      <c r="C2584" s="6" t="s">
        <v>5263</v>
      </c>
      <c r="D2584" s="7">
        <v>90000</v>
      </c>
      <c r="E2584" s="8">
        <v>1</v>
      </c>
      <c r="F2584" t="s">
        <v>364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2366</v>
      </c>
      <c r="O2584" t="s">
        <v>2367</v>
      </c>
      <c r="P2584" s="10">
        <f t="shared" si="200"/>
        <v>0</v>
      </c>
      <c r="Q2584">
        <f t="shared" si="201"/>
        <v>1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6" t="s">
        <v>5264</v>
      </c>
      <c r="C2585" s="6" t="s">
        <v>5265</v>
      </c>
      <c r="D2585" s="7">
        <v>1000</v>
      </c>
      <c r="E2585" s="8">
        <v>5</v>
      </c>
      <c r="F2585" t="s">
        <v>364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2366</v>
      </c>
      <c r="O2585" t="s">
        <v>2367</v>
      </c>
      <c r="P2585" s="10">
        <f t="shared" si="200"/>
        <v>1</v>
      </c>
      <c r="Q2585">
        <f t="shared" si="201"/>
        <v>1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6" t="s">
        <v>5266</v>
      </c>
      <c r="C2586" s="6" t="s">
        <v>5267</v>
      </c>
      <c r="D2586" s="7">
        <v>10000</v>
      </c>
      <c r="E2586" s="8">
        <v>0</v>
      </c>
      <c r="F2586" t="s">
        <v>364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2366</v>
      </c>
      <c r="O2586" t="s">
        <v>2367</v>
      </c>
      <c r="P2586" s="10">
        <f t="shared" si="200"/>
        <v>0</v>
      </c>
      <c r="Q2586">
        <f t="shared" si="201"/>
        <v>0</v>
      </c>
      <c r="S2586" s="11">
        <f t="shared" si="202"/>
        <v>42140.173252314809</v>
      </c>
      <c r="T2586" s="11">
        <f t="shared" si="203"/>
        <v>42170.173252314809</v>
      </c>
      <c r="U2586">
        <f t="shared" si="204"/>
        <v>2015</v>
      </c>
    </row>
    <row r="2587" spans="1:21" ht="45" x14ac:dyDescent="0.25">
      <c r="A2587">
        <v>2585</v>
      </c>
      <c r="B2587" s="6" t="s">
        <v>5268</v>
      </c>
      <c r="C2587" s="6" t="s">
        <v>5269</v>
      </c>
      <c r="D2587" s="7">
        <v>30000</v>
      </c>
      <c r="E2587" s="8">
        <v>50</v>
      </c>
      <c r="F2587" t="s">
        <v>364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2366</v>
      </c>
      <c r="O2587" t="s">
        <v>2367</v>
      </c>
      <c r="P2587" s="10">
        <f t="shared" si="200"/>
        <v>0</v>
      </c>
      <c r="Q2587">
        <f t="shared" si="201"/>
        <v>50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6" t="s">
        <v>5270</v>
      </c>
      <c r="C2588" s="6" t="s">
        <v>5271</v>
      </c>
      <c r="D2588" s="7">
        <v>3000</v>
      </c>
      <c r="E2588" s="8">
        <v>5</v>
      </c>
      <c r="F2588" t="s">
        <v>364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2366</v>
      </c>
      <c r="O2588" t="s">
        <v>2367</v>
      </c>
      <c r="P2588" s="10">
        <f t="shared" si="200"/>
        <v>0</v>
      </c>
      <c r="Q2588">
        <f t="shared" si="201"/>
        <v>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6" t="s">
        <v>5272</v>
      </c>
      <c r="C2589" s="6" t="s">
        <v>5273</v>
      </c>
      <c r="D2589" s="7">
        <v>50000</v>
      </c>
      <c r="E2589" s="8">
        <v>1217</v>
      </c>
      <c r="F2589" t="s">
        <v>364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2366</v>
      </c>
      <c r="O2589" t="s">
        <v>2367</v>
      </c>
      <c r="P2589" s="10">
        <f t="shared" si="200"/>
        <v>2</v>
      </c>
      <c r="Q2589">
        <f t="shared" si="201"/>
        <v>202.83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6" t="s">
        <v>5274</v>
      </c>
      <c r="C2590" s="6" t="s">
        <v>5275</v>
      </c>
      <c r="D2590" s="7">
        <v>6000</v>
      </c>
      <c r="E2590" s="8">
        <v>233</v>
      </c>
      <c r="F2590" t="s">
        <v>364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2366</v>
      </c>
      <c r="O2590" t="s">
        <v>2367</v>
      </c>
      <c r="P2590" s="10">
        <f t="shared" si="200"/>
        <v>4</v>
      </c>
      <c r="Q2590">
        <f t="shared" si="201"/>
        <v>29.13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6" t="s">
        <v>5276</v>
      </c>
      <c r="C2591" s="6" t="s">
        <v>5277</v>
      </c>
      <c r="D2591" s="7">
        <v>50000</v>
      </c>
      <c r="E2591" s="8">
        <v>5</v>
      </c>
      <c r="F2591" t="s">
        <v>364</v>
      </c>
      <c r="G2591" t="s">
        <v>316</v>
      </c>
      <c r="H2591" t="s">
        <v>317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2366</v>
      </c>
      <c r="O2591" t="s">
        <v>2367</v>
      </c>
      <c r="P2591" s="10">
        <f t="shared" si="200"/>
        <v>0</v>
      </c>
      <c r="Q2591">
        <f t="shared" si="201"/>
        <v>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6" t="s">
        <v>5278</v>
      </c>
      <c r="C2592" s="6" t="s">
        <v>5279</v>
      </c>
      <c r="D2592" s="7">
        <v>3000</v>
      </c>
      <c r="E2592" s="8">
        <v>0</v>
      </c>
      <c r="F2592" t="s">
        <v>364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2366</v>
      </c>
      <c r="O2592" t="s">
        <v>2367</v>
      </c>
      <c r="P2592" s="10">
        <f t="shared" si="200"/>
        <v>0</v>
      </c>
      <c r="Q2592">
        <f t="shared" si="201"/>
        <v>0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6" t="s">
        <v>5280</v>
      </c>
      <c r="C2593" s="6" t="s">
        <v>5281</v>
      </c>
      <c r="D2593" s="7">
        <v>1500</v>
      </c>
      <c r="E2593" s="8">
        <v>26</v>
      </c>
      <c r="F2593" t="s">
        <v>364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2366</v>
      </c>
      <c r="O2593" t="s">
        <v>2367</v>
      </c>
      <c r="P2593" s="10">
        <f t="shared" si="200"/>
        <v>2</v>
      </c>
      <c r="Q2593">
        <f t="shared" si="201"/>
        <v>13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6" t="s">
        <v>5282</v>
      </c>
      <c r="C2594" s="6" t="s">
        <v>5283</v>
      </c>
      <c r="D2594" s="7">
        <v>30000</v>
      </c>
      <c r="E2594" s="8">
        <v>50</v>
      </c>
      <c r="F2594" t="s">
        <v>364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2366</v>
      </c>
      <c r="O2594" t="s">
        <v>2367</v>
      </c>
      <c r="P2594" s="10">
        <f t="shared" si="200"/>
        <v>0</v>
      </c>
      <c r="Q2594">
        <f t="shared" si="201"/>
        <v>50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6" t="s">
        <v>5284</v>
      </c>
      <c r="C2595" s="6" t="s">
        <v>5285</v>
      </c>
      <c r="D2595" s="7">
        <v>10000</v>
      </c>
      <c r="E2595" s="8">
        <v>0</v>
      </c>
      <c r="F2595" t="s">
        <v>364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2366</v>
      </c>
      <c r="O2595" t="s">
        <v>2367</v>
      </c>
      <c r="P2595" s="10">
        <f t="shared" si="200"/>
        <v>0</v>
      </c>
      <c r="Q2595">
        <f t="shared" si="201"/>
        <v>0</v>
      </c>
      <c r="S2595" s="11">
        <f t="shared" si="202"/>
        <v>42089.845208333332</v>
      </c>
      <c r="T2595" s="11">
        <f t="shared" si="203"/>
        <v>42119.845208333332</v>
      </c>
      <c r="U2595">
        <f t="shared" si="204"/>
        <v>2015</v>
      </c>
    </row>
    <row r="2596" spans="1:21" ht="45" x14ac:dyDescent="0.25">
      <c r="A2596">
        <v>2594</v>
      </c>
      <c r="B2596" s="6" t="s">
        <v>5286</v>
      </c>
      <c r="C2596" s="6" t="s">
        <v>5287</v>
      </c>
      <c r="D2596" s="7">
        <v>80000</v>
      </c>
      <c r="E2596" s="8">
        <v>1</v>
      </c>
      <c r="F2596" t="s">
        <v>364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2366</v>
      </c>
      <c r="O2596" t="s">
        <v>2367</v>
      </c>
      <c r="P2596" s="10">
        <f t="shared" si="200"/>
        <v>0</v>
      </c>
      <c r="Q2596">
        <f t="shared" si="201"/>
        <v>1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6" t="s">
        <v>5288</v>
      </c>
      <c r="C2597" s="6" t="s">
        <v>5289</v>
      </c>
      <c r="D2597" s="7">
        <v>15000</v>
      </c>
      <c r="E2597" s="8">
        <v>1825</v>
      </c>
      <c r="F2597" t="s">
        <v>364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2366</v>
      </c>
      <c r="O2597" t="s">
        <v>2367</v>
      </c>
      <c r="P2597" s="10">
        <f t="shared" si="200"/>
        <v>12</v>
      </c>
      <c r="Q2597">
        <f t="shared" si="201"/>
        <v>96.05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6" t="s">
        <v>5290</v>
      </c>
      <c r="C2598" s="6" t="s">
        <v>5291</v>
      </c>
      <c r="D2598" s="7">
        <v>35000</v>
      </c>
      <c r="E2598" s="8">
        <v>8256</v>
      </c>
      <c r="F2598" t="s">
        <v>364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2366</v>
      </c>
      <c r="O2598" t="s">
        <v>2367</v>
      </c>
      <c r="P2598" s="10">
        <f t="shared" si="200"/>
        <v>24</v>
      </c>
      <c r="Q2598">
        <f t="shared" si="201"/>
        <v>305.77999999999997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6" t="s">
        <v>5292</v>
      </c>
      <c r="C2599" s="6" t="s">
        <v>5293</v>
      </c>
      <c r="D2599" s="7">
        <v>1500</v>
      </c>
      <c r="E2599" s="8">
        <v>85</v>
      </c>
      <c r="F2599" t="s">
        <v>364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2366</v>
      </c>
      <c r="O2599" t="s">
        <v>2367</v>
      </c>
      <c r="P2599" s="10">
        <f t="shared" si="200"/>
        <v>6</v>
      </c>
      <c r="Q2599">
        <f t="shared" si="201"/>
        <v>12.14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6" t="s">
        <v>5294</v>
      </c>
      <c r="C2600" s="6" t="s">
        <v>5295</v>
      </c>
      <c r="D2600" s="7">
        <v>3000</v>
      </c>
      <c r="E2600" s="8">
        <v>1170</v>
      </c>
      <c r="F2600" t="s">
        <v>364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2366</v>
      </c>
      <c r="O2600" t="s">
        <v>2367</v>
      </c>
      <c r="P2600" s="10">
        <f t="shared" si="200"/>
        <v>39</v>
      </c>
      <c r="Q2600">
        <f t="shared" si="201"/>
        <v>83.57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6" t="s">
        <v>5296</v>
      </c>
      <c r="C2601" s="6" t="s">
        <v>5297</v>
      </c>
      <c r="D2601" s="7">
        <v>9041</v>
      </c>
      <c r="E2601" s="8">
        <v>90</v>
      </c>
      <c r="F2601" t="s">
        <v>364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2366</v>
      </c>
      <c r="O2601" t="s">
        <v>2367</v>
      </c>
      <c r="P2601" s="10">
        <f t="shared" si="200"/>
        <v>1</v>
      </c>
      <c r="Q2601">
        <f t="shared" si="201"/>
        <v>18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6" t="s">
        <v>5298</v>
      </c>
      <c r="C2602" s="6" t="s">
        <v>5299</v>
      </c>
      <c r="D2602" s="7">
        <v>50000</v>
      </c>
      <c r="E2602" s="8">
        <v>3466</v>
      </c>
      <c r="F2602" t="s">
        <v>364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2366</v>
      </c>
      <c r="O2602" t="s">
        <v>2367</v>
      </c>
      <c r="P2602" s="10">
        <f t="shared" si="200"/>
        <v>7</v>
      </c>
      <c r="Q2602">
        <f t="shared" si="201"/>
        <v>115.53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6" t="s">
        <v>5300</v>
      </c>
      <c r="C2603" s="6" t="s">
        <v>5301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1135</v>
      </c>
      <c r="O2603" t="s">
        <v>5302</v>
      </c>
      <c r="P2603" s="10">
        <f t="shared" si="200"/>
        <v>661</v>
      </c>
      <c r="Q2603">
        <f t="shared" si="201"/>
        <v>21.9</v>
      </c>
      <c r="S2603" s="11">
        <f t="shared" si="202"/>
        <v>41150.902187500003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6" t="s">
        <v>5303</v>
      </c>
      <c r="C2604" s="6" t="s">
        <v>5304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1135</v>
      </c>
      <c r="O2604" t="s">
        <v>5302</v>
      </c>
      <c r="P2604" s="10">
        <f t="shared" si="200"/>
        <v>326</v>
      </c>
      <c r="Q2604">
        <f t="shared" si="201"/>
        <v>80.02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6" t="s">
        <v>5305</v>
      </c>
      <c r="C2605" s="6" t="s">
        <v>5306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1135</v>
      </c>
      <c r="O2605" t="s">
        <v>5302</v>
      </c>
      <c r="P2605" s="10">
        <f t="shared" si="200"/>
        <v>101</v>
      </c>
      <c r="Q2605">
        <f t="shared" si="201"/>
        <v>35.520000000000003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6" t="s">
        <v>5307</v>
      </c>
      <c r="C2606" s="6" t="s">
        <v>5308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1135</v>
      </c>
      <c r="O2606" t="s">
        <v>5302</v>
      </c>
      <c r="P2606" s="10">
        <f t="shared" si="200"/>
        <v>104</v>
      </c>
      <c r="Q2606">
        <f t="shared" si="201"/>
        <v>64.930000000000007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6" t="s">
        <v>5309</v>
      </c>
      <c r="C2607" s="6" t="s">
        <v>5310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1135</v>
      </c>
      <c r="O2607" t="s">
        <v>5302</v>
      </c>
      <c r="P2607" s="10">
        <f t="shared" si="200"/>
        <v>107</v>
      </c>
      <c r="Q2607">
        <f t="shared" si="201"/>
        <v>60.97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6" t="s">
        <v>5311</v>
      </c>
      <c r="C2608" s="6" t="s">
        <v>5312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1135</v>
      </c>
      <c r="O2608" t="s">
        <v>5302</v>
      </c>
      <c r="P2608" s="10">
        <f t="shared" si="200"/>
        <v>110</v>
      </c>
      <c r="Q2608">
        <f t="shared" si="201"/>
        <v>31.44</v>
      </c>
      <c r="S2608" s="11">
        <f t="shared" si="202"/>
        <v>41726.712754629625</v>
      </c>
      <c r="T2608" s="11">
        <f t="shared" si="203"/>
        <v>41758.712754629625</v>
      </c>
      <c r="U2608">
        <f t="shared" si="204"/>
        <v>2014</v>
      </c>
    </row>
    <row r="2609" spans="1:21" ht="60" x14ac:dyDescent="0.25">
      <c r="A2609">
        <v>2607</v>
      </c>
      <c r="B2609" s="6" t="s">
        <v>5313</v>
      </c>
      <c r="C2609" s="6" t="s">
        <v>5314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1135</v>
      </c>
      <c r="O2609" t="s">
        <v>5302</v>
      </c>
      <c r="P2609" s="10">
        <f t="shared" si="200"/>
        <v>408</v>
      </c>
      <c r="Q2609">
        <f t="shared" si="201"/>
        <v>81.95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6" t="s">
        <v>5315</v>
      </c>
      <c r="C2610" s="6" t="s">
        <v>5316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1135</v>
      </c>
      <c r="O2610" t="s">
        <v>5302</v>
      </c>
      <c r="P2610" s="10">
        <f t="shared" si="200"/>
        <v>224</v>
      </c>
      <c r="Q2610">
        <f t="shared" si="201"/>
        <v>58.93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6" t="s">
        <v>5317</v>
      </c>
      <c r="C2611" s="6" t="s">
        <v>5318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1135</v>
      </c>
      <c r="O2611" t="s">
        <v>5302</v>
      </c>
      <c r="P2611" s="10">
        <f t="shared" si="200"/>
        <v>304</v>
      </c>
      <c r="Q2611">
        <f t="shared" si="201"/>
        <v>157.29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6" t="s">
        <v>5319</v>
      </c>
      <c r="C2612" s="6" t="s">
        <v>5320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1135</v>
      </c>
      <c r="O2612" t="s">
        <v>5302</v>
      </c>
      <c r="P2612" s="10">
        <f t="shared" si="200"/>
        <v>141</v>
      </c>
      <c r="Q2612">
        <f t="shared" si="201"/>
        <v>55.76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6" t="s">
        <v>5321</v>
      </c>
      <c r="C2613" s="6" t="s">
        <v>5322</v>
      </c>
      <c r="D2613" s="7">
        <v>11000</v>
      </c>
      <c r="E2613" s="8">
        <v>306970</v>
      </c>
      <c r="F2613" t="s">
        <v>22</v>
      </c>
      <c r="G2613" t="s">
        <v>509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1135</v>
      </c>
      <c r="O2613" t="s">
        <v>5302</v>
      </c>
      <c r="P2613" s="10">
        <f t="shared" si="200"/>
        <v>2791</v>
      </c>
      <c r="Q2613">
        <f t="shared" si="201"/>
        <v>83.8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6" t="s">
        <v>5323</v>
      </c>
      <c r="C2614" s="6" t="s">
        <v>5324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1135</v>
      </c>
      <c r="O2614" t="s">
        <v>5302</v>
      </c>
      <c r="P2614" s="10">
        <f t="shared" si="200"/>
        <v>172</v>
      </c>
      <c r="Q2614">
        <f t="shared" si="201"/>
        <v>58.42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6" t="s">
        <v>5325</v>
      </c>
      <c r="C2615" s="6" t="s">
        <v>5326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1135</v>
      </c>
      <c r="O2615" t="s">
        <v>5302</v>
      </c>
      <c r="P2615" s="10">
        <f t="shared" si="200"/>
        <v>101</v>
      </c>
      <c r="Q2615">
        <f t="shared" si="201"/>
        <v>270.57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6" t="s">
        <v>5327</v>
      </c>
      <c r="C2616" s="6" t="s">
        <v>5328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1135</v>
      </c>
      <c r="O2616" t="s">
        <v>5302</v>
      </c>
      <c r="P2616" s="10">
        <f t="shared" si="200"/>
        <v>102</v>
      </c>
      <c r="Q2616">
        <f t="shared" si="201"/>
        <v>107.1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6" t="s">
        <v>5329</v>
      </c>
      <c r="C2617" s="6" t="s">
        <v>5330</v>
      </c>
      <c r="D2617" s="7">
        <v>2001</v>
      </c>
      <c r="E2617" s="8">
        <v>3397</v>
      </c>
      <c r="F2617" t="s">
        <v>22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1135</v>
      </c>
      <c r="O2617" t="s">
        <v>5302</v>
      </c>
      <c r="P2617" s="10">
        <f t="shared" si="200"/>
        <v>170</v>
      </c>
      <c r="Q2617">
        <f t="shared" si="201"/>
        <v>47.18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6" t="s">
        <v>5331</v>
      </c>
      <c r="C2618" s="6" t="s">
        <v>5332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1135</v>
      </c>
      <c r="O2618" t="s">
        <v>5302</v>
      </c>
      <c r="P2618" s="10">
        <f t="shared" si="200"/>
        <v>115</v>
      </c>
      <c r="Q2618">
        <f t="shared" si="201"/>
        <v>120.31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6" t="s">
        <v>5333</v>
      </c>
      <c r="C2619" s="6" t="s">
        <v>5334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1135</v>
      </c>
      <c r="O2619" t="s">
        <v>5302</v>
      </c>
      <c r="P2619" s="10">
        <f t="shared" si="200"/>
        <v>878</v>
      </c>
      <c r="Q2619">
        <f t="shared" si="201"/>
        <v>27.6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6" t="s">
        <v>5335</v>
      </c>
      <c r="C2620" s="6" t="s">
        <v>5336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1135</v>
      </c>
      <c r="O2620" t="s">
        <v>5302</v>
      </c>
      <c r="P2620" s="10">
        <f t="shared" si="200"/>
        <v>105</v>
      </c>
      <c r="Q2620">
        <f t="shared" si="201"/>
        <v>205.3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6" t="s">
        <v>5337</v>
      </c>
      <c r="C2621" s="6" t="s">
        <v>5338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1135</v>
      </c>
      <c r="O2621" t="s">
        <v>5302</v>
      </c>
      <c r="P2621" s="10">
        <f t="shared" si="200"/>
        <v>188</v>
      </c>
      <c r="Q2621">
        <f t="shared" si="201"/>
        <v>35.549999999999997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6" t="s">
        <v>5339</v>
      </c>
      <c r="C2622" s="6" t="s">
        <v>5340</v>
      </c>
      <c r="D2622" s="7">
        <v>65000</v>
      </c>
      <c r="E2622" s="8">
        <v>93374</v>
      </c>
      <c r="F2622" t="s">
        <v>22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1135</v>
      </c>
      <c r="O2622" t="s">
        <v>5302</v>
      </c>
      <c r="P2622" s="10">
        <f t="shared" si="200"/>
        <v>144</v>
      </c>
      <c r="Q2622">
        <f t="shared" si="201"/>
        <v>74.64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6" t="s">
        <v>5341</v>
      </c>
      <c r="C2623" s="6" t="s">
        <v>5342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1135</v>
      </c>
      <c r="O2623" t="s">
        <v>5302</v>
      </c>
      <c r="P2623" s="10">
        <f t="shared" si="200"/>
        <v>146</v>
      </c>
      <c r="Q2623">
        <f t="shared" si="201"/>
        <v>47.06</v>
      </c>
      <c r="S2623" s="11">
        <f t="shared" si="202"/>
        <v>42115.747546296298</v>
      </c>
      <c r="T2623" s="11">
        <f t="shared" si="203"/>
        <v>42145.747546296298</v>
      </c>
      <c r="U2623">
        <f t="shared" si="204"/>
        <v>2015</v>
      </c>
    </row>
    <row r="2624" spans="1:21" ht="60" x14ac:dyDescent="0.25">
      <c r="A2624">
        <v>2622</v>
      </c>
      <c r="B2624" s="6" t="s">
        <v>5343</v>
      </c>
      <c r="C2624" s="6" t="s">
        <v>5344</v>
      </c>
      <c r="D2624" s="7">
        <v>1500</v>
      </c>
      <c r="E2624" s="8">
        <v>1967.76</v>
      </c>
      <c r="F2624" t="s">
        <v>22</v>
      </c>
      <c r="G2624" t="s">
        <v>1233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1135</v>
      </c>
      <c r="O2624" t="s">
        <v>5302</v>
      </c>
      <c r="P2624" s="10">
        <f t="shared" si="200"/>
        <v>131</v>
      </c>
      <c r="Q2624">
        <f t="shared" si="201"/>
        <v>26.59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6" t="s">
        <v>5345</v>
      </c>
      <c r="C2625" s="6" t="s">
        <v>5346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1135</v>
      </c>
      <c r="O2625" t="s">
        <v>5302</v>
      </c>
      <c r="P2625" s="10">
        <f t="shared" si="200"/>
        <v>114</v>
      </c>
      <c r="Q2625">
        <f t="shared" si="201"/>
        <v>36.770000000000003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6" t="s">
        <v>5347</v>
      </c>
      <c r="C2626" s="6" t="s">
        <v>5348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1135</v>
      </c>
      <c r="O2626" t="s">
        <v>5302</v>
      </c>
      <c r="P2626" s="10">
        <f t="shared" ref="P2626:P2689" si="205">IFERROR(ROUND(E2626/D2626*100,0),0)</f>
        <v>1379</v>
      </c>
      <c r="Q2626">
        <f t="shared" ref="Q2626:Q2689" si="206">IFERROR(ROUND(E2626/L2626,2),0)</f>
        <v>31.82</v>
      </c>
      <c r="S2626" s="11">
        <f t="shared" ref="S2626:S2689" si="207">(J2626/86400)+DATE(1970,1,1)</f>
        <v>41144.421550925923</v>
      </c>
      <c r="T2626" s="11">
        <f t="shared" ref="T2626:T2689" si="208">(I2626/86400)+DATE(1970,1,1)</f>
        <v>41165.421550925923</v>
      </c>
      <c r="U2626">
        <f t="shared" si="204"/>
        <v>2012</v>
      </c>
    </row>
    <row r="2627" spans="1:21" ht="60" x14ac:dyDescent="0.25">
      <c r="A2627">
        <v>2625</v>
      </c>
      <c r="B2627" s="6" t="s">
        <v>5349</v>
      </c>
      <c r="C2627" s="6" t="s">
        <v>5350</v>
      </c>
      <c r="D2627" s="7">
        <v>150</v>
      </c>
      <c r="E2627" s="8">
        <v>1434</v>
      </c>
      <c r="F2627" t="s">
        <v>22</v>
      </c>
      <c r="G2627" t="s">
        <v>509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1135</v>
      </c>
      <c r="O2627" t="s">
        <v>5302</v>
      </c>
      <c r="P2627" s="10">
        <f t="shared" si="205"/>
        <v>956</v>
      </c>
      <c r="Q2627">
        <f t="shared" si="206"/>
        <v>27.58</v>
      </c>
      <c r="S2627" s="11">
        <f t="shared" si="207"/>
        <v>42658.810277777782</v>
      </c>
      <c r="T2627" s="11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6" t="s">
        <v>5351</v>
      </c>
      <c r="C2628" s="6" t="s">
        <v>5352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1135</v>
      </c>
      <c r="O2628" t="s">
        <v>5302</v>
      </c>
      <c r="P2628" s="10">
        <f t="shared" si="205"/>
        <v>112</v>
      </c>
      <c r="Q2628">
        <f t="shared" si="206"/>
        <v>56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6" t="s">
        <v>5353</v>
      </c>
      <c r="C2629" s="6" t="s">
        <v>5354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1135</v>
      </c>
      <c r="O2629" t="s">
        <v>5302</v>
      </c>
      <c r="P2629" s="10">
        <f t="shared" si="205"/>
        <v>647</v>
      </c>
      <c r="Q2629">
        <f t="shared" si="206"/>
        <v>21.56</v>
      </c>
      <c r="S2629" s="11">
        <f t="shared" si="207"/>
        <v>42304.829409722224</v>
      </c>
      <c r="T2629" s="11">
        <f t="shared" si="208"/>
        <v>42334.871076388888</v>
      </c>
      <c r="U2629">
        <f t="shared" si="209"/>
        <v>2015</v>
      </c>
    </row>
    <row r="2630" spans="1:21" ht="45" x14ac:dyDescent="0.25">
      <c r="A2630">
        <v>2628</v>
      </c>
      <c r="B2630" s="6" t="s">
        <v>5355</v>
      </c>
      <c r="C2630" s="6" t="s">
        <v>5356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1135</v>
      </c>
      <c r="O2630" t="s">
        <v>5302</v>
      </c>
      <c r="P2630" s="10">
        <f t="shared" si="205"/>
        <v>110</v>
      </c>
      <c r="Q2630">
        <f t="shared" si="206"/>
        <v>44.1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6" t="s">
        <v>5357</v>
      </c>
      <c r="C2631" s="6" t="s">
        <v>5358</v>
      </c>
      <c r="D2631" s="7">
        <v>5000</v>
      </c>
      <c r="E2631" s="8">
        <v>6387</v>
      </c>
      <c r="F2631" t="s">
        <v>22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1135</v>
      </c>
      <c r="O2631" t="s">
        <v>5302</v>
      </c>
      <c r="P2631" s="10">
        <f t="shared" si="205"/>
        <v>128</v>
      </c>
      <c r="Q2631">
        <f t="shared" si="206"/>
        <v>63.87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6" t="s">
        <v>5359</v>
      </c>
      <c r="C2632" s="6" t="s">
        <v>5360</v>
      </c>
      <c r="D2632" s="7">
        <v>2000</v>
      </c>
      <c r="E2632" s="8">
        <v>3158</v>
      </c>
      <c r="F2632" t="s">
        <v>22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1135</v>
      </c>
      <c r="O2632" t="s">
        <v>5302</v>
      </c>
      <c r="P2632" s="10">
        <f t="shared" si="205"/>
        <v>158</v>
      </c>
      <c r="Q2632">
        <f t="shared" si="206"/>
        <v>38.99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6" t="s">
        <v>5361</v>
      </c>
      <c r="C2633" s="6" t="s">
        <v>5362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1135</v>
      </c>
      <c r="O2633" t="s">
        <v>5302</v>
      </c>
      <c r="P2633" s="10">
        <f t="shared" si="205"/>
        <v>115</v>
      </c>
      <c r="Q2633">
        <f t="shared" si="206"/>
        <v>80.19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6" t="s">
        <v>5363</v>
      </c>
      <c r="C2634" s="6" t="s">
        <v>5364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1135</v>
      </c>
      <c r="O2634" t="s">
        <v>5302</v>
      </c>
      <c r="P2634" s="10">
        <f t="shared" si="205"/>
        <v>137</v>
      </c>
      <c r="Q2634">
        <f t="shared" si="206"/>
        <v>34.9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6" t="s">
        <v>5365</v>
      </c>
      <c r="C2635" s="6" t="s">
        <v>5366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1135</v>
      </c>
      <c r="O2635" t="s">
        <v>5302</v>
      </c>
      <c r="P2635" s="10">
        <f t="shared" si="205"/>
        <v>355</v>
      </c>
      <c r="Q2635">
        <f t="shared" si="206"/>
        <v>89.1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6" t="s">
        <v>5367</v>
      </c>
      <c r="C2636" s="6" t="s">
        <v>5368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1135</v>
      </c>
      <c r="O2636" t="s">
        <v>5302</v>
      </c>
      <c r="P2636" s="10">
        <f t="shared" si="205"/>
        <v>106</v>
      </c>
      <c r="Q2636">
        <f t="shared" si="206"/>
        <v>39.44</v>
      </c>
      <c r="S2636" s="11">
        <f t="shared" si="207"/>
        <v>42612.656493055554</v>
      </c>
      <c r="T2636" s="11">
        <f t="shared" si="208"/>
        <v>42642.656493055554</v>
      </c>
      <c r="U2636">
        <f t="shared" si="209"/>
        <v>2016</v>
      </c>
    </row>
    <row r="2637" spans="1:21" ht="60" x14ac:dyDescent="0.25">
      <c r="A2637">
        <v>2635</v>
      </c>
      <c r="B2637" s="6" t="s">
        <v>5369</v>
      </c>
      <c r="C2637" s="6" t="s">
        <v>5370</v>
      </c>
      <c r="D2637" s="7">
        <v>11500</v>
      </c>
      <c r="E2637" s="8">
        <v>11500</v>
      </c>
      <c r="F2637" t="s">
        <v>22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1135</v>
      </c>
      <c r="O2637" t="s">
        <v>5302</v>
      </c>
      <c r="P2637" s="10">
        <f t="shared" si="205"/>
        <v>100</v>
      </c>
      <c r="Q2637">
        <f t="shared" si="206"/>
        <v>136.9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6" t="s">
        <v>5371</v>
      </c>
      <c r="C2638" s="6" t="s">
        <v>5372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1135</v>
      </c>
      <c r="O2638" t="s">
        <v>5302</v>
      </c>
      <c r="P2638" s="10">
        <f t="shared" si="205"/>
        <v>187</v>
      </c>
      <c r="Q2638">
        <f t="shared" si="206"/>
        <v>37.46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6" t="s">
        <v>5373</v>
      </c>
      <c r="C2639" s="6" t="s">
        <v>5374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1135</v>
      </c>
      <c r="O2639" t="s">
        <v>5302</v>
      </c>
      <c r="P2639" s="10">
        <f t="shared" si="205"/>
        <v>166</v>
      </c>
      <c r="Q2639">
        <f t="shared" si="206"/>
        <v>31.96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6" t="s">
        <v>5375</v>
      </c>
      <c r="C2640" s="6" t="s">
        <v>5376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1135</v>
      </c>
      <c r="O2640" t="s">
        <v>5302</v>
      </c>
      <c r="P2640" s="10">
        <f t="shared" si="205"/>
        <v>102</v>
      </c>
      <c r="Q2640">
        <f t="shared" si="206"/>
        <v>25.21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6" t="s">
        <v>5377</v>
      </c>
      <c r="C2641" s="6" t="s">
        <v>5378</v>
      </c>
      <c r="D2641" s="7">
        <v>300</v>
      </c>
      <c r="E2641" s="8">
        <v>492</v>
      </c>
      <c r="F2641" t="s">
        <v>22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1135</v>
      </c>
      <c r="O2641" t="s">
        <v>5302</v>
      </c>
      <c r="P2641" s="10">
        <f t="shared" si="205"/>
        <v>164</v>
      </c>
      <c r="Q2641">
        <f t="shared" si="206"/>
        <v>10.039999999999999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6" t="s">
        <v>5379</v>
      </c>
      <c r="C2642" s="6" t="s">
        <v>5380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1135</v>
      </c>
      <c r="O2642" t="s">
        <v>5302</v>
      </c>
      <c r="P2642" s="10">
        <f t="shared" si="205"/>
        <v>106</v>
      </c>
      <c r="Q2642">
        <f t="shared" si="206"/>
        <v>45.94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6" t="s">
        <v>5381</v>
      </c>
      <c r="C2643" s="6" t="s">
        <v>5382</v>
      </c>
      <c r="D2643" s="7">
        <v>1500</v>
      </c>
      <c r="E2643" s="8">
        <v>15</v>
      </c>
      <c r="F2643" t="s">
        <v>364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1135</v>
      </c>
      <c r="O2643" t="s">
        <v>5302</v>
      </c>
      <c r="P2643" s="10">
        <f t="shared" si="205"/>
        <v>1</v>
      </c>
      <c r="Q2643">
        <f t="shared" si="206"/>
        <v>15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6" t="s">
        <v>5383</v>
      </c>
      <c r="C2644" s="6" t="s">
        <v>5384</v>
      </c>
      <c r="D2644" s="7">
        <v>500000</v>
      </c>
      <c r="E2644" s="8">
        <v>0</v>
      </c>
      <c r="F2644" t="s">
        <v>364</v>
      </c>
      <c r="G2644" t="s">
        <v>509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1135</v>
      </c>
      <c r="O2644" t="s">
        <v>5302</v>
      </c>
      <c r="P2644" s="10">
        <f t="shared" si="205"/>
        <v>0</v>
      </c>
      <c r="Q2644">
        <f t="shared" si="206"/>
        <v>0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6" t="s">
        <v>5385</v>
      </c>
      <c r="C2645" s="6" t="s">
        <v>5386</v>
      </c>
      <c r="D2645" s="7">
        <v>1000000</v>
      </c>
      <c r="E2645" s="8">
        <v>335597.31</v>
      </c>
      <c r="F2645" t="s">
        <v>279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1135</v>
      </c>
      <c r="O2645" t="s">
        <v>5302</v>
      </c>
      <c r="P2645" s="10">
        <f t="shared" si="205"/>
        <v>34</v>
      </c>
      <c r="Q2645">
        <f t="shared" si="206"/>
        <v>223.58</v>
      </c>
      <c r="S2645" s="11">
        <f t="shared" si="207"/>
        <v>42689.582349537042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6" t="s">
        <v>5387</v>
      </c>
      <c r="C2646" s="6" t="s">
        <v>5388</v>
      </c>
      <c r="D2646" s="7">
        <v>100000</v>
      </c>
      <c r="E2646" s="8">
        <v>2053</v>
      </c>
      <c r="F2646" t="s">
        <v>279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1135</v>
      </c>
      <c r="O2646" t="s">
        <v>5302</v>
      </c>
      <c r="P2646" s="10">
        <f t="shared" si="205"/>
        <v>2</v>
      </c>
      <c r="Q2646">
        <f t="shared" si="206"/>
        <v>39.479999999999997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6" t="s">
        <v>5389</v>
      </c>
      <c r="C2647" s="6" t="s">
        <v>5390</v>
      </c>
      <c r="D2647" s="7">
        <v>20000</v>
      </c>
      <c r="E2647" s="8">
        <v>2100</v>
      </c>
      <c r="F2647" t="s">
        <v>279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1135</v>
      </c>
      <c r="O2647" t="s">
        <v>5302</v>
      </c>
      <c r="P2647" s="10">
        <f t="shared" si="205"/>
        <v>11</v>
      </c>
      <c r="Q2647">
        <f t="shared" si="206"/>
        <v>91.3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6" t="s">
        <v>5391</v>
      </c>
      <c r="C2648" s="6" t="s">
        <v>5392</v>
      </c>
      <c r="D2648" s="7">
        <v>500000</v>
      </c>
      <c r="E2648" s="8">
        <v>42086.42</v>
      </c>
      <c r="F2648" t="s">
        <v>279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1135</v>
      </c>
      <c r="O2648" t="s">
        <v>5302</v>
      </c>
      <c r="P2648" s="10">
        <f t="shared" si="205"/>
        <v>8</v>
      </c>
      <c r="Q2648">
        <f t="shared" si="206"/>
        <v>78.67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6" t="s">
        <v>5393</v>
      </c>
      <c r="C2649" s="6" t="s">
        <v>5394</v>
      </c>
      <c r="D2649" s="7">
        <v>2500</v>
      </c>
      <c r="E2649" s="8">
        <v>36</v>
      </c>
      <c r="F2649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1135</v>
      </c>
      <c r="O2649" t="s">
        <v>5302</v>
      </c>
      <c r="P2649" s="10">
        <f t="shared" si="205"/>
        <v>1</v>
      </c>
      <c r="Q2649">
        <f t="shared" si="206"/>
        <v>12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6" t="s">
        <v>5395</v>
      </c>
      <c r="C2650" s="6" t="s">
        <v>5396</v>
      </c>
      <c r="D2650" s="7">
        <v>12000</v>
      </c>
      <c r="E2650" s="8">
        <v>106</v>
      </c>
      <c r="F2650" t="s">
        <v>279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1135</v>
      </c>
      <c r="O2650" t="s">
        <v>5302</v>
      </c>
      <c r="P2650" s="10">
        <f t="shared" si="205"/>
        <v>1</v>
      </c>
      <c r="Q2650">
        <f t="shared" si="206"/>
        <v>17.670000000000002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6" t="s">
        <v>5397</v>
      </c>
      <c r="C2651" s="6" t="s">
        <v>5398</v>
      </c>
      <c r="D2651" s="7">
        <v>125000</v>
      </c>
      <c r="E2651" s="8">
        <v>124</v>
      </c>
      <c r="F2651" t="s">
        <v>279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1135</v>
      </c>
      <c r="O2651" t="s">
        <v>5302</v>
      </c>
      <c r="P2651" s="10">
        <f t="shared" si="205"/>
        <v>0</v>
      </c>
      <c r="Q2651">
        <f t="shared" si="206"/>
        <v>41.33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6" t="s">
        <v>5399</v>
      </c>
      <c r="C2652" s="6" t="s">
        <v>5400</v>
      </c>
      <c r="D2652" s="7">
        <v>60000</v>
      </c>
      <c r="E2652" s="8">
        <v>358</v>
      </c>
      <c r="F2652" t="s">
        <v>279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1135</v>
      </c>
      <c r="O2652" t="s">
        <v>5302</v>
      </c>
      <c r="P2652" s="10">
        <f t="shared" si="205"/>
        <v>1</v>
      </c>
      <c r="Q2652">
        <f t="shared" si="206"/>
        <v>71.599999999999994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6" t="s">
        <v>5401</v>
      </c>
      <c r="C2653" s="6" t="s">
        <v>5402</v>
      </c>
      <c r="D2653" s="7">
        <v>280000</v>
      </c>
      <c r="E2653" s="8">
        <v>5233</v>
      </c>
      <c r="F2653" t="s">
        <v>279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1135</v>
      </c>
      <c r="O2653" t="s">
        <v>5302</v>
      </c>
      <c r="P2653" s="10">
        <f t="shared" si="205"/>
        <v>2</v>
      </c>
      <c r="Q2653">
        <f t="shared" si="206"/>
        <v>307.82</v>
      </c>
      <c r="S2653" s="11">
        <f t="shared" si="207"/>
        <v>42327.805659722224</v>
      </c>
      <c r="T2653" s="11">
        <f t="shared" si="208"/>
        <v>42355.805659722224</v>
      </c>
      <c r="U2653">
        <f t="shared" si="209"/>
        <v>2015</v>
      </c>
    </row>
    <row r="2654" spans="1:21" ht="60" x14ac:dyDescent="0.25">
      <c r="A2654">
        <v>2652</v>
      </c>
      <c r="B2654" s="6" t="s">
        <v>5403</v>
      </c>
      <c r="C2654" s="6" t="s">
        <v>5404</v>
      </c>
      <c r="D2654" s="7">
        <v>100000</v>
      </c>
      <c r="E2654" s="8">
        <v>885</v>
      </c>
      <c r="F2654" t="s">
        <v>279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1135</v>
      </c>
      <c r="O2654" t="s">
        <v>5302</v>
      </c>
      <c r="P2654" s="10">
        <f t="shared" si="205"/>
        <v>1</v>
      </c>
      <c r="Q2654">
        <f t="shared" si="206"/>
        <v>80.45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6" t="s">
        <v>5405</v>
      </c>
      <c r="C2655" s="6" t="s">
        <v>5406</v>
      </c>
      <c r="D2655" s="7">
        <v>51000</v>
      </c>
      <c r="E2655" s="8">
        <v>5876</v>
      </c>
      <c r="F2655" t="s">
        <v>279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1135</v>
      </c>
      <c r="O2655" t="s">
        <v>5302</v>
      </c>
      <c r="P2655" s="10">
        <f t="shared" si="205"/>
        <v>12</v>
      </c>
      <c r="Q2655">
        <f t="shared" si="206"/>
        <v>83.94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6" t="s">
        <v>5407</v>
      </c>
      <c r="C2656" s="6" t="s">
        <v>5408</v>
      </c>
      <c r="D2656" s="7">
        <v>100000</v>
      </c>
      <c r="E2656" s="8">
        <v>51</v>
      </c>
      <c r="F2656" t="s">
        <v>279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1135</v>
      </c>
      <c r="O2656" t="s">
        <v>5302</v>
      </c>
      <c r="P2656" s="10">
        <f t="shared" si="205"/>
        <v>0</v>
      </c>
      <c r="Q2656">
        <f t="shared" si="206"/>
        <v>8.5</v>
      </c>
      <c r="S2656" s="11">
        <f t="shared" si="207"/>
        <v>42055.600995370369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6" t="s">
        <v>5409</v>
      </c>
      <c r="C2657" s="6" t="s">
        <v>5410</v>
      </c>
      <c r="D2657" s="7">
        <v>15000</v>
      </c>
      <c r="E2657" s="8">
        <v>3155</v>
      </c>
      <c r="F2657" t="s">
        <v>279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1135</v>
      </c>
      <c r="O2657" t="s">
        <v>5302</v>
      </c>
      <c r="P2657" s="10">
        <f t="shared" si="205"/>
        <v>21</v>
      </c>
      <c r="Q2657">
        <f t="shared" si="206"/>
        <v>73.37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6" t="s">
        <v>5411</v>
      </c>
      <c r="C2658" s="6" t="s">
        <v>5412</v>
      </c>
      <c r="D2658" s="7">
        <v>150000</v>
      </c>
      <c r="E2658" s="8">
        <v>17155</v>
      </c>
      <c r="F2658" t="s">
        <v>279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1135</v>
      </c>
      <c r="O2658" t="s">
        <v>5302</v>
      </c>
      <c r="P2658" s="10">
        <f t="shared" si="205"/>
        <v>11</v>
      </c>
      <c r="Q2658">
        <f t="shared" si="206"/>
        <v>112.86</v>
      </c>
      <c r="S2658" s="11">
        <f t="shared" si="207"/>
        <v>42767.688518518524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6" t="s">
        <v>5413</v>
      </c>
      <c r="C2659" s="6" t="s">
        <v>5414</v>
      </c>
      <c r="D2659" s="7">
        <v>30000</v>
      </c>
      <c r="E2659" s="8">
        <v>5621.38</v>
      </c>
      <c r="F2659" t="s">
        <v>279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1135</v>
      </c>
      <c r="O2659" t="s">
        <v>5302</v>
      </c>
      <c r="P2659" s="10">
        <f t="shared" si="205"/>
        <v>19</v>
      </c>
      <c r="Q2659">
        <f t="shared" si="206"/>
        <v>95.28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6" t="s">
        <v>5415</v>
      </c>
      <c r="C2660" s="6" t="s">
        <v>5416</v>
      </c>
      <c r="D2660" s="7">
        <v>98000</v>
      </c>
      <c r="E2660" s="8">
        <v>91</v>
      </c>
      <c r="F2660" t="s">
        <v>279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1135</v>
      </c>
      <c r="O2660" t="s">
        <v>5302</v>
      </c>
      <c r="P2660" s="10">
        <f t="shared" si="205"/>
        <v>0</v>
      </c>
      <c r="Q2660">
        <f t="shared" si="206"/>
        <v>22.75</v>
      </c>
      <c r="S2660" s="11">
        <f t="shared" si="207"/>
        <v>42551.884189814809</v>
      </c>
      <c r="T2660" s="11">
        <f t="shared" si="208"/>
        <v>42581.884189814809</v>
      </c>
      <c r="U2660">
        <f t="shared" si="209"/>
        <v>2016</v>
      </c>
    </row>
    <row r="2661" spans="1:21" x14ac:dyDescent="0.25">
      <c r="A2661">
        <v>2659</v>
      </c>
      <c r="B2661" s="6" t="s">
        <v>5417</v>
      </c>
      <c r="C2661" s="6" t="s">
        <v>5418</v>
      </c>
      <c r="D2661" s="7">
        <v>49000</v>
      </c>
      <c r="E2661" s="8">
        <v>1333</v>
      </c>
      <c r="F2661" t="s">
        <v>279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1135</v>
      </c>
      <c r="O2661" t="s">
        <v>5302</v>
      </c>
      <c r="P2661" s="10">
        <f t="shared" si="205"/>
        <v>3</v>
      </c>
      <c r="Q2661">
        <f t="shared" si="206"/>
        <v>133.30000000000001</v>
      </c>
      <c r="S2661" s="11">
        <f t="shared" si="207"/>
        <v>42082.069560185184</v>
      </c>
      <c r="T2661" s="11">
        <f t="shared" si="208"/>
        <v>42112.069560185184</v>
      </c>
      <c r="U2661">
        <f t="shared" si="209"/>
        <v>2015</v>
      </c>
    </row>
    <row r="2662" spans="1:21" ht="60" x14ac:dyDescent="0.25">
      <c r="A2662">
        <v>2660</v>
      </c>
      <c r="B2662" s="6" t="s">
        <v>5419</v>
      </c>
      <c r="C2662" s="6" t="s">
        <v>5420</v>
      </c>
      <c r="D2662" s="7">
        <v>20000</v>
      </c>
      <c r="E2662" s="8">
        <v>19</v>
      </c>
      <c r="F2662" t="s">
        <v>279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1135</v>
      </c>
      <c r="O2662" t="s">
        <v>5302</v>
      </c>
      <c r="P2662" s="10">
        <f t="shared" si="205"/>
        <v>0</v>
      </c>
      <c r="Q2662">
        <f t="shared" si="206"/>
        <v>3.8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6" t="s">
        <v>5421</v>
      </c>
      <c r="C2663" s="6" t="s">
        <v>5422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1135</v>
      </c>
      <c r="O2663" t="s">
        <v>5423</v>
      </c>
      <c r="P2663" s="10">
        <f t="shared" si="205"/>
        <v>103</v>
      </c>
      <c r="Q2663">
        <f t="shared" si="206"/>
        <v>85.75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6" t="s">
        <v>5424</v>
      </c>
      <c r="C2664" s="6" t="s">
        <v>5425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1135</v>
      </c>
      <c r="O2664" t="s">
        <v>5423</v>
      </c>
      <c r="P2664" s="10">
        <f t="shared" si="205"/>
        <v>107</v>
      </c>
      <c r="Q2664">
        <f t="shared" si="206"/>
        <v>267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6" t="s">
        <v>5426</v>
      </c>
      <c r="C2665" s="6" t="s">
        <v>5427</v>
      </c>
      <c r="D2665" s="7">
        <v>20000</v>
      </c>
      <c r="E2665" s="8">
        <v>20919.25</v>
      </c>
      <c r="F2665" t="s">
        <v>22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1135</v>
      </c>
      <c r="O2665" t="s">
        <v>5423</v>
      </c>
      <c r="P2665" s="10">
        <f t="shared" si="205"/>
        <v>105</v>
      </c>
      <c r="Q2665">
        <f t="shared" si="206"/>
        <v>373.56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6" t="s">
        <v>5428</v>
      </c>
      <c r="C2666" s="6" t="s">
        <v>5429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1135</v>
      </c>
      <c r="O2666" t="s">
        <v>5423</v>
      </c>
      <c r="P2666" s="10">
        <f t="shared" si="205"/>
        <v>103</v>
      </c>
      <c r="Q2666">
        <f t="shared" si="206"/>
        <v>174.04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6" t="s">
        <v>5430</v>
      </c>
      <c r="C2667" s="6" t="s">
        <v>5431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1135</v>
      </c>
      <c r="O2667" t="s">
        <v>5423</v>
      </c>
      <c r="P2667" s="10">
        <f t="shared" si="205"/>
        <v>123</v>
      </c>
      <c r="Q2667">
        <f t="shared" si="206"/>
        <v>93.7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6" t="s">
        <v>5432</v>
      </c>
      <c r="C2668" s="6" t="s">
        <v>5433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1135</v>
      </c>
      <c r="O2668" t="s">
        <v>5423</v>
      </c>
      <c r="P2668" s="10">
        <f t="shared" si="205"/>
        <v>159</v>
      </c>
      <c r="Q2668">
        <f t="shared" si="206"/>
        <v>77.33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6" t="s">
        <v>5434</v>
      </c>
      <c r="C2669" s="6" t="s">
        <v>5435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1135</v>
      </c>
      <c r="O2669" t="s">
        <v>5423</v>
      </c>
      <c r="P2669" s="10">
        <f t="shared" si="205"/>
        <v>111</v>
      </c>
      <c r="Q2669">
        <f t="shared" si="206"/>
        <v>92.22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6" t="s">
        <v>5436</v>
      </c>
      <c r="C2670" s="6" t="s">
        <v>5437</v>
      </c>
      <c r="D2670" s="7">
        <v>1000</v>
      </c>
      <c r="E2670" s="8">
        <v>1707</v>
      </c>
      <c r="F2670" t="s">
        <v>22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1135</v>
      </c>
      <c r="O2670" t="s">
        <v>5423</v>
      </c>
      <c r="P2670" s="10">
        <f t="shared" si="205"/>
        <v>171</v>
      </c>
      <c r="Q2670">
        <f t="shared" si="206"/>
        <v>60.96</v>
      </c>
      <c r="S2670" s="11">
        <f t="shared" si="207"/>
        <v>42275.58871527778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6" t="s">
        <v>5438</v>
      </c>
      <c r="C2671" s="6" t="s">
        <v>5439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1135</v>
      </c>
      <c r="O2671" t="s">
        <v>5423</v>
      </c>
      <c r="P2671" s="10">
        <f t="shared" si="205"/>
        <v>125</v>
      </c>
      <c r="Q2671">
        <f t="shared" si="206"/>
        <v>91</v>
      </c>
      <c r="S2671" s="11">
        <f t="shared" si="207"/>
        <v>42319.035833333328</v>
      </c>
      <c r="T2671" s="11">
        <f t="shared" si="208"/>
        <v>42379.035833333328</v>
      </c>
      <c r="U2671">
        <f t="shared" si="209"/>
        <v>2015</v>
      </c>
    </row>
    <row r="2672" spans="1:21" ht="60" x14ac:dyDescent="0.25">
      <c r="A2672">
        <v>2670</v>
      </c>
      <c r="B2672" s="6" t="s">
        <v>5440</v>
      </c>
      <c r="C2672" s="6" t="s">
        <v>5441</v>
      </c>
      <c r="D2672" s="7">
        <v>38888</v>
      </c>
      <c r="E2672" s="8">
        <v>2495</v>
      </c>
      <c r="F2672" t="s">
        <v>364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1135</v>
      </c>
      <c r="O2672" t="s">
        <v>5423</v>
      </c>
      <c r="P2672" s="10">
        <f t="shared" si="205"/>
        <v>6</v>
      </c>
      <c r="Q2672">
        <f t="shared" si="206"/>
        <v>41.58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6" t="s">
        <v>5442</v>
      </c>
      <c r="C2673" s="6" t="s">
        <v>5443</v>
      </c>
      <c r="D2673" s="7">
        <v>25000</v>
      </c>
      <c r="E2673" s="8">
        <v>2836</v>
      </c>
      <c r="F2673" t="s">
        <v>364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1135</v>
      </c>
      <c r="O2673" t="s">
        <v>5423</v>
      </c>
      <c r="P2673" s="10">
        <f t="shared" si="205"/>
        <v>11</v>
      </c>
      <c r="Q2673">
        <f t="shared" si="206"/>
        <v>33.76</v>
      </c>
      <c r="S2673" s="11">
        <f t="shared" si="207"/>
        <v>41962.749027777776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6" t="s">
        <v>5444</v>
      </c>
      <c r="C2674" s="6" t="s">
        <v>5445</v>
      </c>
      <c r="D2674" s="7">
        <v>10000</v>
      </c>
      <c r="E2674" s="8">
        <v>3319</v>
      </c>
      <c r="F2674" t="s">
        <v>364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1135</v>
      </c>
      <c r="O2674" t="s">
        <v>5423</v>
      </c>
      <c r="P2674" s="10">
        <f t="shared" si="205"/>
        <v>33</v>
      </c>
      <c r="Q2674">
        <f t="shared" si="206"/>
        <v>70.62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6" t="s">
        <v>5446</v>
      </c>
      <c r="C2675" s="6" t="s">
        <v>5447</v>
      </c>
      <c r="D2675" s="7">
        <v>40000</v>
      </c>
      <c r="E2675" s="8">
        <v>11032</v>
      </c>
      <c r="F2675" t="s">
        <v>364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1135</v>
      </c>
      <c r="O2675" t="s">
        <v>5423</v>
      </c>
      <c r="P2675" s="10">
        <f t="shared" si="205"/>
        <v>28</v>
      </c>
      <c r="Q2675">
        <f t="shared" si="206"/>
        <v>167.15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6" t="s">
        <v>5448</v>
      </c>
      <c r="C2676" s="6" t="s">
        <v>5449</v>
      </c>
      <c r="D2676" s="7">
        <v>35000</v>
      </c>
      <c r="E2676" s="8">
        <v>21994</v>
      </c>
      <c r="F2676" t="s">
        <v>364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1135</v>
      </c>
      <c r="O2676" t="s">
        <v>5423</v>
      </c>
      <c r="P2676" s="10">
        <f t="shared" si="205"/>
        <v>63</v>
      </c>
      <c r="Q2676">
        <f t="shared" si="206"/>
        <v>128.62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6" t="s">
        <v>5450</v>
      </c>
      <c r="C2677" s="6" t="s">
        <v>5451</v>
      </c>
      <c r="D2677" s="7">
        <v>25000</v>
      </c>
      <c r="E2677" s="8">
        <v>1897</v>
      </c>
      <c r="F2677" t="s">
        <v>364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1135</v>
      </c>
      <c r="O2677" t="s">
        <v>5423</v>
      </c>
      <c r="P2677" s="10">
        <f t="shared" si="205"/>
        <v>8</v>
      </c>
      <c r="Q2677">
        <f t="shared" si="206"/>
        <v>65.41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6" t="s">
        <v>5452</v>
      </c>
      <c r="C2678" s="6" t="s">
        <v>5453</v>
      </c>
      <c r="D2678" s="7">
        <v>2100</v>
      </c>
      <c r="E2678" s="8">
        <v>1058</v>
      </c>
      <c r="F2678" t="s">
        <v>364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1135</v>
      </c>
      <c r="O2678" t="s">
        <v>5423</v>
      </c>
      <c r="P2678" s="10">
        <f t="shared" si="205"/>
        <v>50</v>
      </c>
      <c r="Q2678">
        <f t="shared" si="206"/>
        <v>117.56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6" t="s">
        <v>5454</v>
      </c>
      <c r="C2679" s="6" t="s">
        <v>5455</v>
      </c>
      <c r="D2679" s="7">
        <v>19500</v>
      </c>
      <c r="E2679" s="8">
        <v>3415</v>
      </c>
      <c r="F2679" t="s">
        <v>364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1135</v>
      </c>
      <c r="O2679" t="s">
        <v>5423</v>
      </c>
      <c r="P2679" s="10">
        <f t="shared" si="205"/>
        <v>18</v>
      </c>
      <c r="Q2679">
        <f t="shared" si="206"/>
        <v>126.48</v>
      </c>
      <c r="S2679" s="11">
        <f t="shared" si="207"/>
        <v>41793.029432870375</v>
      </c>
      <c r="T2679" s="11">
        <f t="shared" si="208"/>
        <v>41823.029432870375</v>
      </c>
      <c r="U2679">
        <f t="shared" si="209"/>
        <v>2014</v>
      </c>
    </row>
    <row r="2680" spans="1:21" ht="60" x14ac:dyDescent="0.25">
      <c r="A2680">
        <v>2678</v>
      </c>
      <c r="B2680" s="6" t="s">
        <v>5456</v>
      </c>
      <c r="C2680" s="6" t="s">
        <v>5457</v>
      </c>
      <c r="D2680" s="7">
        <v>8000000</v>
      </c>
      <c r="E2680" s="8">
        <v>1100</v>
      </c>
      <c r="F2680" t="s">
        <v>364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1135</v>
      </c>
      <c r="O2680" t="s">
        <v>5423</v>
      </c>
      <c r="P2680" s="10">
        <f t="shared" si="205"/>
        <v>0</v>
      </c>
      <c r="Q2680">
        <f t="shared" si="206"/>
        <v>550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6" t="s">
        <v>5458</v>
      </c>
      <c r="C2681" s="6" t="s">
        <v>5459</v>
      </c>
      <c r="D2681" s="7">
        <v>40000</v>
      </c>
      <c r="E2681" s="8">
        <v>132</v>
      </c>
      <c r="F2681" t="s">
        <v>364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1135</v>
      </c>
      <c r="O2681" t="s">
        <v>5423</v>
      </c>
      <c r="P2681" s="10">
        <f t="shared" si="205"/>
        <v>0</v>
      </c>
      <c r="Q2681">
        <f t="shared" si="206"/>
        <v>44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6" t="s">
        <v>5460</v>
      </c>
      <c r="C2682" s="6" t="s">
        <v>5461</v>
      </c>
      <c r="D2682" s="7">
        <v>32000</v>
      </c>
      <c r="E2682" s="8">
        <v>276</v>
      </c>
      <c r="F2682" t="s">
        <v>364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1135</v>
      </c>
      <c r="O2682" t="s">
        <v>5423</v>
      </c>
      <c r="P2682" s="10">
        <f t="shared" si="205"/>
        <v>1</v>
      </c>
      <c r="Q2682">
        <f t="shared" si="206"/>
        <v>69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6" t="s">
        <v>5462</v>
      </c>
      <c r="C2683" s="6" t="s">
        <v>5463</v>
      </c>
      <c r="D2683" s="7">
        <v>8000</v>
      </c>
      <c r="E2683" s="8">
        <v>55</v>
      </c>
      <c r="F2683" t="s">
        <v>364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2366</v>
      </c>
      <c r="O2683" t="s">
        <v>2367</v>
      </c>
      <c r="P2683" s="10">
        <f t="shared" si="205"/>
        <v>1</v>
      </c>
      <c r="Q2683">
        <f t="shared" si="206"/>
        <v>27.5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6" t="s">
        <v>5464</v>
      </c>
      <c r="C2684" s="6" t="s">
        <v>5465</v>
      </c>
      <c r="D2684" s="7">
        <v>6000</v>
      </c>
      <c r="E2684" s="8">
        <v>1698</v>
      </c>
      <c r="F2684" t="s">
        <v>364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2366</v>
      </c>
      <c r="O2684" t="s">
        <v>2367</v>
      </c>
      <c r="P2684" s="10">
        <f t="shared" si="205"/>
        <v>28</v>
      </c>
      <c r="Q2684">
        <f t="shared" si="206"/>
        <v>84.9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6" t="s">
        <v>5466</v>
      </c>
      <c r="C2685" s="6" t="s">
        <v>5467</v>
      </c>
      <c r="D2685" s="7">
        <v>15000</v>
      </c>
      <c r="E2685" s="8">
        <v>36</v>
      </c>
      <c r="F2685" t="s">
        <v>364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2366</v>
      </c>
      <c r="O2685" t="s">
        <v>2367</v>
      </c>
      <c r="P2685" s="10">
        <f t="shared" si="205"/>
        <v>0</v>
      </c>
      <c r="Q2685">
        <f t="shared" si="206"/>
        <v>12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6" t="s">
        <v>5468</v>
      </c>
      <c r="C2686" s="6" t="s">
        <v>5469</v>
      </c>
      <c r="D2686" s="7">
        <v>70000</v>
      </c>
      <c r="E2686" s="8">
        <v>800</v>
      </c>
      <c r="F2686" t="s">
        <v>364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2366</v>
      </c>
      <c r="O2686" t="s">
        <v>2367</v>
      </c>
      <c r="P2686" s="10">
        <f t="shared" si="205"/>
        <v>1</v>
      </c>
      <c r="Q2686">
        <f t="shared" si="206"/>
        <v>200</v>
      </c>
      <c r="S2686" s="11">
        <f t="shared" si="207"/>
        <v>41820.914641203708</v>
      </c>
      <c r="T2686" s="11">
        <f t="shared" si="208"/>
        <v>41860.914641203708</v>
      </c>
      <c r="U2686">
        <f t="shared" si="209"/>
        <v>2014</v>
      </c>
    </row>
    <row r="2687" spans="1:21" ht="60" x14ac:dyDescent="0.25">
      <c r="A2687">
        <v>2685</v>
      </c>
      <c r="B2687" s="6" t="s">
        <v>5470</v>
      </c>
      <c r="C2687" s="6" t="s">
        <v>5471</v>
      </c>
      <c r="D2687" s="7">
        <v>50000</v>
      </c>
      <c r="E2687" s="8">
        <v>10</v>
      </c>
      <c r="F2687" t="s">
        <v>364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2366</v>
      </c>
      <c r="O2687" t="s">
        <v>2367</v>
      </c>
      <c r="P2687" s="10">
        <f t="shared" si="205"/>
        <v>0</v>
      </c>
      <c r="Q2687">
        <f t="shared" si="206"/>
        <v>10</v>
      </c>
      <c r="S2687" s="11">
        <f t="shared" si="207"/>
        <v>42061.69594907407</v>
      </c>
      <c r="T2687" s="11">
        <f t="shared" si="208"/>
        <v>42121.654282407406</v>
      </c>
      <c r="U2687">
        <f t="shared" si="209"/>
        <v>2015</v>
      </c>
    </row>
    <row r="2688" spans="1:21" ht="60" x14ac:dyDescent="0.25">
      <c r="A2688">
        <v>2686</v>
      </c>
      <c r="B2688" s="6" t="s">
        <v>5472</v>
      </c>
      <c r="C2688" s="6" t="s">
        <v>5473</v>
      </c>
      <c r="D2688" s="7">
        <v>30000</v>
      </c>
      <c r="E2688" s="8">
        <v>0</v>
      </c>
      <c r="F2688" t="s">
        <v>364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2366</v>
      </c>
      <c r="O2688" t="s">
        <v>2367</v>
      </c>
      <c r="P2688" s="10">
        <f t="shared" si="205"/>
        <v>0</v>
      </c>
      <c r="Q2688">
        <f t="shared" si="206"/>
        <v>0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6" t="s">
        <v>5474</v>
      </c>
      <c r="C2689" s="6" t="s">
        <v>5475</v>
      </c>
      <c r="D2689" s="7">
        <v>15000</v>
      </c>
      <c r="E2689" s="8">
        <v>0</v>
      </c>
      <c r="F2689" t="s">
        <v>364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2366</v>
      </c>
      <c r="O2689" t="s">
        <v>2367</v>
      </c>
      <c r="P2689" s="10">
        <f t="shared" si="205"/>
        <v>0</v>
      </c>
      <c r="Q2689">
        <f t="shared" si="206"/>
        <v>0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6" t="s">
        <v>5476</v>
      </c>
      <c r="C2690" s="6" t="s">
        <v>5477</v>
      </c>
      <c r="D2690" s="7">
        <v>50000</v>
      </c>
      <c r="E2690" s="8">
        <v>74</v>
      </c>
      <c r="F2690" t="s">
        <v>364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2366</v>
      </c>
      <c r="O2690" t="s">
        <v>2367</v>
      </c>
      <c r="P2690" s="10">
        <f t="shared" ref="P2690:P2753" si="210">IFERROR(ROUND(E2690/D2690*100,0),0)</f>
        <v>0</v>
      </c>
      <c r="Q2690">
        <f t="shared" ref="Q2690:Q2753" si="211">IFERROR(ROUND(E2690/L2690,2),0)</f>
        <v>5.29</v>
      </c>
      <c r="S2690" s="11">
        <f t="shared" ref="S2690:S2753" si="212">(J2690/86400)+DATE(1970,1,1)</f>
        <v>42028.11886574074</v>
      </c>
      <c r="T2690" s="11">
        <f t="shared" ref="T2690:T2753" si="213">(I2690/86400)+DATE(1970,1,1)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6" t="s">
        <v>5478</v>
      </c>
      <c r="C2691" s="6" t="s">
        <v>5479</v>
      </c>
      <c r="D2691" s="7">
        <v>35000</v>
      </c>
      <c r="E2691" s="8">
        <v>1</v>
      </c>
      <c r="F2691" t="s">
        <v>364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2366</v>
      </c>
      <c r="O2691" t="s">
        <v>2367</v>
      </c>
      <c r="P2691" s="10">
        <f t="shared" si="210"/>
        <v>0</v>
      </c>
      <c r="Q2691">
        <f t="shared" si="211"/>
        <v>1</v>
      </c>
      <c r="S2691" s="11">
        <f t="shared" si="212"/>
        <v>42551.961689814816</v>
      </c>
      <c r="T2691" s="11">
        <f t="shared" si="213"/>
        <v>42581.961689814816</v>
      </c>
      <c r="U2691">
        <f t="shared" ref="U2691:U2754" si="214">YEAR(S2691)</f>
        <v>2016</v>
      </c>
    </row>
    <row r="2692" spans="1:21" ht="60" x14ac:dyDescent="0.25">
      <c r="A2692">
        <v>2690</v>
      </c>
      <c r="B2692" s="6" t="s">
        <v>5480</v>
      </c>
      <c r="C2692" s="6" t="s">
        <v>5481</v>
      </c>
      <c r="D2692" s="7">
        <v>80000</v>
      </c>
      <c r="E2692" s="8">
        <v>8586</v>
      </c>
      <c r="F2692" t="s">
        <v>364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2366</v>
      </c>
      <c r="O2692" t="s">
        <v>2367</v>
      </c>
      <c r="P2692" s="10">
        <f t="shared" si="210"/>
        <v>11</v>
      </c>
      <c r="Q2692">
        <f t="shared" si="211"/>
        <v>72.760000000000005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6" t="s">
        <v>5482</v>
      </c>
      <c r="C2693" s="6" t="s">
        <v>5483</v>
      </c>
      <c r="D2693" s="7">
        <v>65000</v>
      </c>
      <c r="E2693" s="8">
        <v>35</v>
      </c>
      <c r="F2693" t="s">
        <v>364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2366</v>
      </c>
      <c r="O2693" t="s">
        <v>2367</v>
      </c>
      <c r="P2693" s="10">
        <f t="shared" si="210"/>
        <v>0</v>
      </c>
      <c r="Q2693">
        <f t="shared" si="211"/>
        <v>17.5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6" t="s">
        <v>5484</v>
      </c>
      <c r="C2694" s="6" t="s">
        <v>5485</v>
      </c>
      <c r="D2694" s="7">
        <v>3500</v>
      </c>
      <c r="E2694" s="8">
        <v>25</v>
      </c>
      <c r="F2694" t="s">
        <v>364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2366</v>
      </c>
      <c r="O2694" t="s">
        <v>2367</v>
      </c>
      <c r="P2694" s="10">
        <f t="shared" si="210"/>
        <v>1</v>
      </c>
      <c r="Q2694">
        <f t="shared" si="211"/>
        <v>25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6" t="s">
        <v>5486</v>
      </c>
      <c r="C2695" s="6" t="s">
        <v>5487</v>
      </c>
      <c r="D2695" s="7">
        <v>5000</v>
      </c>
      <c r="E2695" s="8">
        <v>40</v>
      </c>
      <c r="F2695" t="s">
        <v>364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2366</v>
      </c>
      <c r="O2695" t="s">
        <v>2367</v>
      </c>
      <c r="P2695" s="10">
        <f t="shared" si="210"/>
        <v>1</v>
      </c>
      <c r="Q2695">
        <f t="shared" si="211"/>
        <v>13.33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6" t="s">
        <v>5488</v>
      </c>
      <c r="C2696" s="6" t="s">
        <v>5489</v>
      </c>
      <c r="D2696" s="7">
        <v>30000</v>
      </c>
      <c r="E2696" s="8">
        <v>1</v>
      </c>
      <c r="F2696" t="s">
        <v>364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2366</v>
      </c>
      <c r="O2696" t="s">
        <v>2367</v>
      </c>
      <c r="P2696" s="10">
        <f t="shared" si="210"/>
        <v>0</v>
      </c>
      <c r="Q2696">
        <f t="shared" si="211"/>
        <v>1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6" t="s">
        <v>5490</v>
      </c>
      <c r="C2697" s="6" t="s">
        <v>5491</v>
      </c>
      <c r="D2697" s="7">
        <v>15000</v>
      </c>
      <c r="E2697" s="8">
        <v>71</v>
      </c>
      <c r="F2697" t="s">
        <v>364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2366</v>
      </c>
      <c r="O2697" t="s">
        <v>2367</v>
      </c>
      <c r="P2697" s="10">
        <f t="shared" si="210"/>
        <v>0</v>
      </c>
      <c r="Q2697">
        <f t="shared" si="211"/>
        <v>23.67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6" t="s">
        <v>5492</v>
      </c>
      <c r="C2698" s="6" t="s">
        <v>5493</v>
      </c>
      <c r="D2698" s="7">
        <v>60000</v>
      </c>
      <c r="E2698" s="8">
        <v>3390</v>
      </c>
      <c r="F2698" t="s">
        <v>364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2366</v>
      </c>
      <c r="O2698" t="s">
        <v>2367</v>
      </c>
      <c r="P2698" s="10">
        <f t="shared" si="210"/>
        <v>6</v>
      </c>
      <c r="Q2698">
        <f t="shared" si="211"/>
        <v>89.21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6" t="s">
        <v>5494</v>
      </c>
      <c r="C2699" s="6" t="s">
        <v>5495</v>
      </c>
      <c r="D2699" s="7">
        <v>23000</v>
      </c>
      <c r="E2699" s="8">
        <v>6061</v>
      </c>
      <c r="F2699" t="s">
        <v>364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2366</v>
      </c>
      <c r="O2699" t="s">
        <v>2367</v>
      </c>
      <c r="P2699" s="10">
        <f t="shared" si="210"/>
        <v>26</v>
      </c>
      <c r="Q2699">
        <f t="shared" si="211"/>
        <v>116.56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6" t="s">
        <v>5496</v>
      </c>
      <c r="C2700" s="6" t="s">
        <v>5497</v>
      </c>
      <c r="D2700" s="7">
        <v>8000</v>
      </c>
      <c r="E2700" s="8">
        <v>26.01</v>
      </c>
      <c r="F2700" t="s">
        <v>364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2366</v>
      </c>
      <c r="O2700" t="s">
        <v>2367</v>
      </c>
      <c r="P2700" s="10">
        <f t="shared" si="210"/>
        <v>0</v>
      </c>
      <c r="Q2700">
        <f t="shared" si="211"/>
        <v>13.01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6" t="s">
        <v>5498</v>
      </c>
      <c r="C2701" s="6" t="s">
        <v>5499</v>
      </c>
      <c r="D2701" s="7">
        <v>2</v>
      </c>
      <c r="E2701" s="8">
        <v>0</v>
      </c>
      <c r="F2701" t="s">
        <v>364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2366</v>
      </c>
      <c r="O2701" t="s">
        <v>2367</v>
      </c>
      <c r="P2701" s="10">
        <f t="shared" si="210"/>
        <v>0</v>
      </c>
      <c r="Q2701">
        <f t="shared" si="211"/>
        <v>0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6" t="s">
        <v>5500</v>
      </c>
      <c r="C2702" s="6" t="s">
        <v>5501</v>
      </c>
      <c r="D2702" s="7">
        <v>9999</v>
      </c>
      <c r="E2702" s="8">
        <v>70</v>
      </c>
      <c r="F2702" t="s">
        <v>364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2366</v>
      </c>
      <c r="O2702" t="s">
        <v>2367</v>
      </c>
      <c r="P2702" s="10">
        <f t="shared" si="210"/>
        <v>1</v>
      </c>
      <c r="Q2702">
        <f t="shared" si="211"/>
        <v>17.5</v>
      </c>
      <c r="S2702" s="11">
        <f t="shared" si="212"/>
        <v>41870.874675925923</v>
      </c>
      <c r="T2702" s="11">
        <f t="shared" si="213"/>
        <v>41900.874675925923</v>
      </c>
      <c r="U2702">
        <f t="shared" si="214"/>
        <v>2014</v>
      </c>
    </row>
    <row r="2703" spans="1:21" ht="60" x14ac:dyDescent="0.25">
      <c r="A2703">
        <v>2701</v>
      </c>
      <c r="B2703" s="6" t="s">
        <v>5502</v>
      </c>
      <c r="C2703" s="6" t="s">
        <v>5503</v>
      </c>
      <c r="D2703" s="7">
        <v>3400</v>
      </c>
      <c r="E2703" s="8">
        <v>1570</v>
      </c>
      <c r="F2703" t="s">
        <v>3453</v>
      </c>
      <c r="G2703" t="s">
        <v>2470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1093</v>
      </c>
      <c r="O2703" t="s">
        <v>5504</v>
      </c>
      <c r="P2703" s="10">
        <f t="shared" si="210"/>
        <v>46</v>
      </c>
      <c r="Q2703">
        <f t="shared" si="211"/>
        <v>34.130000000000003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6" t="s">
        <v>5505</v>
      </c>
      <c r="C2704" s="6" t="s">
        <v>5506</v>
      </c>
      <c r="D2704" s="7">
        <v>10000</v>
      </c>
      <c r="E2704" s="8">
        <v>3441</v>
      </c>
      <c r="F2704" t="s">
        <v>3453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1093</v>
      </c>
      <c r="O2704" t="s">
        <v>5504</v>
      </c>
      <c r="P2704" s="10">
        <f t="shared" si="210"/>
        <v>34</v>
      </c>
      <c r="Q2704">
        <f t="shared" si="211"/>
        <v>132.35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6" t="s">
        <v>5507</v>
      </c>
      <c r="C2705" s="6" t="s">
        <v>5508</v>
      </c>
      <c r="D2705" s="7">
        <v>40000</v>
      </c>
      <c r="E2705" s="8">
        <v>41500</v>
      </c>
      <c r="F2705" t="s">
        <v>3453</v>
      </c>
      <c r="G2705" t="s">
        <v>1433</v>
      </c>
      <c r="H2705" t="s">
        <v>1434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1093</v>
      </c>
      <c r="O2705" t="s">
        <v>5504</v>
      </c>
      <c r="P2705" s="10">
        <f t="shared" si="210"/>
        <v>104</v>
      </c>
      <c r="Q2705">
        <f t="shared" si="211"/>
        <v>922.22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6" t="s">
        <v>5509</v>
      </c>
      <c r="C2706" s="6" t="s">
        <v>5510</v>
      </c>
      <c r="D2706" s="7">
        <v>19000</v>
      </c>
      <c r="E2706" s="8">
        <v>1145</v>
      </c>
      <c r="F2706" t="s">
        <v>3453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1093</v>
      </c>
      <c r="O2706" t="s">
        <v>5504</v>
      </c>
      <c r="P2706" s="10">
        <f t="shared" si="210"/>
        <v>6</v>
      </c>
      <c r="Q2706">
        <f t="shared" si="211"/>
        <v>163.57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6" t="s">
        <v>5511</v>
      </c>
      <c r="C2707" s="6" t="s">
        <v>5512</v>
      </c>
      <c r="D2707" s="7">
        <v>16500</v>
      </c>
      <c r="E2707" s="8">
        <v>1739</v>
      </c>
      <c r="F2707" t="s">
        <v>3453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1093</v>
      </c>
      <c r="O2707" t="s">
        <v>5504</v>
      </c>
      <c r="P2707" s="10">
        <f t="shared" si="210"/>
        <v>11</v>
      </c>
      <c r="Q2707">
        <f t="shared" si="211"/>
        <v>217.38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6" t="s">
        <v>5513</v>
      </c>
      <c r="C2708" s="6" t="s">
        <v>5514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1093</v>
      </c>
      <c r="O2708" t="s">
        <v>5504</v>
      </c>
      <c r="P2708" s="10">
        <f t="shared" si="210"/>
        <v>112</v>
      </c>
      <c r="Q2708">
        <f t="shared" si="211"/>
        <v>149.44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6" t="s">
        <v>5515</v>
      </c>
      <c r="C2709" s="6" t="s">
        <v>5516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1093</v>
      </c>
      <c r="O2709" t="s">
        <v>5504</v>
      </c>
      <c r="P2709" s="10">
        <f t="shared" si="210"/>
        <v>351</v>
      </c>
      <c r="Q2709">
        <f t="shared" si="211"/>
        <v>71.239999999999995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6" t="s">
        <v>5517</v>
      </c>
      <c r="C2710" s="6" t="s">
        <v>5518</v>
      </c>
      <c r="D2710" s="7">
        <v>20000</v>
      </c>
      <c r="E2710" s="8">
        <v>46643.07</v>
      </c>
      <c r="F2710" t="s">
        <v>22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1093</v>
      </c>
      <c r="O2710" t="s">
        <v>5504</v>
      </c>
      <c r="P2710" s="10">
        <f t="shared" si="210"/>
        <v>233</v>
      </c>
      <c r="Q2710">
        <f t="shared" si="211"/>
        <v>44.46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6" t="s">
        <v>5519</v>
      </c>
      <c r="C2711" s="6" t="s">
        <v>5520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1093</v>
      </c>
      <c r="O2711" t="s">
        <v>5504</v>
      </c>
      <c r="P2711" s="10">
        <f t="shared" si="210"/>
        <v>102</v>
      </c>
      <c r="Q2711">
        <f t="shared" si="211"/>
        <v>164.94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6" t="s">
        <v>5521</v>
      </c>
      <c r="C2712" s="6" t="s">
        <v>5522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1093</v>
      </c>
      <c r="O2712" t="s">
        <v>5504</v>
      </c>
      <c r="P2712" s="10">
        <f t="shared" si="210"/>
        <v>154</v>
      </c>
      <c r="Q2712">
        <f t="shared" si="211"/>
        <v>84.87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6" t="s">
        <v>5523</v>
      </c>
      <c r="C2713" s="6" t="s">
        <v>5524</v>
      </c>
      <c r="D2713" s="7">
        <v>3910</v>
      </c>
      <c r="E2713" s="8">
        <v>3938</v>
      </c>
      <c r="F2713" t="s">
        <v>22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1093</v>
      </c>
      <c r="O2713" t="s">
        <v>5504</v>
      </c>
      <c r="P2713" s="10">
        <f t="shared" si="210"/>
        <v>101</v>
      </c>
      <c r="Q2713">
        <f t="shared" si="211"/>
        <v>53.95</v>
      </c>
      <c r="S2713" s="11">
        <f t="shared" si="212"/>
        <v>41780.745254629626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6" t="s">
        <v>5525</v>
      </c>
      <c r="C2714" s="6" t="s">
        <v>5526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1093</v>
      </c>
      <c r="O2714" t="s">
        <v>5504</v>
      </c>
      <c r="P2714" s="10">
        <f t="shared" si="210"/>
        <v>131</v>
      </c>
      <c r="Q2714">
        <f t="shared" si="211"/>
        <v>50.53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6" t="s">
        <v>5527</v>
      </c>
      <c r="C2715" s="6" t="s">
        <v>5528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1093</v>
      </c>
      <c r="O2715" t="s">
        <v>5504</v>
      </c>
      <c r="P2715" s="10">
        <f t="shared" si="210"/>
        <v>102</v>
      </c>
      <c r="Q2715">
        <f t="shared" si="211"/>
        <v>108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6" t="s">
        <v>5529</v>
      </c>
      <c r="C2716" s="6" t="s">
        <v>5530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1093</v>
      </c>
      <c r="O2716" t="s">
        <v>5504</v>
      </c>
      <c r="P2716" s="10">
        <f t="shared" si="210"/>
        <v>116</v>
      </c>
      <c r="Q2716">
        <f t="shared" si="211"/>
        <v>95.37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6" t="s">
        <v>5531</v>
      </c>
      <c r="C2717" s="6" t="s">
        <v>5532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1093</v>
      </c>
      <c r="O2717" t="s">
        <v>5504</v>
      </c>
      <c r="P2717" s="10">
        <f t="shared" si="210"/>
        <v>265</v>
      </c>
      <c r="Q2717">
        <f t="shared" si="211"/>
        <v>57.63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6" t="s">
        <v>5533</v>
      </c>
      <c r="C2718" s="6" t="s">
        <v>5534</v>
      </c>
      <c r="D2718" s="7">
        <v>10000</v>
      </c>
      <c r="E2718" s="8">
        <v>11998.01</v>
      </c>
      <c r="F2718" t="s">
        <v>22</v>
      </c>
      <c r="G2718" t="s">
        <v>509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1093</v>
      </c>
      <c r="O2718" t="s">
        <v>5504</v>
      </c>
      <c r="P2718" s="10">
        <f t="shared" si="210"/>
        <v>120</v>
      </c>
      <c r="Q2718">
        <f t="shared" si="211"/>
        <v>64.16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6" t="s">
        <v>5535</v>
      </c>
      <c r="C2719" s="6" t="s">
        <v>5536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1093</v>
      </c>
      <c r="O2719" t="s">
        <v>5504</v>
      </c>
      <c r="P2719" s="10">
        <f t="shared" si="210"/>
        <v>120</v>
      </c>
      <c r="Q2719">
        <f t="shared" si="211"/>
        <v>92.39</v>
      </c>
      <c r="S2719" s="11">
        <f t="shared" si="212"/>
        <v>41934.914918981478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6" t="s">
        <v>5537</v>
      </c>
      <c r="C2720" s="6" t="s">
        <v>5538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1093</v>
      </c>
      <c r="O2720" t="s">
        <v>5504</v>
      </c>
      <c r="P2720" s="10">
        <f t="shared" si="210"/>
        <v>104</v>
      </c>
      <c r="Q2720">
        <f t="shared" si="211"/>
        <v>125.98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6" t="s">
        <v>5539</v>
      </c>
      <c r="C2721" s="6" t="s">
        <v>5540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1093</v>
      </c>
      <c r="O2721" t="s">
        <v>5504</v>
      </c>
      <c r="P2721" s="10">
        <f t="shared" si="210"/>
        <v>109</v>
      </c>
      <c r="Q2721">
        <f t="shared" si="211"/>
        <v>94.64</v>
      </c>
      <c r="S2721" s="11">
        <f t="shared" si="212"/>
        <v>42418.031180555554</v>
      </c>
      <c r="T2721" s="11">
        <f t="shared" si="213"/>
        <v>42477.98951388889</v>
      </c>
      <c r="U2721">
        <f t="shared" si="214"/>
        <v>2016</v>
      </c>
    </row>
    <row r="2722" spans="1:21" ht="45" x14ac:dyDescent="0.25">
      <c r="A2722">
        <v>2720</v>
      </c>
      <c r="B2722" s="6" t="s">
        <v>5541</v>
      </c>
      <c r="C2722" s="6" t="s">
        <v>5542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1093</v>
      </c>
      <c r="O2722" t="s">
        <v>5504</v>
      </c>
      <c r="P2722" s="10">
        <f t="shared" si="210"/>
        <v>118</v>
      </c>
      <c r="Q2722">
        <f t="shared" si="211"/>
        <v>170.7</v>
      </c>
      <c r="S2722" s="11">
        <f t="shared" si="212"/>
        <v>42655.465891203705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6" t="s">
        <v>5543</v>
      </c>
      <c r="C2723" s="6" t="s">
        <v>5544</v>
      </c>
      <c r="D2723" s="7">
        <v>750</v>
      </c>
      <c r="E2723" s="8">
        <v>10965</v>
      </c>
      <c r="F2723" t="s">
        <v>22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1135</v>
      </c>
      <c r="O2723" t="s">
        <v>3977</v>
      </c>
      <c r="P2723" s="10">
        <f t="shared" si="210"/>
        <v>1462</v>
      </c>
      <c r="Q2723">
        <f t="shared" si="211"/>
        <v>40.76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6" t="s">
        <v>5545</v>
      </c>
      <c r="C2724" s="6" t="s">
        <v>5546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1135</v>
      </c>
      <c r="O2724" t="s">
        <v>3977</v>
      </c>
      <c r="P2724" s="10">
        <f t="shared" si="210"/>
        <v>253</v>
      </c>
      <c r="Q2724">
        <f t="shared" si="211"/>
        <v>68.25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6" t="s">
        <v>5547</v>
      </c>
      <c r="C2725" s="6" t="s">
        <v>5548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1135</v>
      </c>
      <c r="O2725" t="s">
        <v>3977</v>
      </c>
      <c r="P2725" s="10">
        <f t="shared" si="210"/>
        <v>140</v>
      </c>
      <c r="Q2725">
        <f t="shared" si="211"/>
        <v>95.49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6" t="s">
        <v>5549</v>
      </c>
      <c r="C2726" s="6" t="s">
        <v>5550</v>
      </c>
      <c r="D2726" s="7">
        <v>2468</v>
      </c>
      <c r="E2726" s="8">
        <v>7326.88</v>
      </c>
      <c r="F2726" t="s">
        <v>22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1135</v>
      </c>
      <c r="O2726" t="s">
        <v>3977</v>
      </c>
      <c r="P2726" s="10">
        <f t="shared" si="210"/>
        <v>297</v>
      </c>
      <c r="Q2726">
        <f t="shared" si="211"/>
        <v>7.19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6" t="s">
        <v>5551</v>
      </c>
      <c r="C2727" s="6" t="s">
        <v>5552</v>
      </c>
      <c r="D2727" s="7">
        <v>40000</v>
      </c>
      <c r="E2727" s="8">
        <v>57817</v>
      </c>
      <c r="F2727" t="s">
        <v>22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1135</v>
      </c>
      <c r="O2727" t="s">
        <v>3977</v>
      </c>
      <c r="P2727" s="10">
        <f t="shared" si="210"/>
        <v>145</v>
      </c>
      <c r="Q2727">
        <f t="shared" si="211"/>
        <v>511.65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6" t="s">
        <v>5553</v>
      </c>
      <c r="C2728" s="6" t="s">
        <v>5554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1135</v>
      </c>
      <c r="O2728" t="s">
        <v>3977</v>
      </c>
      <c r="P2728" s="10">
        <f t="shared" si="210"/>
        <v>106</v>
      </c>
      <c r="Q2728">
        <f t="shared" si="211"/>
        <v>261.75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6" t="s">
        <v>5555</v>
      </c>
      <c r="C2729" s="6" t="s">
        <v>5556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1135</v>
      </c>
      <c r="O2729" t="s">
        <v>3977</v>
      </c>
      <c r="P2729" s="10">
        <f t="shared" si="210"/>
        <v>493</v>
      </c>
      <c r="Q2729">
        <f t="shared" si="211"/>
        <v>69.760000000000005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6" t="s">
        <v>5557</v>
      </c>
      <c r="C2730" s="6" t="s">
        <v>5558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1135</v>
      </c>
      <c r="O2730" t="s">
        <v>3977</v>
      </c>
      <c r="P2730" s="10">
        <f t="shared" si="210"/>
        <v>202</v>
      </c>
      <c r="Q2730">
        <f t="shared" si="211"/>
        <v>77.23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6" t="s">
        <v>5559</v>
      </c>
      <c r="C2731" s="6" t="s">
        <v>5560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1135</v>
      </c>
      <c r="O2731" t="s">
        <v>3977</v>
      </c>
      <c r="P2731" s="10">
        <f t="shared" si="210"/>
        <v>104</v>
      </c>
      <c r="Q2731">
        <f t="shared" si="211"/>
        <v>340.57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6" t="s">
        <v>5561</v>
      </c>
      <c r="C2732" s="6" t="s">
        <v>5562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1135</v>
      </c>
      <c r="O2732" t="s">
        <v>3977</v>
      </c>
      <c r="P2732" s="10">
        <f t="shared" si="210"/>
        <v>170</v>
      </c>
      <c r="Q2732">
        <f t="shared" si="211"/>
        <v>67.42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6" t="s">
        <v>5563</v>
      </c>
      <c r="C2733" s="6" t="s">
        <v>5564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1135</v>
      </c>
      <c r="O2733" t="s">
        <v>3977</v>
      </c>
      <c r="P2733" s="10">
        <f t="shared" si="210"/>
        <v>104</v>
      </c>
      <c r="Q2733">
        <f t="shared" si="211"/>
        <v>845.7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6" t="s">
        <v>5565</v>
      </c>
      <c r="C2734" s="6" t="s">
        <v>5566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1135</v>
      </c>
      <c r="O2734" t="s">
        <v>3977</v>
      </c>
      <c r="P2734" s="10">
        <f t="shared" si="210"/>
        <v>118</v>
      </c>
      <c r="Q2734">
        <f t="shared" si="211"/>
        <v>97.19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6" t="s">
        <v>5567</v>
      </c>
      <c r="C2735" s="6" t="s">
        <v>5568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1135</v>
      </c>
      <c r="O2735" t="s">
        <v>3977</v>
      </c>
      <c r="P2735" s="10">
        <f t="shared" si="210"/>
        <v>108</v>
      </c>
      <c r="Q2735">
        <f t="shared" si="211"/>
        <v>451.84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6" t="s">
        <v>5569</v>
      </c>
      <c r="C2736" s="6" t="s">
        <v>5570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1135</v>
      </c>
      <c r="O2736" t="s">
        <v>3977</v>
      </c>
      <c r="P2736" s="10">
        <f t="shared" si="210"/>
        <v>2260300</v>
      </c>
      <c r="Q2736">
        <f t="shared" si="211"/>
        <v>138.66999999999999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6" t="s">
        <v>5571</v>
      </c>
      <c r="C2737" s="6" t="s">
        <v>5572</v>
      </c>
      <c r="D2737" s="7">
        <v>750</v>
      </c>
      <c r="E2737" s="8">
        <v>7336.01</v>
      </c>
      <c r="F2737" t="s">
        <v>22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1135</v>
      </c>
      <c r="O2737" t="s">
        <v>3977</v>
      </c>
      <c r="P2737" s="10">
        <f t="shared" si="210"/>
        <v>978</v>
      </c>
      <c r="Q2737">
        <f t="shared" si="211"/>
        <v>21.64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6" t="s">
        <v>5573</v>
      </c>
      <c r="C2738" s="6" t="s">
        <v>5574</v>
      </c>
      <c r="D2738" s="7">
        <v>8000</v>
      </c>
      <c r="E2738" s="8">
        <v>9832</v>
      </c>
      <c r="F2738" t="s">
        <v>22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1135</v>
      </c>
      <c r="O2738" t="s">
        <v>3977</v>
      </c>
      <c r="P2738" s="10">
        <f t="shared" si="210"/>
        <v>123</v>
      </c>
      <c r="Q2738">
        <f t="shared" si="211"/>
        <v>169.52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6" t="s">
        <v>5575</v>
      </c>
      <c r="C2739" s="6" t="s">
        <v>5576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1135</v>
      </c>
      <c r="O2739" t="s">
        <v>3977</v>
      </c>
      <c r="P2739" s="10">
        <f t="shared" si="210"/>
        <v>246</v>
      </c>
      <c r="Q2739">
        <f t="shared" si="211"/>
        <v>161.88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6" t="s">
        <v>5577</v>
      </c>
      <c r="C2740" s="6" t="s">
        <v>5578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1135</v>
      </c>
      <c r="O2740" t="s">
        <v>3977</v>
      </c>
      <c r="P2740" s="10">
        <f t="shared" si="210"/>
        <v>148</v>
      </c>
      <c r="Q2740">
        <f t="shared" si="211"/>
        <v>493.13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6" t="s">
        <v>5579</v>
      </c>
      <c r="C2741" s="6" t="s">
        <v>5580</v>
      </c>
      <c r="D2741" s="7">
        <v>1100</v>
      </c>
      <c r="E2741" s="8">
        <v>4225</v>
      </c>
      <c r="F2741" t="s">
        <v>22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1135</v>
      </c>
      <c r="O2741" t="s">
        <v>3977</v>
      </c>
      <c r="P2741" s="10">
        <f t="shared" si="210"/>
        <v>384</v>
      </c>
      <c r="Q2741">
        <f t="shared" si="211"/>
        <v>22.12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6" t="s">
        <v>5581</v>
      </c>
      <c r="C2742" s="6" t="s">
        <v>5582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1135</v>
      </c>
      <c r="O2742" t="s">
        <v>3977</v>
      </c>
      <c r="P2742" s="10">
        <f t="shared" si="210"/>
        <v>103</v>
      </c>
      <c r="Q2742">
        <f t="shared" si="211"/>
        <v>18.239999999999998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6" t="s">
        <v>5583</v>
      </c>
      <c r="C2743" s="6" t="s">
        <v>5584</v>
      </c>
      <c r="D2743" s="7">
        <v>8000</v>
      </c>
      <c r="E2743" s="8">
        <v>35</v>
      </c>
      <c r="F2743" t="s">
        <v>364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1501</v>
      </c>
      <c r="O2743" t="s">
        <v>5585</v>
      </c>
      <c r="P2743" s="10">
        <f t="shared" si="210"/>
        <v>0</v>
      </c>
      <c r="Q2743">
        <f t="shared" si="211"/>
        <v>8.75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6" t="s">
        <v>5586</v>
      </c>
      <c r="C2744" s="6" t="s">
        <v>5587</v>
      </c>
      <c r="D2744" s="7">
        <v>2500</v>
      </c>
      <c r="E2744" s="8">
        <v>731</v>
      </c>
      <c r="F2744" t="s">
        <v>364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1501</v>
      </c>
      <c r="O2744" t="s">
        <v>5585</v>
      </c>
      <c r="P2744" s="10">
        <f t="shared" si="210"/>
        <v>29</v>
      </c>
      <c r="Q2744">
        <f t="shared" si="211"/>
        <v>40.61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6" t="s">
        <v>5588</v>
      </c>
      <c r="C2745" s="6" t="s">
        <v>5589</v>
      </c>
      <c r="D2745" s="7">
        <v>5999</v>
      </c>
      <c r="E2745" s="8">
        <v>0</v>
      </c>
      <c r="F2745" t="s">
        <v>364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1501</v>
      </c>
      <c r="O2745" t="s">
        <v>5585</v>
      </c>
      <c r="P2745" s="10">
        <f t="shared" si="210"/>
        <v>0</v>
      </c>
      <c r="Q2745">
        <f t="shared" si="211"/>
        <v>0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6" t="s">
        <v>5590</v>
      </c>
      <c r="C2746" s="6" t="s">
        <v>5591</v>
      </c>
      <c r="D2746" s="7">
        <v>16000</v>
      </c>
      <c r="E2746" s="8">
        <v>835</v>
      </c>
      <c r="F2746" t="s">
        <v>364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1501</v>
      </c>
      <c r="O2746" t="s">
        <v>5585</v>
      </c>
      <c r="P2746" s="10">
        <f t="shared" si="210"/>
        <v>5</v>
      </c>
      <c r="Q2746">
        <f t="shared" si="211"/>
        <v>37.950000000000003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6" t="s">
        <v>5592</v>
      </c>
      <c r="C2747" s="6" t="s">
        <v>5593</v>
      </c>
      <c r="D2747" s="7">
        <v>8000</v>
      </c>
      <c r="E2747" s="8">
        <v>1751</v>
      </c>
      <c r="F2747" t="s">
        <v>364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1501</v>
      </c>
      <c r="O2747" t="s">
        <v>5585</v>
      </c>
      <c r="P2747" s="10">
        <f t="shared" si="210"/>
        <v>22</v>
      </c>
      <c r="Q2747">
        <f t="shared" si="211"/>
        <v>35.729999999999997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6" t="s">
        <v>5594</v>
      </c>
      <c r="C2748" s="6" t="s">
        <v>5595</v>
      </c>
      <c r="D2748" s="7">
        <v>3000</v>
      </c>
      <c r="E2748" s="8">
        <v>801</v>
      </c>
      <c r="F2748" t="s">
        <v>364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1501</v>
      </c>
      <c r="O2748" t="s">
        <v>5585</v>
      </c>
      <c r="P2748" s="10">
        <f t="shared" si="210"/>
        <v>27</v>
      </c>
      <c r="Q2748">
        <f t="shared" si="211"/>
        <v>42.16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6" t="s">
        <v>5596</v>
      </c>
      <c r="C2749" s="6" t="s">
        <v>5597</v>
      </c>
      <c r="D2749" s="7">
        <v>500</v>
      </c>
      <c r="E2749" s="8">
        <v>140</v>
      </c>
      <c r="F2749" t="s">
        <v>364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1501</v>
      </c>
      <c r="O2749" t="s">
        <v>5585</v>
      </c>
      <c r="P2749" s="10">
        <f t="shared" si="210"/>
        <v>28</v>
      </c>
      <c r="Q2749">
        <f t="shared" si="211"/>
        <v>35</v>
      </c>
      <c r="S2749" s="11">
        <f t="shared" si="212"/>
        <v>41044.648113425923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6" t="s">
        <v>5598</v>
      </c>
      <c r="C2750" s="6" t="s">
        <v>5599</v>
      </c>
      <c r="D2750" s="7">
        <v>5000</v>
      </c>
      <c r="E2750" s="8">
        <v>53</v>
      </c>
      <c r="F2750" t="s">
        <v>364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1501</v>
      </c>
      <c r="O2750" t="s">
        <v>5585</v>
      </c>
      <c r="P2750" s="10">
        <f t="shared" si="210"/>
        <v>1</v>
      </c>
      <c r="Q2750">
        <f t="shared" si="211"/>
        <v>13.25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6" t="s">
        <v>5600</v>
      </c>
      <c r="C2751" s="6" t="s">
        <v>5601</v>
      </c>
      <c r="D2751" s="7">
        <v>10000</v>
      </c>
      <c r="E2751" s="8">
        <v>110</v>
      </c>
      <c r="F2751" t="s">
        <v>364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1501</v>
      </c>
      <c r="O2751" t="s">
        <v>5585</v>
      </c>
      <c r="P2751" s="10">
        <f t="shared" si="210"/>
        <v>1</v>
      </c>
      <c r="Q2751">
        <f t="shared" si="211"/>
        <v>55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6" t="s">
        <v>5602</v>
      </c>
      <c r="C2752" s="6" t="s">
        <v>5603</v>
      </c>
      <c r="D2752" s="7">
        <v>1999</v>
      </c>
      <c r="E2752" s="8">
        <v>0</v>
      </c>
      <c r="F2752" t="s">
        <v>364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1501</v>
      </c>
      <c r="O2752" t="s">
        <v>5585</v>
      </c>
      <c r="P2752" s="10">
        <f t="shared" si="210"/>
        <v>0</v>
      </c>
      <c r="Q2752">
        <f t="shared" si="211"/>
        <v>0</v>
      </c>
      <c r="S2752" s="11">
        <f t="shared" si="212"/>
        <v>41078.899826388893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6" t="s">
        <v>5604</v>
      </c>
      <c r="C2753" s="6" t="s">
        <v>5605</v>
      </c>
      <c r="D2753" s="7">
        <v>3274</v>
      </c>
      <c r="E2753" s="8">
        <v>0</v>
      </c>
      <c r="F2753" t="s">
        <v>364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1501</v>
      </c>
      <c r="O2753" t="s">
        <v>5585</v>
      </c>
      <c r="P2753" s="10">
        <f t="shared" si="210"/>
        <v>0</v>
      </c>
      <c r="Q2753">
        <f t="shared" si="211"/>
        <v>0</v>
      </c>
      <c r="S2753" s="11">
        <f t="shared" si="212"/>
        <v>41747.887060185181</v>
      </c>
      <c r="T2753" s="11">
        <f t="shared" si="213"/>
        <v>41807.887060185181</v>
      </c>
      <c r="U2753">
        <f t="shared" si="214"/>
        <v>2014</v>
      </c>
    </row>
    <row r="2754" spans="1:21" ht="60" x14ac:dyDescent="0.25">
      <c r="A2754">
        <v>2752</v>
      </c>
      <c r="B2754" s="6" t="s">
        <v>5606</v>
      </c>
      <c r="C2754" s="6" t="s">
        <v>5607</v>
      </c>
      <c r="D2754" s="7">
        <v>4800</v>
      </c>
      <c r="E2754" s="8">
        <v>550</v>
      </c>
      <c r="F2754" t="s">
        <v>364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1501</v>
      </c>
      <c r="O2754" t="s">
        <v>5585</v>
      </c>
      <c r="P2754" s="10">
        <f t="shared" ref="P2754:P2817" si="215">IFERROR(ROUND(E2754/D2754*100,0),0)</f>
        <v>11</v>
      </c>
      <c r="Q2754">
        <f t="shared" ref="Q2754:Q2817" si="216">IFERROR(ROUND(E2754/L2754,2),0)</f>
        <v>39.29</v>
      </c>
      <c r="S2754" s="11">
        <f t="shared" ref="S2754:S2817" si="217">(J2754/86400)+DATE(1970,1,1)</f>
        <v>40855.765092592592</v>
      </c>
      <c r="T2754" s="11">
        <f t="shared" ref="T2754:T2817" si="218">(I2754/86400)+DATE(1970,1,1)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6" t="s">
        <v>5608</v>
      </c>
      <c r="C2755" s="6" t="s">
        <v>5609</v>
      </c>
      <c r="D2755" s="7">
        <v>2000</v>
      </c>
      <c r="E2755" s="8">
        <v>380</v>
      </c>
      <c r="F2755" t="s">
        <v>364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1501</v>
      </c>
      <c r="O2755" t="s">
        <v>5585</v>
      </c>
      <c r="P2755" s="10">
        <f t="shared" si="215"/>
        <v>19</v>
      </c>
      <c r="Q2755">
        <f t="shared" si="216"/>
        <v>47.5</v>
      </c>
      <c r="S2755" s="11">
        <f t="shared" si="217"/>
        <v>41117.900729166664</v>
      </c>
      <c r="T2755" s="11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6" t="s">
        <v>5610</v>
      </c>
      <c r="C2756" s="6" t="s">
        <v>5611</v>
      </c>
      <c r="D2756" s="7">
        <v>10000</v>
      </c>
      <c r="E2756" s="8">
        <v>0</v>
      </c>
      <c r="F2756" t="s">
        <v>364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1501</v>
      </c>
      <c r="O2756" t="s">
        <v>5585</v>
      </c>
      <c r="P2756" s="10">
        <f t="shared" si="215"/>
        <v>0</v>
      </c>
      <c r="Q2756">
        <f t="shared" si="216"/>
        <v>0</v>
      </c>
      <c r="S2756" s="11">
        <f t="shared" si="217"/>
        <v>41863.636006944442</v>
      </c>
      <c r="T2756" s="11">
        <f t="shared" si="218"/>
        <v>41893.636006944442</v>
      </c>
      <c r="U2756">
        <f t="shared" si="219"/>
        <v>2014</v>
      </c>
    </row>
    <row r="2757" spans="1:21" ht="45" x14ac:dyDescent="0.25">
      <c r="A2757">
        <v>2755</v>
      </c>
      <c r="B2757" s="6" t="s">
        <v>5612</v>
      </c>
      <c r="C2757" s="6" t="s">
        <v>5613</v>
      </c>
      <c r="D2757" s="7">
        <v>500</v>
      </c>
      <c r="E2757" s="8">
        <v>260</v>
      </c>
      <c r="F2757" t="s">
        <v>364</v>
      </c>
      <c r="G2757" t="s">
        <v>2470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1501</v>
      </c>
      <c r="O2757" t="s">
        <v>5585</v>
      </c>
      <c r="P2757" s="10">
        <f t="shared" si="215"/>
        <v>52</v>
      </c>
      <c r="Q2757">
        <f t="shared" si="216"/>
        <v>17.329999999999998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6" t="s">
        <v>5614</v>
      </c>
      <c r="C2758" s="6" t="s">
        <v>5615</v>
      </c>
      <c r="D2758" s="7">
        <v>10000</v>
      </c>
      <c r="E2758" s="8">
        <v>1048</v>
      </c>
      <c r="F2758" t="s">
        <v>364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1501</v>
      </c>
      <c r="O2758" t="s">
        <v>5585</v>
      </c>
      <c r="P2758" s="10">
        <f t="shared" si="215"/>
        <v>10</v>
      </c>
      <c r="Q2758">
        <f t="shared" si="216"/>
        <v>31.76</v>
      </c>
      <c r="S2758" s="11">
        <f t="shared" si="217"/>
        <v>41620.900474537033</v>
      </c>
      <c r="T2758" s="11">
        <f t="shared" si="218"/>
        <v>41650.900474537033</v>
      </c>
      <c r="U2758">
        <f t="shared" si="219"/>
        <v>2013</v>
      </c>
    </row>
    <row r="2759" spans="1:21" ht="30" x14ac:dyDescent="0.25">
      <c r="A2759">
        <v>2757</v>
      </c>
      <c r="B2759" s="6" t="s">
        <v>5616</v>
      </c>
      <c r="C2759" s="6" t="s">
        <v>5617</v>
      </c>
      <c r="D2759" s="7">
        <v>1500</v>
      </c>
      <c r="E2759" s="8">
        <v>10</v>
      </c>
      <c r="F2759" t="s">
        <v>364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1501</v>
      </c>
      <c r="O2759" t="s">
        <v>5585</v>
      </c>
      <c r="P2759" s="10">
        <f t="shared" si="215"/>
        <v>1</v>
      </c>
      <c r="Q2759">
        <f t="shared" si="216"/>
        <v>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6" t="s">
        <v>5618</v>
      </c>
      <c r="C2760" s="6" t="s">
        <v>5619</v>
      </c>
      <c r="D2760" s="7">
        <v>2000</v>
      </c>
      <c r="E2760" s="8">
        <v>234</v>
      </c>
      <c r="F2760" t="s">
        <v>364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1501</v>
      </c>
      <c r="O2760" t="s">
        <v>5585</v>
      </c>
      <c r="P2760" s="10">
        <f t="shared" si="215"/>
        <v>12</v>
      </c>
      <c r="Q2760">
        <f t="shared" si="216"/>
        <v>39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6" t="s">
        <v>5620</v>
      </c>
      <c r="C2761" s="6" t="s">
        <v>5621</v>
      </c>
      <c r="D2761" s="7">
        <v>1000</v>
      </c>
      <c r="E2761" s="8">
        <v>105</v>
      </c>
      <c r="F2761" t="s">
        <v>364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1501</v>
      </c>
      <c r="O2761" t="s">
        <v>5585</v>
      </c>
      <c r="P2761" s="10">
        <f t="shared" si="215"/>
        <v>11</v>
      </c>
      <c r="Q2761">
        <f t="shared" si="216"/>
        <v>52.5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6" t="s">
        <v>5622</v>
      </c>
      <c r="C2762" s="6" t="s">
        <v>5623</v>
      </c>
      <c r="D2762" s="7">
        <v>5000</v>
      </c>
      <c r="E2762" s="8">
        <v>0</v>
      </c>
      <c r="F2762" t="s">
        <v>364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1501</v>
      </c>
      <c r="O2762" t="s">
        <v>5585</v>
      </c>
      <c r="P2762" s="10">
        <f t="shared" si="215"/>
        <v>0</v>
      </c>
      <c r="Q2762">
        <f t="shared" si="216"/>
        <v>0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6" t="s">
        <v>5624</v>
      </c>
      <c r="C2763" s="6" t="s">
        <v>5625</v>
      </c>
      <c r="D2763" s="7">
        <v>5000</v>
      </c>
      <c r="E2763" s="8">
        <v>36</v>
      </c>
      <c r="F2763" t="s">
        <v>364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1501</v>
      </c>
      <c r="O2763" t="s">
        <v>5585</v>
      </c>
      <c r="P2763" s="10">
        <f t="shared" si="215"/>
        <v>1</v>
      </c>
      <c r="Q2763">
        <f t="shared" si="216"/>
        <v>9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6" t="s">
        <v>5626</v>
      </c>
      <c r="C2764" s="6" t="s">
        <v>5627</v>
      </c>
      <c r="D2764" s="7">
        <v>3250</v>
      </c>
      <c r="E2764" s="8">
        <v>25</v>
      </c>
      <c r="F2764" t="s">
        <v>364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1501</v>
      </c>
      <c r="O2764" t="s">
        <v>5585</v>
      </c>
      <c r="P2764" s="10">
        <f t="shared" si="215"/>
        <v>1</v>
      </c>
      <c r="Q2764">
        <f t="shared" si="216"/>
        <v>25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6" t="s">
        <v>5628</v>
      </c>
      <c r="C2765" s="6" t="s">
        <v>5629</v>
      </c>
      <c r="D2765" s="7">
        <v>39400</v>
      </c>
      <c r="E2765" s="8">
        <v>90</v>
      </c>
      <c r="F2765" t="s">
        <v>364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1501</v>
      </c>
      <c r="O2765" t="s">
        <v>5585</v>
      </c>
      <c r="P2765" s="10">
        <f t="shared" si="215"/>
        <v>0</v>
      </c>
      <c r="Q2765">
        <f t="shared" si="216"/>
        <v>30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6" t="s">
        <v>5630</v>
      </c>
      <c r="C2766" s="6" t="s">
        <v>5631</v>
      </c>
      <c r="D2766" s="7">
        <v>4000</v>
      </c>
      <c r="E2766" s="8">
        <v>45</v>
      </c>
      <c r="F2766" t="s">
        <v>364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1501</v>
      </c>
      <c r="O2766" t="s">
        <v>5585</v>
      </c>
      <c r="P2766" s="10">
        <f t="shared" si="215"/>
        <v>1</v>
      </c>
      <c r="Q2766">
        <f t="shared" si="216"/>
        <v>11.25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6" t="s">
        <v>5632</v>
      </c>
      <c r="C2767" s="6" t="s">
        <v>5633</v>
      </c>
      <c r="D2767" s="7">
        <v>4000</v>
      </c>
      <c r="E2767" s="8">
        <v>0</v>
      </c>
      <c r="F2767" t="s">
        <v>364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1501</v>
      </c>
      <c r="O2767" t="s">
        <v>5585</v>
      </c>
      <c r="P2767" s="10">
        <f t="shared" si="215"/>
        <v>0</v>
      </c>
      <c r="Q2767">
        <f t="shared" si="216"/>
        <v>0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6" t="s">
        <v>5634</v>
      </c>
      <c r="C2768" s="6" t="s">
        <v>5635</v>
      </c>
      <c r="D2768" s="7">
        <v>5000</v>
      </c>
      <c r="E2768" s="8">
        <v>100</v>
      </c>
      <c r="F2768" t="s">
        <v>364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1501</v>
      </c>
      <c r="O2768" t="s">
        <v>5585</v>
      </c>
      <c r="P2768" s="10">
        <f t="shared" si="215"/>
        <v>2</v>
      </c>
      <c r="Q2768">
        <f t="shared" si="216"/>
        <v>25</v>
      </c>
      <c r="S2768" s="11">
        <f t="shared" si="217"/>
        <v>40736.668032407411</v>
      </c>
      <c r="T2768" s="11">
        <f t="shared" si="218"/>
        <v>40766.668032407411</v>
      </c>
      <c r="U2768">
        <f t="shared" si="219"/>
        <v>2011</v>
      </c>
    </row>
    <row r="2769" spans="1:21" ht="45" x14ac:dyDescent="0.25">
      <c r="A2769">
        <v>2767</v>
      </c>
      <c r="B2769" s="6" t="s">
        <v>5636</v>
      </c>
      <c r="C2769" s="6" t="s">
        <v>5637</v>
      </c>
      <c r="D2769" s="7">
        <v>4000</v>
      </c>
      <c r="E2769" s="8">
        <v>34</v>
      </c>
      <c r="F2769" t="s">
        <v>364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1501</v>
      </c>
      <c r="O2769" t="s">
        <v>5585</v>
      </c>
      <c r="P2769" s="10">
        <f t="shared" si="215"/>
        <v>1</v>
      </c>
      <c r="Q2769">
        <f t="shared" si="216"/>
        <v>11.33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6" t="s">
        <v>5638</v>
      </c>
      <c r="C2770" s="6" t="s">
        <v>5639</v>
      </c>
      <c r="D2770" s="7">
        <v>7000</v>
      </c>
      <c r="E2770" s="8">
        <v>1002</v>
      </c>
      <c r="F2770" t="s">
        <v>364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1501</v>
      </c>
      <c r="O2770" t="s">
        <v>5585</v>
      </c>
      <c r="P2770" s="10">
        <f t="shared" si="215"/>
        <v>14</v>
      </c>
      <c r="Q2770">
        <f t="shared" si="216"/>
        <v>29.47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6" t="s">
        <v>5640</v>
      </c>
      <c r="C2771" s="6" t="s">
        <v>5641</v>
      </c>
      <c r="D2771" s="7">
        <v>800</v>
      </c>
      <c r="E2771" s="8">
        <v>2</v>
      </c>
      <c r="F2771" t="s">
        <v>364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1501</v>
      </c>
      <c r="O2771" t="s">
        <v>5585</v>
      </c>
      <c r="P2771" s="10">
        <f t="shared" si="215"/>
        <v>0</v>
      </c>
      <c r="Q2771">
        <f t="shared" si="216"/>
        <v>1</v>
      </c>
      <c r="S2771" s="11">
        <f t="shared" si="217"/>
        <v>41745.826273148152</v>
      </c>
      <c r="T2771" s="11">
        <f t="shared" si="218"/>
        <v>41795.826273148152</v>
      </c>
      <c r="U2771">
        <f t="shared" si="219"/>
        <v>2014</v>
      </c>
    </row>
    <row r="2772" spans="1:21" ht="60" x14ac:dyDescent="0.25">
      <c r="A2772">
        <v>2770</v>
      </c>
      <c r="B2772" s="6" t="s">
        <v>5642</v>
      </c>
      <c r="C2772" s="6" t="s">
        <v>5643</v>
      </c>
      <c r="D2772" s="7">
        <v>20000</v>
      </c>
      <c r="E2772" s="8">
        <v>2082.25</v>
      </c>
      <c r="F2772" t="s">
        <v>364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1501</v>
      </c>
      <c r="O2772" t="s">
        <v>5585</v>
      </c>
      <c r="P2772" s="10">
        <f t="shared" si="215"/>
        <v>10</v>
      </c>
      <c r="Q2772">
        <f t="shared" si="216"/>
        <v>63.1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6" t="s">
        <v>5644</v>
      </c>
      <c r="C2773" s="6" t="s">
        <v>5645</v>
      </c>
      <c r="D2773" s="7">
        <v>19980</v>
      </c>
      <c r="E2773" s="8">
        <v>0</v>
      </c>
      <c r="F2773" t="s">
        <v>364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1501</v>
      </c>
      <c r="O2773" t="s">
        <v>5585</v>
      </c>
      <c r="P2773" s="10">
        <f t="shared" si="215"/>
        <v>0</v>
      </c>
      <c r="Q2773">
        <f t="shared" si="216"/>
        <v>0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6" t="s">
        <v>5646</v>
      </c>
      <c r="C2774" s="6" t="s">
        <v>5647</v>
      </c>
      <c r="D2774" s="7">
        <v>8000</v>
      </c>
      <c r="E2774" s="8">
        <v>0</v>
      </c>
      <c r="F2774" t="s">
        <v>364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1501</v>
      </c>
      <c r="O2774" t="s">
        <v>5585</v>
      </c>
      <c r="P2774" s="10">
        <f t="shared" si="215"/>
        <v>0</v>
      </c>
      <c r="Q2774">
        <f t="shared" si="216"/>
        <v>0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6" t="s">
        <v>5648</v>
      </c>
      <c r="C2775" s="6" t="s">
        <v>5649</v>
      </c>
      <c r="D2775" s="7">
        <v>530</v>
      </c>
      <c r="E2775" s="8">
        <v>1</v>
      </c>
      <c r="F2775" t="s">
        <v>364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1501</v>
      </c>
      <c r="O2775" t="s">
        <v>5585</v>
      </c>
      <c r="P2775" s="10">
        <f t="shared" si="215"/>
        <v>0</v>
      </c>
      <c r="Q2775">
        <f t="shared" si="216"/>
        <v>1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6" t="s">
        <v>5650</v>
      </c>
      <c r="C2776" s="6" t="s">
        <v>5651</v>
      </c>
      <c r="D2776" s="7">
        <v>4000</v>
      </c>
      <c r="E2776" s="8">
        <v>570</v>
      </c>
      <c r="F2776" t="s">
        <v>364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1501</v>
      </c>
      <c r="O2776" t="s">
        <v>5585</v>
      </c>
      <c r="P2776" s="10">
        <f t="shared" si="215"/>
        <v>14</v>
      </c>
      <c r="Q2776">
        <f t="shared" si="216"/>
        <v>43.85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6" t="s">
        <v>5652</v>
      </c>
      <c r="C2777" s="6" t="s">
        <v>5653</v>
      </c>
      <c r="D2777" s="7">
        <v>5000</v>
      </c>
      <c r="E2777" s="8">
        <v>150</v>
      </c>
      <c r="F2777" t="s">
        <v>364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1501</v>
      </c>
      <c r="O2777" t="s">
        <v>5585</v>
      </c>
      <c r="P2777" s="10">
        <f t="shared" si="215"/>
        <v>3</v>
      </c>
      <c r="Q2777">
        <f t="shared" si="216"/>
        <v>75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6" t="s">
        <v>5654</v>
      </c>
      <c r="C2778" s="6" t="s">
        <v>5655</v>
      </c>
      <c r="D2778" s="7">
        <v>21000</v>
      </c>
      <c r="E2778" s="8">
        <v>1655</v>
      </c>
      <c r="F2778" t="s">
        <v>364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1501</v>
      </c>
      <c r="O2778" t="s">
        <v>5585</v>
      </c>
      <c r="P2778" s="10">
        <f t="shared" si="215"/>
        <v>8</v>
      </c>
      <c r="Q2778">
        <f t="shared" si="216"/>
        <v>45.97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6" t="s">
        <v>5656</v>
      </c>
      <c r="C2779" s="6" t="s">
        <v>5657</v>
      </c>
      <c r="D2779" s="7">
        <v>3000</v>
      </c>
      <c r="E2779" s="8">
        <v>10</v>
      </c>
      <c r="F2779" t="s">
        <v>364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1501</v>
      </c>
      <c r="O2779" t="s">
        <v>5585</v>
      </c>
      <c r="P2779" s="10">
        <f t="shared" si="215"/>
        <v>0</v>
      </c>
      <c r="Q2779">
        <f t="shared" si="216"/>
        <v>10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6" t="s">
        <v>5658</v>
      </c>
      <c r="C2780" s="6" t="s">
        <v>5659</v>
      </c>
      <c r="D2780" s="7">
        <v>5500</v>
      </c>
      <c r="E2780" s="8">
        <v>1405</v>
      </c>
      <c r="F2780" t="s">
        <v>364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1501</v>
      </c>
      <c r="O2780" t="s">
        <v>5585</v>
      </c>
      <c r="P2780" s="10">
        <f t="shared" si="215"/>
        <v>26</v>
      </c>
      <c r="Q2780">
        <f t="shared" si="216"/>
        <v>93.67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6" t="s">
        <v>5660</v>
      </c>
      <c r="C2781" s="6" t="s">
        <v>5661</v>
      </c>
      <c r="D2781" s="7">
        <v>2500</v>
      </c>
      <c r="E2781" s="8">
        <v>53</v>
      </c>
      <c r="F2781" t="s">
        <v>364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1501</v>
      </c>
      <c r="O2781" t="s">
        <v>5585</v>
      </c>
      <c r="P2781" s="10">
        <f t="shared" si="215"/>
        <v>2</v>
      </c>
      <c r="Q2781">
        <f t="shared" si="216"/>
        <v>53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6" t="s">
        <v>5662</v>
      </c>
      <c r="C2782" s="6" t="s">
        <v>5663</v>
      </c>
      <c r="D2782" s="7">
        <v>100000</v>
      </c>
      <c r="E2782" s="8">
        <v>0</v>
      </c>
      <c r="F2782" t="s">
        <v>364</v>
      </c>
      <c r="G2782" t="s">
        <v>1233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1501</v>
      </c>
      <c r="O2782" t="s">
        <v>5585</v>
      </c>
      <c r="P2782" s="10">
        <f t="shared" si="215"/>
        <v>0</v>
      </c>
      <c r="Q2782">
        <f t="shared" si="216"/>
        <v>0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6" t="s">
        <v>5664</v>
      </c>
      <c r="C2783" s="6" t="s">
        <v>5665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1093</v>
      </c>
      <c r="O2783" t="s">
        <v>1094</v>
      </c>
      <c r="P2783" s="10">
        <f t="shared" si="215"/>
        <v>105</v>
      </c>
      <c r="Q2783">
        <f t="shared" si="216"/>
        <v>47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6" t="s">
        <v>5666</v>
      </c>
      <c r="C2784" s="6" t="s">
        <v>5667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1093</v>
      </c>
      <c r="O2784" t="s">
        <v>1094</v>
      </c>
      <c r="P2784" s="10">
        <f t="shared" si="215"/>
        <v>120</v>
      </c>
      <c r="Q2784">
        <f t="shared" si="216"/>
        <v>66.67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6" t="s">
        <v>5668</v>
      </c>
      <c r="C2785" s="6" t="s">
        <v>5669</v>
      </c>
      <c r="D2785" s="7">
        <v>1000</v>
      </c>
      <c r="E2785" s="8">
        <v>1145</v>
      </c>
      <c r="F2785" t="s">
        <v>22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1093</v>
      </c>
      <c r="O2785" t="s">
        <v>1094</v>
      </c>
      <c r="P2785" s="10">
        <f t="shared" si="215"/>
        <v>115</v>
      </c>
      <c r="Q2785">
        <f t="shared" si="216"/>
        <v>18.77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6" t="s">
        <v>5670</v>
      </c>
      <c r="C2786" s="6" t="s">
        <v>5671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1093</v>
      </c>
      <c r="O2786" t="s">
        <v>1094</v>
      </c>
      <c r="P2786" s="10">
        <f t="shared" si="215"/>
        <v>119</v>
      </c>
      <c r="Q2786">
        <f t="shared" si="216"/>
        <v>66.11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6" t="s">
        <v>5672</v>
      </c>
      <c r="C2787" s="6" t="s">
        <v>5673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1093</v>
      </c>
      <c r="O2787" t="s">
        <v>1094</v>
      </c>
      <c r="P2787" s="10">
        <f t="shared" si="215"/>
        <v>105</v>
      </c>
      <c r="Q2787">
        <f t="shared" si="216"/>
        <v>36.86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6" t="s">
        <v>5674</v>
      </c>
      <c r="C2788" s="6" t="s">
        <v>5675</v>
      </c>
      <c r="D2788" s="7">
        <v>2500</v>
      </c>
      <c r="E2788" s="8">
        <v>2946</v>
      </c>
      <c r="F2788" t="s">
        <v>22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1093</v>
      </c>
      <c r="O2788" t="s">
        <v>1094</v>
      </c>
      <c r="P2788" s="10">
        <f t="shared" si="215"/>
        <v>118</v>
      </c>
      <c r="Q2788">
        <f t="shared" si="216"/>
        <v>39.81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6" t="s">
        <v>5676</v>
      </c>
      <c r="C2789" s="6" t="s">
        <v>5677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1093</v>
      </c>
      <c r="O2789" t="s">
        <v>1094</v>
      </c>
      <c r="P2789" s="10">
        <f t="shared" si="215"/>
        <v>120</v>
      </c>
      <c r="Q2789">
        <f t="shared" si="216"/>
        <v>31.5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6" t="s">
        <v>5678</v>
      </c>
      <c r="C2790" s="6" t="s">
        <v>5679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1093</v>
      </c>
      <c r="O2790" t="s">
        <v>1094</v>
      </c>
      <c r="P2790" s="10">
        <f t="shared" si="215"/>
        <v>103</v>
      </c>
      <c r="Q2790">
        <f t="shared" si="216"/>
        <v>102.5</v>
      </c>
      <c r="S2790" s="11">
        <f t="shared" si="217"/>
        <v>42550.701886574076</v>
      </c>
      <c r="T2790" s="11">
        <f t="shared" si="218"/>
        <v>42580.701886574076</v>
      </c>
      <c r="U2790">
        <f t="shared" si="219"/>
        <v>2016</v>
      </c>
    </row>
    <row r="2791" spans="1:21" ht="30" x14ac:dyDescent="0.25">
      <c r="A2791">
        <v>2789</v>
      </c>
      <c r="B2791" s="6" t="s">
        <v>5680</v>
      </c>
      <c r="C2791" s="6" t="s">
        <v>5681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1093</v>
      </c>
      <c r="O2791" t="s">
        <v>1094</v>
      </c>
      <c r="P2791" s="10">
        <f t="shared" si="215"/>
        <v>101</v>
      </c>
      <c r="Q2791">
        <f t="shared" si="216"/>
        <v>126.46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6" t="s">
        <v>5682</v>
      </c>
      <c r="C2792" s="6" t="s">
        <v>5683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1093</v>
      </c>
      <c r="O2792" t="s">
        <v>1094</v>
      </c>
      <c r="P2792" s="10">
        <f t="shared" si="215"/>
        <v>105</v>
      </c>
      <c r="Q2792">
        <f t="shared" si="216"/>
        <v>47.88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6" t="s">
        <v>5684</v>
      </c>
      <c r="C2793" s="6" t="s">
        <v>5685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1093</v>
      </c>
      <c r="O2793" t="s">
        <v>1094</v>
      </c>
      <c r="P2793" s="10">
        <f t="shared" si="215"/>
        <v>103</v>
      </c>
      <c r="Q2793">
        <f t="shared" si="216"/>
        <v>73.209999999999994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6" t="s">
        <v>5686</v>
      </c>
      <c r="C2794" s="6" t="s">
        <v>5687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1093</v>
      </c>
      <c r="O2794" t="s">
        <v>1094</v>
      </c>
      <c r="P2794" s="10">
        <f t="shared" si="215"/>
        <v>108</v>
      </c>
      <c r="Q2794">
        <f t="shared" si="216"/>
        <v>89.67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6" t="s">
        <v>5688</v>
      </c>
      <c r="C2795" s="6" t="s">
        <v>5689</v>
      </c>
      <c r="D2795" s="7">
        <v>10000</v>
      </c>
      <c r="E2795" s="8">
        <v>11056.75</v>
      </c>
      <c r="F2795" t="s">
        <v>22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1093</v>
      </c>
      <c r="O2795" t="s">
        <v>1094</v>
      </c>
      <c r="P2795" s="10">
        <f t="shared" si="215"/>
        <v>111</v>
      </c>
      <c r="Q2795">
        <f t="shared" si="216"/>
        <v>151.46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6" t="s">
        <v>5690</v>
      </c>
      <c r="C2796" s="6" t="s">
        <v>5691</v>
      </c>
      <c r="D2796" s="7">
        <v>50</v>
      </c>
      <c r="E2796" s="8">
        <v>75</v>
      </c>
      <c r="F2796" t="s">
        <v>22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1093</v>
      </c>
      <c r="O2796" t="s">
        <v>1094</v>
      </c>
      <c r="P2796" s="10">
        <f t="shared" si="215"/>
        <v>150</v>
      </c>
      <c r="Q2796">
        <f t="shared" si="216"/>
        <v>25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6" t="s">
        <v>5692</v>
      </c>
      <c r="C2797" s="6" t="s">
        <v>5693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1093</v>
      </c>
      <c r="O2797" t="s">
        <v>1094</v>
      </c>
      <c r="P2797" s="10">
        <f t="shared" si="215"/>
        <v>104</v>
      </c>
      <c r="Q2797">
        <f t="shared" si="216"/>
        <v>36.5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6" t="s">
        <v>5694</v>
      </c>
      <c r="C2798" s="6" t="s">
        <v>5695</v>
      </c>
      <c r="D2798" s="7">
        <v>800</v>
      </c>
      <c r="E2798" s="8">
        <v>924</v>
      </c>
      <c r="F2798" t="s">
        <v>22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1093</v>
      </c>
      <c r="O2798" t="s">
        <v>1094</v>
      </c>
      <c r="P2798" s="10">
        <f t="shared" si="215"/>
        <v>116</v>
      </c>
      <c r="Q2798">
        <f t="shared" si="216"/>
        <v>44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6" t="s">
        <v>5696</v>
      </c>
      <c r="C2799" s="6" t="s">
        <v>5697</v>
      </c>
      <c r="D2799" s="7">
        <v>8000</v>
      </c>
      <c r="E2799" s="8">
        <v>8211.61</v>
      </c>
      <c r="F2799" t="s">
        <v>22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1093</v>
      </c>
      <c r="O2799" t="s">
        <v>1094</v>
      </c>
      <c r="P2799" s="10">
        <f t="shared" si="215"/>
        <v>103</v>
      </c>
      <c r="Q2799">
        <f t="shared" si="216"/>
        <v>87.36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6" t="s">
        <v>5698</v>
      </c>
      <c r="C2800" s="6" t="s">
        <v>5699</v>
      </c>
      <c r="D2800" s="7">
        <v>5000</v>
      </c>
      <c r="E2800" s="8">
        <v>5070</v>
      </c>
      <c r="F2800" t="s">
        <v>22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1093</v>
      </c>
      <c r="O2800" t="s">
        <v>1094</v>
      </c>
      <c r="P2800" s="10">
        <f t="shared" si="215"/>
        <v>101</v>
      </c>
      <c r="Q2800">
        <f t="shared" si="216"/>
        <v>36.47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6" t="s">
        <v>5700</v>
      </c>
      <c r="C2801" s="6" t="s">
        <v>5701</v>
      </c>
      <c r="D2801" s="7">
        <v>5000</v>
      </c>
      <c r="E2801" s="8">
        <v>5831.74</v>
      </c>
      <c r="F2801" t="s">
        <v>22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1093</v>
      </c>
      <c r="O2801" t="s">
        <v>1094</v>
      </c>
      <c r="P2801" s="10">
        <f t="shared" si="215"/>
        <v>117</v>
      </c>
      <c r="Q2801">
        <f t="shared" si="216"/>
        <v>44.86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6" t="s">
        <v>5702</v>
      </c>
      <c r="C2802" s="6" t="s">
        <v>5703</v>
      </c>
      <c r="D2802" s="7">
        <v>1000</v>
      </c>
      <c r="E2802" s="8">
        <v>1330</v>
      </c>
      <c r="F2802" t="s">
        <v>22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1093</v>
      </c>
      <c r="O2802" t="s">
        <v>1094</v>
      </c>
      <c r="P2802" s="10">
        <f t="shared" si="215"/>
        <v>133</v>
      </c>
      <c r="Q2802">
        <f t="shared" si="216"/>
        <v>42.9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6" t="s">
        <v>5704</v>
      </c>
      <c r="C2803" s="6" t="s">
        <v>5705</v>
      </c>
      <c r="D2803" s="7">
        <v>500</v>
      </c>
      <c r="E2803" s="8">
        <v>666</v>
      </c>
      <c r="F2803" t="s">
        <v>22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1093</v>
      </c>
      <c r="O2803" t="s">
        <v>1094</v>
      </c>
      <c r="P2803" s="10">
        <f t="shared" si="215"/>
        <v>133</v>
      </c>
      <c r="Q2803">
        <f t="shared" si="216"/>
        <v>51.23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6" t="s">
        <v>5706</v>
      </c>
      <c r="C2804" s="6" t="s">
        <v>5707</v>
      </c>
      <c r="D2804" s="7">
        <v>3000</v>
      </c>
      <c r="E2804" s="8">
        <v>3055</v>
      </c>
      <c r="F2804" t="s">
        <v>22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1093</v>
      </c>
      <c r="O2804" t="s">
        <v>1094</v>
      </c>
      <c r="P2804" s="10">
        <f t="shared" si="215"/>
        <v>102</v>
      </c>
      <c r="Q2804">
        <f t="shared" si="216"/>
        <v>33.94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6" t="s">
        <v>5708</v>
      </c>
      <c r="C2805" s="6" t="s">
        <v>5709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1093</v>
      </c>
      <c r="O2805" t="s">
        <v>1094</v>
      </c>
      <c r="P2805" s="10">
        <f t="shared" si="215"/>
        <v>128</v>
      </c>
      <c r="Q2805">
        <f t="shared" si="216"/>
        <v>90.74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6" t="s">
        <v>5710</v>
      </c>
      <c r="C2806" s="6" t="s">
        <v>5711</v>
      </c>
      <c r="D2806" s="7">
        <v>1000</v>
      </c>
      <c r="E2806" s="8">
        <v>1150</v>
      </c>
      <c r="F2806" t="s">
        <v>22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1093</v>
      </c>
      <c r="O2806" t="s">
        <v>1094</v>
      </c>
      <c r="P2806" s="10">
        <f t="shared" si="215"/>
        <v>115</v>
      </c>
      <c r="Q2806">
        <f t="shared" si="216"/>
        <v>50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6" t="s">
        <v>5712</v>
      </c>
      <c r="C2807" s="6" t="s">
        <v>5713</v>
      </c>
      <c r="D2807" s="7">
        <v>400</v>
      </c>
      <c r="E2807" s="8">
        <v>440</v>
      </c>
      <c r="F2807" t="s">
        <v>22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1093</v>
      </c>
      <c r="O2807" t="s">
        <v>1094</v>
      </c>
      <c r="P2807" s="10">
        <f t="shared" si="215"/>
        <v>110</v>
      </c>
      <c r="Q2807">
        <f t="shared" si="216"/>
        <v>24.44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6" t="s">
        <v>5714</v>
      </c>
      <c r="C2808" s="6" t="s">
        <v>5715</v>
      </c>
      <c r="D2808" s="7">
        <v>3000</v>
      </c>
      <c r="E2808" s="8">
        <v>3363</v>
      </c>
      <c r="F2808" t="s">
        <v>22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1093</v>
      </c>
      <c r="O2808" t="s">
        <v>1094</v>
      </c>
      <c r="P2808" s="10">
        <f t="shared" si="215"/>
        <v>112</v>
      </c>
      <c r="Q2808">
        <f t="shared" si="216"/>
        <v>44.25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6" t="s">
        <v>5716</v>
      </c>
      <c r="C2809" s="6" t="s">
        <v>5717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1093</v>
      </c>
      <c r="O2809" t="s">
        <v>1094</v>
      </c>
      <c r="P2809" s="10">
        <f t="shared" si="215"/>
        <v>126</v>
      </c>
      <c r="Q2809">
        <f t="shared" si="216"/>
        <v>67.739999999999995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6" t="s">
        <v>5718</v>
      </c>
      <c r="C2810" s="6" t="s">
        <v>5719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1093</v>
      </c>
      <c r="O2810" t="s">
        <v>1094</v>
      </c>
      <c r="P2810" s="10">
        <f t="shared" si="215"/>
        <v>100</v>
      </c>
      <c r="Q2810">
        <f t="shared" si="216"/>
        <v>65.38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6" t="s">
        <v>5720</v>
      </c>
      <c r="C2811" s="6" t="s">
        <v>5721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1093</v>
      </c>
      <c r="O2811" t="s">
        <v>1094</v>
      </c>
      <c r="P2811" s="10">
        <f t="shared" si="215"/>
        <v>102</v>
      </c>
      <c r="Q2811">
        <f t="shared" si="216"/>
        <v>121.9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6" t="s">
        <v>5722</v>
      </c>
      <c r="C2812" s="6" t="s">
        <v>5723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1093</v>
      </c>
      <c r="O2812" t="s">
        <v>1094</v>
      </c>
      <c r="P2812" s="10">
        <f t="shared" si="215"/>
        <v>108</v>
      </c>
      <c r="Q2812">
        <f t="shared" si="216"/>
        <v>47.46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6" t="s">
        <v>5724</v>
      </c>
      <c r="C2813" s="6" t="s">
        <v>5725</v>
      </c>
      <c r="D2813" s="7">
        <v>10000</v>
      </c>
      <c r="E2813" s="8">
        <v>10027</v>
      </c>
      <c r="F2813" t="s">
        <v>22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1093</v>
      </c>
      <c r="O2813" t="s">
        <v>1094</v>
      </c>
      <c r="P2813" s="10">
        <f t="shared" si="215"/>
        <v>100</v>
      </c>
      <c r="Q2813">
        <f t="shared" si="216"/>
        <v>92.84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6" t="s">
        <v>5726</v>
      </c>
      <c r="C2814" s="6" t="s">
        <v>5727</v>
      </c>
      <c r="D2814" s="7">
        <v>5000</v>
      </c>
      <c r="E2814" s="8">
        <v>5665</v>
      </c>
      <c r="F2814" t="s">
        <v>22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1093</v>
      </c>
      <c r="O2814" t="s">
        <v>1094</v>
      </c>
      <c r="P2814" s="10">
        <f t="shared" si="215"/>
        <v>113</v>
      </c>
      <c r="Q2814">
        <f t="shared" si="216"/>
        <v>68.25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6" t="s">
        <v>5728</v>
      </c>
      <c r="C2815" s="6" t="s">
        <v>5729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1093</v>
      </c>
      <c r="O2815" t="s">
        <v>1094</v>
      </c>
      <c r="P2815" s="10">
        <f t="shared" si="215"/>
        <v>128</v>
      </c>
      <c r="Q2815">
        <f t="shared" si="216"/>
        <v>37.21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6" t="s">
        <v>5730</v>
      </c>
      <c r="C2816" s="6" t="s">
        <v>5731</v>
      </c>
      <c r="D2816" s="7">
        <v>1500</v>
      </c>
      <c r="E2816" s="8">
        <v>1616</v>
      </c>
      <c r="F2816" t="s">
        <v>22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1093</v>
      </c>
      <c r="O2816" t="s">
        <v>1094</v>
      </c>
      <c r="P2816" s="10">
        <f t="shared" si="215"/>
        <v>108</v>
      </c>
      <c r="Q2816">
        <f t="shared" si="216"/>
        <v>25.25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6" t="s">
        <v>5732</v>
      </c>
      <c r="C2817" s="6" t="s">
        <v>5733</v>
      </c>
      <c r="D2817" s="7">
        <v>250</v>
      </c>
      <c r="E2817" s="8">
        <v>605</v>
      </c>
      <c r="F2817" t="s">
        <v>22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1093</v>
      </c>
      <c r="O2817" t="s">
        <v>1094</v>
      </c>
      <c r="P2817" s="10">
        <f t="shared" si="215"/>
        <v>242</v>
      </c>
      <c r="Q2817">
        <f t="shared" si="216"/>
        <v>43.21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6" t="s">
        <v>5734</v>
      </c>
      <c r="C2818" s="6" t="s">
        <v>5735</v>
      </c>
      <c r="D2818" s="7">
        <v>3000</v>
      </c>
      <c r="E2818" s="8">
        <v>4247</v>
      </c>
      <c r="F2818" t="s">
        <v>22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1093</v>
      </c>
      <c r="O2818" t="s">
        <v>1094</v>
      </c>
      <c r="P2818" s="10">
        <f t="shared" ref="P2818:P2881" si="220">IFERROR(ROUND(E2818/D2818*100,0),0)</f>
        <v>142</v>
      </c>
      <c r="Q2818">
        <f t="shared" ref="Q2818:Q2881" si="221">IFERROR(ROUND(E2818/L2818,2),0)</f>
        <v>25.13</v>
      </c>
      <c r="S2818" s="11">
        <f t="shared" ref="S2818:S2881" si="222">(J2818/86400)+DATE(1970,1,1)</f>
        <v>42188.467499999999</v>
      </c>
      <c r="T2818" s="11">
        <f t="shared" ref="T2818:T2881" si="223">(I2818/86400)+DATE(1970,1,1)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6" t="s">
        <v>5736</v>
      </c>
      <c r="C2819" s="6" t="s">
        <v>5737</v>
      </c>
      <c r="D2819" s="7">
        <v>600</v>
      </c>
      <c r="E2819" s="8">
        <v>780</v>
      </c>
      <c r="F2819" t="s">
        <v>22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1093</v>
      </c>
      <c r="O2819" t="s">
        <v>1094</v>
      </c>
      <c r="P2819" s="10">
        <f t="shared" si="220"/>
        <v>130</v>
      </c>
      <c r="Q2819">
        <f t="shared" si="221"/>
        <v>23.64</v>
      </c>
      <c r="S2819" s="11">
        <f t="shared" si="222"/>
        <v>42023.634976851856</v>
      </c>
      <c r="T2819" s="11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6" t="s">
        <v>5738</v>
      </c>
      <c r="C2820" s="6" t="s">
        <v>5739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1093</v>
      </c>
      <c r="O2820" t="s">
        <v>1094</v>
      </c>
      <c r="P2820" s="10">
        <f t="shared" si="220"/>
        <v>106</v>
      </c>
      <c r="Q2820">
        <f t="shared" si="221"/>
        <v>103.95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6" t="s">
        <v>5740</v>
      </c>
      <c r="C2821" s="6" t="s">
        <v>5741</v>
      </c>
      <c r="D2821" s="7">
        <v>5000</v>
      </c>
      <c r="E2821" s="8">
        <v>5240</v>
      </c>
      <c r="F2821" t="s">
        <v>22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1093</v>
      </c>
      <c r="O2821" t="s">
        <v>1094</v>
      </c>
      <c r="P2821" s="10">
        <f t="shared" si="220"/>
        <v>105</v>
      </c>
      <c r="Q2821">
        <f t="shared" si="221"/>
        <v>50.38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6" t="s">
        <v>5742</v>
      </c>
      <c r="C2822" s="6" t="s">
        <v>5743</v>
      </c>
      <c r="D2822" s="7">
        <v>200</v>
      </c>
      <c r="E2822" s="8">
        <v>272</v>
      </c>
      <c r="F2822" t="s">
        <v>22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1093</v>
      </c>
      <c r="O2822" t="s">
        <v>1094</v>
      </c>
      <c r="P2822" s="10">
        <f t="shared" si="220"/>
        <v>136</v>
      </c>
      <c r="Q2822">
        <f t="shared" si="221"/>
        <v>13.6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6" t="s">
        <v>5744</v>
      </c>
      <c r="C2823" s="6" t="s">
        <v>5745</v>
      </c>
      <c r="D2823" s="7">
        <v>1000</v>
      </c>
      <c r="E2823" s="8">
        <v>1000</v>
      </c>
      <c r="F2823" t="s">
        <v>22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1093</v>
      </c>
      <c r="O2823" t="s">
        <v>1094</v>
      </c>
      <c r="P2823" s="10">
        <f t="shared" si="220"/>
        <v>100</v>
      </c>
      <c r="Q2823">
        <f t="shared" si="221"/>
        <v>28.57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6" t="s">
        <v>5746</v>
      </c>
      <c r="C2824" s="6" t="s">
        <v>5747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1093</v>
      </c>
      <c r="O2824" t="s">
        <v>1094</v>
      </c>
      <c r="P2824" s="10">
        <f t="shared" si="220"/>
        <v>100</v>
      </c>
      <c r="Q2824">
        <f t="shared" si="221"/>
        <v>63.83</v>
      </c>
      <c r="S2824" s="11">
        <f t="shared" si="222"/>
        <v>42060.683935185181</v>
      </c>
      <c r="T2824" s="11">
        <f t="shared" si="223"/>
        <v>42090.642268518517</v>
      </c>
      <c r="U2824">
        <f t="shared" si="224"/>
        <v>2015</v>
      </c>
    </row>
    <row r="2825" spans="1:21" ht="60" x14ac:dyDescent="0.25">
      <c r="A2825">
        <v>2823</v>
      </c>
      <c r="B2825" s="6" t="s">
        <v>5748</v>
      </c>
      <c r="C2825" s="6" t="s">
        <v>5749</v>
      </c>
      <c r="D2825" s="7">
        <v>100</v>
      </c>
      <c r="E2825" s="8">
        <v>124</v>
      </c>
      <c r="F2825" t="s">
        <v>22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1093</v>
      </c>
      <c r="O2825" t="s">
        <v>1094</v>
      </c>
      <c r="P2825" s="10">
        <f t="shared" si="220"/>
        <v>124</v>
      </c>
      <c r="Q2825">
        <f t="shared" si="221"/>
        <v>8.86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6" t="s">
        <v>5750</v>
      </c>
      <c r="C2826" s="6" t="s">
        <v>5751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1093</v>
      </c>
      <c r="O2826" t="s">
        <v>1094</v>
      </c>
      <c r="P2826" s="10">
        <f t="shared" si="220"/>
        <v>117</v>
      </c>
      <c r="Q2826">
        <f t="shared" si="221"/>
        <v>50.67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6" t="s">
        <v>5752</v>
      </c>
      <c r="C2827" s="6" t="s">
        <v>5753</v>
      </c>
      <c r="D2827" s="7">
        <v>3000</v>
      </c>
      <c r="E2827" s="8">
        <v>3100</v>
      </c>
      <c r="F2827" t="s">
        <v>22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1093</v>
      </c>
      <c r="O2827" t="s">
        <v>1094</v>
      </c>
      <c r="P2827" s="10">
        <f t="shared" si="220"/>
        <v>103</v>
      </c>
      <c r="Q2827">
        <f t="shared" si="221"/>
        <v>60.78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6" t="s">
        <v>5754</v>
      </c>
      <c r="C2828" s="6" t="s">
        <v>5755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1093</v>
      </c>
      <c r="O2828" t="s">
        <v>1094</v>
      </c>
      <c r="P2828" s="10">
        <f t="shared" si="220"/>
        <v>108</v>
      </c>
      <c r="Q2828">
        <f t="shared" si="221"/>
        <v>113.42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6" t="s">
        <v>5756</v>
      </c>
      <c r="C2829" s="6" t="s">
        <v>5757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1093</v>
      </c>
      <c r="O2829" t="s">
        <v>1094</v>
      </c>
      <c r="P2829" s="10">
        <f t="shared" si="220"/>
        <v>120</v>
      </c>
      <c r="Q2829">
        <f t="shared" si="221"/>
        <v>104.57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6" t="s">
        <v>5758</v>
      </c>
      <c r="C2830" s="6" t="s">
        <v>5759</v>
      </c>
      <c r="D2830" s="7">
        <v>9500</v>
      </c>
      <c r="E2830" s="8">
        <v>9536</v>
      </c>
      <c r="F2830" t="s">
        <v>22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1093</v>
      </c>
      <c r="O2830" t="s">
        <v>1094</v>
      </c>
      <c r="P2830" s="10">
        <f t="shared" si="220"/>
        <v>100</v>
      </c>
      <c r="Q2830">
        <f t="shared" si="221"/>
        <v>98.31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6" t="s">
        <v>5760</v>
      </c>
      <c r="C2831" s="6" t="s">
        <v>5761</v>
      </c>
      <c r="D2831" s="7">
        <v>2500</v>
      </c>
      <c r="E2831" s="8">
        <v>2663</v>
      </c>
      <c r="F2831" t="s">
        <v>22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1093</v>
      </c>
      <c r="O2831" t="s">
        <v>1094</v>
      </c>
      <c r="P2831" s="10">
        <f t="shared" si="220"/>
        <v>107</v>
      </c>
      <c r="Q2831">
        <f t="shared" si="221"/>
        <v>35.04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6" t="s">
        <v>5762</v>
      </c>
      <c r="C2832" s="6" t="s">
        <v>5763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1093</v>
      </c>
      <c r="O2832" t="s">
        <v>1094</v>
      </c>
      <c r="P2832" s="10">
        <f t="shared" si="220"/>
        <v>100</v>
      </c>
      <c r="Q2832">
        <f t="shared" si="221"/>
        <v>272.73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6" t="s">
        <v>5764</v>
      </c>
      <c r="C2833" s="6" t="s">
        <v>5765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1093</v>
      </c>
      <c r="O2833" t="s">
        <v>1094</v>
      </c>
      <c r="P2833" s="10">
        <f t="shared" si="220"/>
        <v>111</v>
      </c>
      <c r="Q2833">
        <f t="shared" si="221"/>
        <v>63.85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6" t="s">
        <v>5766</v>
      </c>
      <c r="C2834" s="6" t="s">
        <v>5767</v>
      </c>
      <c r="D2834" s="7">
        <v>2500</v>
      </c>
      <c r="E2834" s="8">
        <v>2867.99</v>
      </c>
      <c r="F2834" t="s">
        <v>22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1093</v>
      </c>
      <c r="O2834" t="s">
        <v>1094</v>
      </c>
      <c r="P2834" s="10">
        <f t="shared" si="220"/>
        <v>115</v>
      </c>
      <c r="Q2834">
        <f t="shared" si="221"/>
        <v>30.19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6" t="s">
        <v>5768</v>
      </c>
      <c r="C2835" s="6" t="s">
        <v>5769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1093</v>
      </c>
      <c r="O2835" t="s">
        <v>1094</v>
      </c>
      <c r="P2835" s="10">
        <f t="shared" si="220"/>
        <v>108</v>
      </c>
      <c r="Q2835">
        <f t="shared" si="221"/>
        <v>83.51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6" t="s">
        <v>5770</v>
      </c>
      <c r="C2836" s="6" t="s">
        <v>5771</v>
      </c>
      <c r="D2836" s="7">
        <v>800</v>
      </c>
      <c r="E2836" s="8">
        <v>1360</v>
      </c>
      <c r="F2836" t="s">
        <v>22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1093</v>
      </c>
      <c r="O2836" t="s">
        <v>1094</v>
      </c>
      <c r="P2836" s="10">
        <f t="shared" si="220"/>
        <v>170</v>
      </c>
      <c r="Q2836">
        <f t="shared" si="221"/>
        <v>64.760000000000005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6" t="s">
        <v>5772</v>
      </c>
      <c r="C2837" s="6" t="s">
        <v>5773</v>
      </c>
      <c r="D2837" s="7">
        <v>1000</v>
      </c>
      <c r="E2837" s="8">
        <v>1870.99</v>
      </c>
      <c r="F2837" t="s">
        <v>22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1093</v>
      </c>
      <c r="O2837" t="s">
        <v>1094</v>
      </c>
      <c r="P2837" s="10">
        <f t="shared" si="220"/>
        <v>187</v>
      </c>
      <c r="Q2837">
        <f t="shared" si="221"/>
        <v>20.12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6" t="s">
        <v>5774</v>
      </c>
      <c r="C2838" s="6" t="s">
        <v>5775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1093</v>
      </c>
      <c r="O2838" t="s">
        <v>1094</v>
      </c>
      <c r="P2838" s="10">
        <f t="shared" si="220"/>
        <v>108</v>
      </c>
      <c r="Q2838">
        <f t="shared" si="221"/>
        <v>44.09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6" t="s">
        <v>5776</v>
      </c>
      <c r="C2839" s="6" t="s">
        <v>5777</v>
      </c>
      <c r="D2839" s="7">
        <v>850</v>
      </c>
      <c r="E2839" s="8">
        <v>850</v>
      </c>
      <c r="F2839" t="s">
        <v>22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1093</v>
      </c>
      <c r="O2839" t="s">
        <v>1094</v>
      </c>
      <c r="P2839" s="10">
        <f t="shared" si="220"/>
        <v>100</v>
      </c>
      <c r="Q2839">
        <f t="shared" si="221"/>
        <v>40.479999999999997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6" t="s">
        <v>5778</v>
      </c>
      <c r="C2840" s="6" t="s">
        <v>5779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1093</v>
      </c>
      <c r="O2840" t="s">
        <v>1094</v>
      </c>
      <c r="P2840" s="10">
        <f t="shared" si="220"/>
        <v>120</v>
      </c>
      <c r="Q2840">
        <f t="shared" si="221"/>
        <v>44.54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6" t="s">
        <v>5780</v>
      </c>
      <c r="C2841" s="6" t="s">
        <v>5781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1093</v>
      </c>
      <c r="O2841" t="s">
        <v>1094</v>
      </c>
      <c r="P2841" s="10">
        <f t="shared" si="220"/>
        <v>111</v>
      </c>
      <c r="Q2841">
        <f t="shared" si="221"/>
        <v>125.81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6" t="s">
        <v>5782</v>
      </c>
      <c r="C2842" s="6" t="s">
        <v>5783</v>
      </c>
      <c r="D2842" s="7">
        <v>2500</v>
      </c>
      <c r="E2842" s="8">
        <v>2600</v>
      </c>
      <c r="F2842" t="s">
        <v>22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1093</v>
      </c>
      <c r="O2842" t="s">
        <v>1094</v>
      </c>
      <c r="P2842" s="10">
        <f t="shared" si="220"/>
        <v>104</v>
      </c>
      <c r="Q2842">
        <f t="shared" si="221"/>
        <v>19.7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6" t="s">
        <v>5784</v>
      </c>
      <c r="C2843" s="6" t="s">
        <v>5785</v>
      </c>
      <c r="D2843" s="7">
        <v>1000</v>
      </c>
      <c r="E2843" s="8">
        <v>10</v>
      </c>
      <c r="F2843" t="s">
        <v>364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1093</v>
      </c>
      <c r="O2843" t="s">
        <v>1094</v>
      </c>
      <c r="P2843" s="10">
        <f t="shared" si="220"/>
        <v>1</v>
      </c>
      <c r="Q2843">
        <f t="shared" si="221"/>
        <v>10</v>
      </c>
      <c r="S2843" s="11">
        <f t="shared" si="222"/>
        <v>42291.739548611113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6" t="s">
        <v>5786</v>
      </c>
      <c r="C2844" s="6" t="s">
        <v>5787</v>
      </c>
      <c r="D2844" s="7">
        <v>1500</v>
      </c>
      <c r="E2844" s="8">
        <v>0</v>
      </c>
      <c r="F2844" t="s">
        <v>364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1093</v>
      </c>
      <c r="O2844" t="s">
        <v>1094</v>
      </c>
      <c r="P2844" s="10">
        <f t="shared" si="220"/>
        <v>0</v>
      </c>
      <c r="Q2844">
        <f t="shared" si="221"/>
        <v>0</v>
      </c>
      <c r="S2844" s="11">
        <f t="shared" si="222"/>
        <v>41784.95248842593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6" t="s">
        <v>5788</v>
      </c>
      <c r="C2845" s="6" t="s">
        <v>5789</v>
      </c>
      <c r="D2845" s="7">
        <v>1200</v>
      </c>
      <c r="E2845" s="8">
        <v>0</v>
      </c>
      <c r="F2845" t="s">
        <v>364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1093</v>
      </c>
      <c r="O2845" t="s">
        <v>1094</v>
      </c>
      <c r="P2845" s="10">
        <f t="shared" si="220"/>
        <v>0</v>
      </c>
      <c r="Q2845">
        <f t="shared" si="221"/>
        <v>0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6" t="s">
        <v>5790</v>
      </c>
      <c r="C2846" s="6" t="s">
        <v>5791</v>
      </c>
      <c r="D2846" s="7">
        <v>550</v>
      </c>
      <c r="E2846" s="8">
        <v>30</v>
      </c>
      <c r="F2846" t="s">
        <v>364</v>
      </c>
      <c r="G2846" t="s">
        <v>2023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1093</v>
      </c>
      <c r="O2846" t="s">
        <v>1094</v>
      </c>
      <c r="P2846" s="10">
        <f t="shared" si="220"/>
        <v>5</v>
      </c>
      <c r="Q2846">
        <f t="shared" si="221"/>
        <v>30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6" t="s">
        <v>5792</v>
      </c>
      <c r="C2847" s="6" t="s">
        <v>5793</v>
      </c>
      <c r="D2847" s="7">
        <v>7500</v>
      </c>
      <c r="E2847" s="8">
        <v>2366</v>
      </c>
      <c r="F2847" t="s">
        <v>364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1093</v>
      </c>
      <c r="O2847" t="s">
        <v>1094</v>
      </c>
      <c r="P2847" s="10">
        <f t="shared" si="220"/>
        <v>32</v>
      </c>
      <c r="Q2847">
        <f t="shared" si="221"/>
        <v>60.67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6" t="s">
        <v>5794</v>
      </c>
      <c r="C2848" s="6" t="s">
        <v>5795</v>
      </c>
      <c r="D2848" s="7">
        <v>8000</v>
      </c>
      <c r="E2848" s="8">
        <v>0</v>
      </c>
      <c r="F2848" t="s">
        <v>364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1093</v>
      </c>
      <c r="O2848" t="s">
        <v>1094</v>
      </c>
      <c r="P2848" s="10">
        <f t="shared" si="220"/>
        <v>0</v>
      </c>
      <c r="Q2848">
        <f t="shared" si="221"/>
        <v>0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6" t="s">
        <v>5796</v>
      </c>
      <c r="C2849" s="6" t="s">
        <v>5797</v>
      </c>
      <c r="D2849" s="7">
        <v>2000</v>
      </c>
      <c r="E2849" s="8">
        <v>0</v>
      </c>
      <c r="F2849" t="s">
        <v>364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1093</v>
      </c>
      <c r="O2849" t="s">
        <v>1094</v>
      </c>
      <c r="P2849" s="10">
        <f t="shared" si="220"/>
        <v>0</v>
      </c>
      <c r="Q2849">
        <f t="shared" si="221"/>
        <v>0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6" t="s">
        <v>5798</v>
      </c>
      <c r="C2850" s="6" t="s">
        <v>5799</v>
      </c>
      <c r="D2850" s="7">
        <v>35000</v>
      </c>
      <c r="E2850" s="8">
        <v>70</v>
      </c>
      <c r="F2850" t="s">
        <v>364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1093</v>
      </c>
      <c r="O2850" t="s">
        <v>1094</v>
      </c>
      <c r="P2850" s="10">
        <f t="shared" si="220"/>
        <v>0</v>
      </c>
      <c r="Q2850">
        <f t="shared" si="221"/>
        <v>23.33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6" t="s">
        <v>5800</v>
      </c>
      <c r="C2851" s="6" t="s">
        <v>5801</v>
      </c>
      <c r="D2851" s="7">
        <v>500</v>
      </c>
      <c r="E2851" s="8">
        <v>5</v>
      </c>
      <c r="F2851" t="s">
        <v>364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1093</v>
      </c>
      <c r="O2851" t="s">
        <v>1094</v>
      </c>
      <c r="P2851" s="10">
        <f t="shared" si="220"/>
        <v>1</v>
      </c>
      <c r="Q2851">
        <f t="shared" si="221"/>
        <v>5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6" t="s">
        <v>5802</v>
      </c>
      <c r="C2852" s="6" t="s">
        <v>5803</v>
      </c>
      <c r="D2852" s="7">
        <v>8000</v>
      </c>
      <c r="E2852" s="8">
        <v>311</v>
      </c>
      <c r="F2852" t="s">
        <v>364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1093</v>
      </c>
      <c r="O2852" t="s">
        <v>1094</v>
      </c>
      <c r="P2852" s="10">
        <f t="shared" si="220"/>
        <v>4</v>
      </c>
      <c r="Q2852">
        <f t="shared" si="221"/>
        <v>23.92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6" t="s">
        <v>5804</v>
      </c>
      <c r="C2853" s="6" t="s">
        <v>5805</v>
      </c>
      <c r="D2853" s="7">
        <v>4500</v>
      </c>
      <c r="E2853" s="8">
        <v>0</v>
      </c>
      <c r="F2853" t="s">
        <v>364</v>
      </c>
      <c r="G2853" t="s">
        <v>2470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1093</v>
      </c>
      <c r="O2853" t="s">
        <v>1094</v>
      </c>
      <c r="P2853" s="10">
        <f t="shared" si="220"/>
        <v>0</v>
      </c>
      <c r="Q2853">
        <f t="shared" si="221"/>
        <v>0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6" t="s">
        <v>5806</v>
      </c>
      <c r="C2854" s="6" t="s">
        <v>5807</v>
      </c>
      <c r="D2854" s="7">
        <v>5000</v>
      </c>
      <c r="E2854" s="8">
        <v>95</v>
      </c>
      <c r="F2854" t="s">
        <v>364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1093</v>
      </c>
      <c r="O2854" t="s">
        <v>1094</v>
      </c>
      <c r="P2854" s="10">
        <f t="shared" si="220"/>
        <v>2</v>
      </c>
      <c r="Q2854">
        <f t="shared" si="221"/>
        <v>15.83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6" t="s">
        <v>5808</v>
      </c>
      <c r="C2855" s="6" t="s">
        <v>5809</v>
      </c>
      <c r="D2855" s="7">
        <v>9500</v>
      </c>
      <c r="E2855" s="8">
        <v>0</v>
      </c>
      <c r="F2855" t="s">
        <v>364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1093</v>
      </c>
      <c r="O2855" t="s">
        <v>1094</v>
      </c>
      <c r="P2855" s="10">
        <f t="shared" si="220"/>
        <v>0</v>
      </c>
      <c r="Q2855">
        <f t="shared" si="221"/>
        <v>0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6" t="s">
        <v>5810</v>
      </c>
      <c r="C2856" s="6" t="s">
        <v>5811</v>
      </c>
      <c r="D2856" s="7">
        <v>1000</v>
      </c>
      <c r="E2856" s="8">
        <v>417</v>
      </c>
      <c r="F2856" t="s">
        <v>364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1093</v>
      </c>
      <c r="O2856" t="s">
        <v>1094</v>
      </c>
      <c r="P2856" s="10">
        <f t="shared" si="220"/>
        <v>42</v>
      </c>
      <c r="Q2856">
        <f t="shared" si="221"/>
        <v>29.79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6" t="s">
        <v>5812</v>
      </c>
      <c r="C2857" s="6" t="s">
        <v>5813</v>
      </c>
      <c r="D2857" s="7">
        <v>600</v>
      </c>
      <c r="E2857" s="8">
        <v>300</v>
      </c>
      <c r="F2857" t="s">
        <v>364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1093</v>
      </c>
      <c r="O2857" t="s">
        <v>1094</v>
      </c>
      <c r="P2857" s="10">
        <f t="shared" si="220"/>
        <v>50</v>
      </c>
      <c r="Q2857">
        <f t="shared" si="221"/>
        <v>60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6" t="s">
        <v>5814</v>
      </c>
      <c r="C2858" s="6" t="s">
        <v>5815</v>
      </c>
      <c r="D2858" s="7">
        <v>3000</v>
      </c>
      <c r="E2858" s="8">
        <v>146</v>
      </c>
      <c r="F2858" t="s">
        <v>364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1093</v>
      </c>
      <c r="O2858" t="s">
        <v>1094</v>
      </c>
      <c r="P2858" s="10">
        <f t="shared" si="220"/>
        <v>5</v>
      </c>
      <c r="Q2858">
        <f t="shared" si="221"/>
        <v>24.33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6" t="s">
        <v>5816</v>
      </c>
      <c r="C2859" s="6" t="s">
        <v>5817</v>
      </c>
      <c r="D2859" s="7">
        <v>38000</v>
      </c>
      <c r="E2859" s="8">
        <v>7500</v>
      </c>
      <c r="F2859" t="s">
        <v>364</v>
      </c>
      <c r="G2859" t="s">
        <v>1433</v>
      </c>
      <c r="H2859" t="s">
        <v>1434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1093</v>
      </c>
      <c r="O2859" t="s">
        <v>1094</v>
      </c>
      <c r="P2859" s="10">
        <f t="shared" si="220"/>
        <v>20</v>
      </c>
      <c r="Q2859">
        <f t="shared" si="221"/>
        <v>500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6" t="s">
        <v>5818</v>
      </c>
      <c r="C2860" s="6" t="s">
        <v>5819</v>
      </c>
      <c r="D2860" s="7">
        <v>1000</v>
      </c>
      <c r="E2860" s="8">
        <v>0</v>
      </c>
      <c r="F2860" t="s">
        <v>364</v>
      </c>
      <c r="G2860" t="s">
        <v>394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1093</v>
      </c>
      <c r="O2860" t="s">
        <v>1094</v>
      </c>
      <c r="P2860" s="10">
        <f t="shared" si="220"/>
        <v>0</v>
      </c>
      <c r="Q2860">
        <f t="shared" si="221"/>
        <v>0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6" t="s">
        <v>5820</v>
      </c>
      <c r="C2861" s="6" t="s">
        <v>5821</v>
      </c>
      <c r="D2861" s="7">
        <v>2000</v>
      </c>
      <c r="E2861" s="8">
        <v>35</v>
      </c>
      <c r="F2861" t="s">
        <v>364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1093</v>
      </c>
      <c r="O2861" t="s">
        <v>1094</v>
      </c>
      <c r="P2861" s="10">
        <f t="shared" si="220"/>
        <v>2</v>
      </c>
      <c r="Q2861">
        <f t="shared" si="221"/>
        <v>35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6" t="s">
        <v>5822</v>
      </c>
      <c r="C2862" s="6" t="s">
        <v>5823</v>
      </c>
      <c r="D2862" s="7">
        <v>4000</v>
      </c>
      <c r="E2862" s="8">
        <v>266</v>
      </c>
      <c r="F2862" t="s">
        <v>364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1093</v>
      </c>
      <c r="O2862" t="s">
        <v>1094</v>
      </c>
      <c r="P2862" s="10">
        <f t="shared" si="220"/>
        <v>7</v>
      </c>
      <c r="Q2862">
        <f t="shared" si="221"/>
        <v>29.56</v>
      </c>
      <c r="S2862" s="11">
        <f t="shared" si="222"/>
        <v>42480.80064814815</v>
      </c>
      <c r="T2862" s="11">
        <f t="shared" si="223"/>
        <v>42540.80064814815</v>
      </c>
      <c r="U2862">
        <f t="shared" si="224"/>
        <v>2016</v>
      </c>
    </row>
    <row r="2863" spans="1:21" ht="60" x14ac:dyDescent="0.25">
      <c r="A2863">
        <v>2861</v>
      </c>
      <c r="B2863" s="6" t="s">
        <v>5824</v>
      </c>
      <c r="C2863" s="6" t="s">
        <v>5825</v>
      </c>
      <c r="D2863" s="7">
        <v>250</v>
      </c>
      <c r="E2863" s="8">
        <v>80</v>
      </c>
      <c r="F2863" t="s">
        <v>364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1093</v>
      </c>
      <c r="O2863" t="s">
        <v>1094</v>
      </c>
      <c r="P2863" s="10">
        <f t="shared" si="220"/>
        <v>32</v>
      </c>
      <c r="Q2863">
        <f t="shared" si="221"/>
        <v>26.67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6" t="s">
        <v>5826</v>
      </c>
      <c r="C2864" s="6" t="s">
        <v>5827</v>
      </c>
      <c r="D2864" s="7">
        <v>12700</v>
      </c>
      <c r="E2864" s="8">
        <v>55</v>
      </c>
      <c r="F2864" t="s">
        <v>364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1093</v>
      </c>
      <c r="O2864" t="s">
        <v>1094</v>
      </c>
      <c r="P2864" s="10">
        <f t="shared" si="220"/>
        <v>0</v>
      </c>
      <c r="Q2864">
        <f t="shared" si="221"/>
        <v>18.329999999999998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6" t="s">
        <v>5828</v>
      </c>
      <c r="C2865" s="6" t="s">
        <v>5829</v>
      </c>
      <c r="D2865" s="7">
        <v>50000</v>
      </c>
      <c r="E2865" s="8">
        <v>20</v>
      </c>
      <c r="F2865" t="s">
        <v>364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1093</v>
      </c>
      <c r="O2865" t="s">
        <v>1094</v>
      </c>
      <c r="P2865" s="10">
        <f t="shared" si="220"/>
        <v>0</v>
      </c>
      <c r="Q2865">
        <f t="shared" si="221"/>
        <v>20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6" t="s">
        <v>5830</v>
      </c>
      <c r="C2866" s="6" t="s">
        <v>5831</v>
      </c>
      <c r="D2866" s="7">
        <v>2500</v>
      </c>
      <c r="E2866" s="8">
        <v>40</v>
      </c>
      <c r="F2866" t="s">
        <v>364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1093</v>
      </c>
      <c r="O2866" t="s">
        <v>1094</v>
      </c>
      <c r="P2866" s="10">
        <f t="shared" si="220"/>
        <v>2</v>
      </c>
      <c r="Q2866">
        <f t="shared" si="221"/>
        <v>13.33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6" t="s">
        <v>5832</v>
      </c>
      <c r="C2867" s="6" t="s">
        <v>5833</v>
      </c>
      <c r="D2867" s="7">
        <v>2888</v>
      </c>
      <c r="E2867" s="8">
        <v>0</v>
      </c>
      <c r="F2867" t="s">
        <v>364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1093</v>
      </c>
      <c r="O2867" t="s">
        <v>1094</v>
      </c>
      <c r="P2867" s="10">
        <f t="shared" si="220"/>
        <v>0</v>
      </c>
      <c r="Q2867">
        <f t="shared" si="221"/>
        <v>0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6" t="s">
        <v>5834</v>
      </c>
      <c r="C2868" s="6" t="s">
        <v>5835</v>
      </c>
      <c r="D2868" s="7">
        <v>5000</v>
      </c>
      <c r="E2868" s="8">
        <v>45</v>
      </c>
      <c r="F2868" t="s">
        <v>364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1093</v>
      </c>
      <c r="O2868" t="s">
        <v>1094</v>
      </c>
      <c r="P2868" s="10">
        <f t="shared" si="220"/>
        <v>1</v>
      </c>
      <c r="Q2868">
        <f t="shared" si="221"/>
        <v>22.5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6" t="s">
        <v>5836</v>
      </c>
      <c r="C2869" s="6" t="s">
        <v>5837</v>
      </c>
      <c r="D2869" s="7">
        <v>2500</v>
      </c>
      <c r="E2869" s="8">
        <v>504</v>
      </c>
      <c r="F2869" t="s">
        <v>364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1093</v>
      </c>
      <c r="O2869" t="s">
        <v>1094</v>
      </c>
      <c r="P2869" s="10">
        <f t="shared" si="220"/>
        <v>20</v>
      </c>
      <c r="Q2869">
        <f t="shared" si="221"/>
        <v>50.4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6" t="s">
        <v>5838</v>
      </c>
      <c r="C2870" s="6" t="s">
        <v>5839</v>
      </c>
      <c r="D2870" s="7">
        <v>15000</v>
      </c>
      <c r="E2870" s="8">
        <v>6301.76</v>
      </c>
      <c r="F2870" t="s">
        <v>364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1093</v>
      </c>
      <c r="O2870" t="s">
        <v>1094</v>
      </c>
      <c r="P2870" s="10">
        <f t="shared" si="220"/>
        <v>42</v>
      </c>
      <c r="Q2870">
        <f t="shared" si="221"/>
        <v>105.03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6" t="s">
        <v>5840</v>
      </c>
      <c r="C2871" s="6" t="s">
        <v>5841</v>
      </c>
      <c r="D2871" s="7">
        <v>20000</v>
      </c>
      <c r="E2871" s="8">
        <v>177</v>
      </c>
      <c r="F2871" t="s">
        <v>364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1093</v>
      </c>
      <c r="O2871" t="s">
        <v>1094</v>
      </c>
      <c r="P2871" s="10">
        <f t="shared" si="220"/>
        <v>1</v>
      </c>
      <c r="Q2871">
        <f t="shared" si="221"/>
        <v>35.4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6" t="s">
        <v>5842</v>
      </c>
      <c r="C2872" s="6" t="s">
        <v>5843</v>
      </c>
      <c r="D2872" s="7">
        <v>5000</v>
      </c>
      <c r="E2872" s="8">
        <v>750</v>
      </c>
      <c r="F2872" t="s">
        <v>364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1093</v>
      </c>
      <c r="O2872" t="s">
        <v>1094</v>
      </c>
      <c r="P2872" s="10">
        <f t="shared" si="220"/>
        <v>15</v>
      </c>
      <c r="Q2872">
        <f t="shared" si="221"/>
        <v>83.33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6" t="s">
        <v>5844</v>
      </c>
      <c r="C2873" s="6" t="s">
        <v>5845</v>
      </c>
      <c r="D2873" s="7">
        <v>10000</v>
      </c>
      <c r="E2873" s="8">
        <v>467</v>
      </c>
      <c r="F2873" t="s">
        <v>364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1093</v>
      </c>
      <c r="O2873" t="s">
        <v>1094</v>
      </c>
      <c r="P2873" s="10">
        <f t="shared" si="220"/>
        <v>5</v>
      </c>
      <c r="Q2873">
        <f t="shared" si="221"/>
        <v>35.92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6" t="s">
        <v>5846</v>
      </c>
      <c r="C2874" s="6" t="s">
        <v>5847</v>
      </c>
      <c r="D2874" s="7">
        <v>3000</v>
      </c>
      <c r="E2874" s="8">
        <v>0</v>
      </c>
      <c r="F2874" t="s">
        <v>364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1093</v>
      </c>
      <c r="O2874" t="s">
        <v>1094</v>
      </c>
      <c r="P2874" s="10">
        <f t="shared" si="220"/>
        <v>0</v>
      </c>
      <c r="Q2874">
        <f t="shared" si="221"/>
        <v>0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6" t="s">
        <v>5848</v>
      </c>
      <c r="C2875" s="6" t="s">
        <v>5849</v>
      </c>
      <c r="D2875" s="7">
        <v>2500</v>
      </c>
      <c r="E2875" s="8">
        <v>953</v>
      </c>
      <c r="F2875" t="s">
        <v>364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1093</v>
      </c>
      <c r="O2875" t="s">
        <v>1094</v>
      </c>
      <c r="P2875" s="10">
        <f t="shared" si="220"/>
        <v>38</v>
      </c>
      <c r="Q2875">
        <f t="shared" si="221"/>
        <v>119.13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6" t="s">
        <v>5850</v>
      </c>
      <c r="C2876" s="6" t="s">
        <v>5851</v>
      </c>
      <c r="D2876" s="7">
        <v>5000</v>
      </c>
      <c r="E2876" s="8">
        <v>271</v>
      </c>
      <c r="F2876" t="s">
        <v>364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1093</v>
      </c>
      <c r="O2876" t="s">
        <v>1094</v>
      </c>
      <c r="P2876" s="10">
        <f t="shared" si="220"/>
        <v>5</v>
      </c>
      <c r="Q2876">
        <f t="shared" si="221"/>
        <v>90.33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6" t="s">
        <v>5852</v>
      </c>
      <c r="C2877" s="6" t="s">
        <v>5853</v>
      </c>
      <c r="D2877" s="7">
        <v>20000</v>
      </c>
      <c r="E2877" s="8">
        <v>7</v>
      </c>
      <c r="F2877" t="s">
        <v>364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1093</v>
      </c>
      <c r="O2877" t="s">
        <v>1094</v>
      </c>
      <c r="P2877" s="10">
        <f t="shared" si="220"/>
        <v>0</v>
      </c>
      <c r="Q2877">
        <f t="shared" si="221"/>
        <v>2.33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6" t="s">
        <v>5854</v>
      </c>
      <c r="C2878" s="6" t="s">
        <v>5855</v>
      </c>
      <c r="D2878" s="7">
        <v>150000</v>
      </c>
      <c r="E2878" s="8">
        <v>0</v>
      </c>
      <c r="F2878" t="s">
        <v>364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1093</v>
      </c>
      <c r="O2878" t="s">
        <v>1094</v>
      </c>
      <c r="P2878" s="10">
        <f t="shared" si="220"/>
        <v>0</v>
      </c>
      <c r="Q2878">
        <f t="shared" si="221"/>
        <v>0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6" t="s">
        <v>5856</v>
      </c>
      <c r="C2879" s="6" t="s">
        <v>5857</v>
      </c>
      <c r="D2879" s="7">
        <v>6000</v>
      </c>
      <c r="E2879" s="8">
        <v>650</v>
      </c>
      <c r="F2879" t="s">
        <v>364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1093</v>
      </c>
      <c r="O2879" t="s">
        <v>1094</v>
      </c>
      <c r="P2879" s="10">
        <f t="shared" si="220"/>
        <v>11</v>
      </c>
      <c r="Q2879">
        <f t="shared" si="221"/>
        <v>108.33</v>
      </c>
      <c r="S2879" s="11">
        <f t="shared" si="222"/>
        <v>42672.955138888894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6" t="s">
        <v>5858</v>
      </c>
      <c r="C2880" s="6" t="s">
        <v>5859</v>
      </c>
      <c r="D2880" s="7">
        <v>3000</v>
      </c>
      <c r="E2880" s="8">
        <v>63</v>
      </c>
      <c r="F2880" t="s">
        <v>364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1093</v>
      </c>
      <c r="O2880" t="s">
        <v>1094</v>
      </c>
      <c r="P2880" s="10">
        <f t="shared" si="220"/>
        <v>2</v>
      </c>
      <c r="Q2880">
        <f t="shared" si="221"/>
        <v>15.75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6" t="s">
        <v>5860</v>
      </c>
      <c r="C2881" s="6" t="s">
        <v>5861</v>
      </c>
      <c r="D2881" s="7">
        <v>11200</v>
      </c>
      <c r="E2881" s="8">
        <v>29</v>
      </c>
      <c r="F2881" t="s">
        <v>364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1093</v>
      </c>
      <c r="O2881" t="s">
        <v>1094</v>
      </c>
      <c r="P2881" s="10">
        <f t="shared" si="220"/>
        <v>0</v>
      </c>
      <c r="Q2881">
        <f t="shared" si="221"/>
        <v>29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6" t="s">
        <v>5862</v>
      </c>
      <c r="C2882" s="6" t="s">
        <v>5863</v>
      </c>
      <c r="D2882" s="7">
        <v>12000</v>
      </c>
      <c r="E2882" s="8">
        <v>2800</v>
      </c>
      <c r="F2882" t="s">
        <v>364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1093</v>
      </c>
      <c r="O2882" t="s">
        <v>1094</v>
      </c>
      <c r="P2882" s="10">
        <f t="shared" ref="P2882:P2945" si="225">IFERROR(ROUND(E2882/D2882*100,0),0)</f>
        <v>23</v>
      </c>
      <c r="Q2882">
        <f t="shared" ref="Q2882:Q2945" si="226">IFERROR(ROUND(E2882/L2882,2),0)</f>
        <v>96.55</v>
      </c>
      <c r="S2882" s="11">
        <f t="shared" ref="S2882:S2945" si="227">(J2882/86400)+DATE(1970,1,1)</f>
        <v>42192.905694444446</v>
      </c>
      <c r="T2882" s="11">
        <f t="shared" ref="T2882:T2945" si="228">(I2882/86400)+DATE(1970,1,1)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6" t="s">
        <v>5864</v>
      </c>
      <c r="C2883" s="6" t="s">
        <v>5865</v>
      </c>
      <c r="D2883" s="7">
        <v>5500</v>
      </c>
      <c r="E2883" s="8">
        <v>0</v>
      </c>
      <c r="F2883" t="s">
        <v>364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1093</v>
      </c>
      <c r="O2883" t="s">
        <v>1094</v>
      </c>
      <c r="P2883" s="10">
        <f t="shared" si="225"/>
        <v>0</v>
      </c>
      <c r="Q2883">
        <f t="shared" si="226"/>
        <v>0</v>
      </c>
      <c r="S2883" s="11">
        <f t="shared" si="227"/>
        <v>41916.597638888888</v>
      </c>
      <c r="T2883" s="11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6" t="s">
        <v>5866</v>
      </c>
      <c r="C2884" s="6" t="s">
        <v>5867</v>
      </c>
      <c r="D2884" s="7">
        <v>750</v>
      </c>
      <c r="E2884" s="8">
        <v>252</v>
      </c>
      <c r="F2884" t="s">
        <v>364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1093</v>
      </c>
      <c r="O2884" t="s">
        <v>1094</v>
      </c>
      <c r="P2884" s="10">
        <f t="shared" si="225"/>
        <v>34</v>
      </c>
      <c r="Q2884">
        <f t="shared" si="226"/>
        <v>63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6" t="s">
        <v>5868</v>
      </c>
      <c r="C2885" s="6" t="s">
        <v>5869</v>
      </c>
      <c r="D2885" s="7">
        <v>10000</v>
      </c>
      <c r="E2885" s="8">
        <v>1908</v>
      </c>
      <c r="F2885" t="s">
        <v>364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1093</v>
      </c>
      <c r="O2885" t="s">
        <v>1094</v>
      </c>
      <c r="P2885" s="10">
        <f t="shared" si="225"/>
        <v>19</v>
      </c>
      <c r="Q2885">
        <f t="shared" si="226"/>
        <v>381.6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6" t="s">
        <v>5870</v>
      </c>
      <c r="C2886" s="6" t="s">
        <v>5871</v>
      </c>
      <c r="D2886" s="7">
        <v>45000</v>
      </c>
      <c r="E2886" s="8">
        <v>185</v>
      </c>
      <c r="F2886" t="s">
        <v>364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1093</v>
      </c>
      <c r="O2886" t="s">
        <v>1094</v>
      </c>
      <c r="P2886" s="10">
        <f t="shared" si="225"/>
        <v>0</v>
      </c>
      <c r="Q2886">
        <f t="shared" si="226"/>
        <v>46.25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6" t="s">
        <v>5872</v>
      </c>
      <c r="C2887" s="6" t="s">
        <v>5873</v>
      </c>
      <c r="D2887" s="7">
        <v>400</v>
      </c>
      <c r="E2887" s="8">
        <v>130</v>
      </c>
      <c r="F2887" t="s">
        <v>364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1093</v>
      </c>
      <c r="O2887" t="s">
        <v>1094</v>
      </c>
      <c r="P2887" s="10">
        <f t="shared" si="225"/>
        <v>33</v>
      </c>
      <c r="Q2887">
        <f t="shared" si="226"/>
        <v>26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6" t="s">
        <v>5874</v>
      </c>
      <c r="C2888" s="6" t="s">
        <v>5875</v>
      </c>
      <c r="D2888" s="7">
        <v>200</v>
      </c>
      <c r="E2888" s="8">
        <v>10</v>
      </c>
      <c r="F2888" t="s">
        <v>364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1093</v>
      </c>
      <c r="O2888" t="s">
        <v>1094</v>
      </c>
      <c r="P2888" s="10">
        <f t="shared" si="225"/>
        <v>5</v>
      </c>
      <c r="Q2888">
        <f t="shared" si="226"/>
        <v>10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6" t="s">
        <v>5876</v>
      </c>
      <c r="C2889" s="6" t="s">
        <v>5877</v>
      </c>
      <c r="D2889" s="7">
        <v>3000</v>
      </c>
      <c r="E2889" s="8">
        <v>5</v>
      </c>
      <c r="F2889" t="s">
        <v>364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1093</v>
      </c>
      <c r="O2889" t="s">
        <v>1094</v>
      </c>
      <c r="P2889" s="10">
        <f t="shared" si="225"/>
        <v>0</v>
      </c>
      <c r="Q2889">
        <f t="shared" si="226"/>
        <v>5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6" t="s">
        <v>5878</v>
      </c>
      <c r="C2890" s="6" t="s">
        <v>5879</v>
      </c>
      <c r="D2890" s="7">
        <v>30000</v>
      </c>
      <c r="E2890" s="8">
        <v>0</v>
      </c>
      <c r="F2890" t="s">
        <v>364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1093</v>
      </c>
      <c r="O2890" t="s">
        <v>1094</v>
      </c>
      <c r="P2890" s="10">
        <f t="shared" si="225"/>
        <v>0</v>
      </c>
      <c r="Q2890">
        <f t="shared" si="226"/>
        <v>0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6" t="s">
        <v>5880</v>
      </c>
      <c r="C2891" s="6" t="s">
        <v>5881</v>
      </c>
      <c r="D2891" s="7">
        <v>3000</v>
      </c>
      <c r="E2891" s="8">
        <v>1142</v>
      </c>
      <c r="F2891" t="s">
        <v>364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1093</v>
      </c>
      <c r="O2891" t="s">
        <v>1094</v>
      </c>
      <c r="P2891" s="10">
        <f t="shared" si="225"/>
        <v>38</v>
      </c>
      <c r="Q2891">
        <f t="shared" si="226"/>
        <v>81.569999999999993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6" t="s">
        <v>5882</v>
      </c>
      <c r="C2892" s="6" t="s">
        <v>5883</v>
      </c>
      <c r="D2892" s="7">
        <v>2000</v>
      </c>
      <c r="E2892" s="8">
        <v>21</v>
      </c>
      <c r="F2892" t="s">
        <v>364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1093</v>
      </c>
      <c r="O2892" t="s">
        <v>1094</v>
      </c>
      <c r="P2892" s="10">
        <f t="shared" si="225"/>
        <v>1</v>
      </c>
      <c r="Q2892">
        <f t="shared" si="226"/>
        <v>7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6" t="s">
        <v>5884</v>
      </c>
      <c r="C2893" s="6" t="s">
        <v>5885</v>
      </c>
      <c r="D2893" s="7">
        <v>10000</v>
      </c>
      <c r="E2893" s="8">
        <v>273</v>
      </c>
      <c r="F2893" t="s">
        <v>364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1093</v>
      </c>
      <c r="O2893" t="s">
        <v>1094</v>
      </c>
      <c r="P2893" s="10">
        <f t="shared" si="225"/>
        <v>3</v>
      </c>
      <c r="Q2893">
        <f t="shared" si="226"/>
        <v>27.3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6" t="s">
        <v>5886</v>
      </c>
      <c r="C2894" s="6" t="s">
        <v>5887</v>
      </c>
      <c r="D2894" s="7">
        <v>5500</v>
      </c>
      <c r="E2894" s="8">
        <v>500</v>
      </c>
      <c r="F2894" t="s">
        <v>364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1093</v>
      </c>
      <c r="O2894" t="s">
        <v>1094</v>
      </c>
      <c r="P2894" s="10">
        <f t="shared" si="225"/>
        <v>9</v>
      </c>
      <c r="Q2894">
        <f t="shared" si="226"/>
        <v>29.41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6" t="s">
        <v>5888</v>
      </c>
      <c r="C2895" s="6" t="s">
        <v>5889</v>
      </c>
      <c r="D2895" s="7">
        <v>5000</v>
      </c>
      <c r="E2895" s="8">
        <v>25</v>
      </c>
      <c r="F2895" t="s">
        <v>364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1093</v>
      </c>
      <c r="O2895" t="s">
        <v>1094</v>
      </c>
      <c r="P2895" s="10">
        <f t="shared" si="225"/>
        <v>1</v>
      </c>
      <c r="Q2895">
        <f t="shared" si="226"/>
        <v>12.5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6" t="s">
        <v>5890</v>
      </c>
      <c r="C2896" s="6" t="s">
        <v>5891</v>
      </c>
      <c r="D2896" s="7">
        <v>50000</v>
      </c>
      <c r="E2896" s="8">
        <v>0</v>
      </c>
      <c r="F2896" t="s">
        <v>364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1093</v>
      </c>
      <c r="O2896" t="s">
        <v>1094</v>
      </c>
      <c r="P2896" s="10">
        <f t="shared" si="225"/>
        <v>0</v>
      </c>
      <c r="Q2896">
        <f t="shared" si="226"/>
        <v>0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6" t="s">
        <v>5892</v>
      </c>
      <c r="C2897" s="6" t="s">
        <v>5893</v>
      </c>
      <c r="D2897" s="7">
        <v>500</v>
      </c>
      <c r="E2897" s="8">
        <v>23</v>
      </c>
      <c r="F2897" t="s">
        <v>364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1093</v>
      </c>
      <c r="O2897" t="s">
        <v>1094</v>
      </c>
      <c r="P2897" s="10">
        <f t="shared" si="225"/>
        <v>5</v>
      </c>
      <c r="Q2897">
        <f t="shared" si="226"/>
        <v>5.75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6" t="s">
        <v>5894</v>
      </c>
      <c r="C2898" s="6" t="s">
        <v>5895</v>
      </c>
      <c r="D2898" s="7">
        <v>3000</v>
      </c>
      <c r="E2898" s="8">
        <v>625</v>
      </c>
      <c r="F2898" t="s">
        <v>364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1093</v>
      </c>
      <c r="O2898" t="s">
        <v>1094</v>
      </c>
      <c r="P2898" s="10">
        <f t="shared" si="225"/>
        <v>21</v>
      </c>
      <c r="Q2898">
        <f t="shared" si="226"/>
        <v>52.08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6" t="s">
        <v>5896</v>
      </c>
      <c r="C2899" s="6" t="s">
        <v>5897</v>
      </c>
      <c r="D2899" s="7">
        <v>12000</v>
      </c>
      <c r="E2899" s="8">
        <v>550</v>
      </c>
      <c r="F2899" t="s">
        <v>364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1093</v>
      </c>
      <c r="O2899" t="s">
        <v>1094</v>
      </c>
      <c r="P2899" s="10">
        <f t="shared" si="225"/>
        <v>5</v>
      </c>
      <c r="Q2899">
        <f t="shared" si="226"/>
        <v>183.33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6" t="s">
        <v>5898</v>
      </c>
      <c r="C2900" s="6" t="s">
        <v>5899</v>
      </c>
      <c r="D2900" s="7">
        <v>7500</v>
      </c>
      <c r="E2900" s="8">
        <v>316</v>
      </c>
      <c r="F2900" t="s">
        <v>364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1093</v>
      </c>
      <c r="O2900" t="s">
        <v>1094</v>
      </c>
      <c r="P2900" s="10">
        <f t="shared" si="225"/>
        <v>4</v>
      </c>
      <c r="Q2900">
        <f t="shared" si="226"/>
        <v>26.33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6" t="s">
        <v>5900</v>
      </c>
      <c r="C2901" s="6" t="s">
        <v>5901</v>
      </c>
      <c r="D2901" s="7">
        <v>10000</v>
      </c>
      <c r="E2901" s="8">
        <v>0</v>
      </c>
      <c r="F2901" t="s">
        <v>364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1093</v>
      </c>
      <c r="O2901" t="s">
        <v>1094</v>
      </c>
      <c r="P2901" s="10">
        <f t="shared" si="225"/>
        <v>0</v>
      </c>
      <c r="Q2901">
        <f t="shared" si="226"/>
        <v>0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6" t="s">
        <v>5902</v>
      </c>
      <c r="C2902" s="6" t="s">
        <v>5903</v>
      </c>
      <c r="D2902" s="7">
        <v>5500</v>
      </c>
      <c r="E2902" s="8">
        <v>3405</v>
      </c>
      <c r="F2902" t="s">
        <v>364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1093</v>
      </c>
      <c r="O2902" t="s">
        <v>1094</v>
      </c>
      <c r="P2902" s="10">
        <f t="shared" si="225"/>
        <v>62</v>
      </c>
      <c r="Q2902">
        <f t="shared" si="226"/>
        <v>486.43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6" t="s">
        <v>5904</v>
      </c>
      <c r="C2903" s="6" t="s">
        <v>5905</v>
      </c>
      <c r="D2903" s="7">
        <v>750</v>
      </c>
      <c r="E2903" s="8">
        <v>6</v>
      </c>
      <c r="F2903" t="s">
        <v>364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1093</v>
      </c>
      <c r="O2903" t="s">
        <v>1094</v>
      </c>
      <c r="P2903" s="10">
        <f t="shared" si="225"/>
        <v>1</v>
      </c>
      <c r="Q2903">
        <f t="shared" si="226"/>
        <v>3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6" t="s">
        <v>5906</v>
      </c>
      <c r="C2904" s="6" t="s">
        <v>5907</v>
      </c>
      <c r="D2904" s="7">
        <v>150000</v>
      </c>
      <c r="E2904" s="8">
        <v>25</v>
      </c>
      <c r="F2904" t="s">
        <v>364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1093</v>
      </c>
      <c r="O2904" t="s">
        <v>1094</v>
      </c>
      <c r="P2904" s="10">
        <f t="shared" si="225"/>
        <v>0</v>
      </c>
      <c r="Q2904">
        <f t="shared" si="226"/>
        <v>25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6" t="s">
        <v>5908</v>
      </c>
      <c r="C2905" s="6" t="s">
        <v>5909</v>
      </c>
      <c r="D2905" s="7">
        <v>5000</v>
      </c>
      <c r="E2905" s="8">
        <v>39</v>
      </c>
      <c r="F2905" t="s">
        <v>364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1093</v>
      </c>
      <c r="O2905" t="s">
        <v>1094</v>
      </c>
      <c r="P2905" s="10">
        <f t="shared" si="225"/>
        <v>1</v>
      </c>
      <c r="Q2905">
        <f t="shared" si="226"/>
        <v>9.75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6" t="s">
        <v>5910</v>
      </c>
      <c r="C2906" s="6" t="s">
        <v>5911</v>
      </c>
      <c r="D2906" s="7">
        <v>1500</v>
      </c>
      <c r="E2906" s="8">
        <v>75</v>
      </c>
      <c r="F2906" t="s">
        <v>364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1093</v>
      </c>
      <c r="O2906" t="s">
        <v>1094</v>
      </c>
      <c r="P2906" s="10">
        <f t="shared" si="225"/>
        <v>5</v>
      </c>
      <c r="Q2906">
        <f t="shared" si="226"/>
        <v>18.75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6" t="s">
        <v>5912</v>
      </c>
      <c r="C2907" s="6" t="s">
        <v>5913</v>
      </c>
      <c r="D2907" s="7">
        <v>3500</v>
      </c>
      <c r="E2907" s="8">
        <v>622</v>
      </c>
      <c r="F2907" t="s">
        <v>364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1093</v>
      </c>
      <c r="O2907" t="s">
        <v>1094</v>
      </c>
      <c r="P2907" s="10">
        <f t="shared" si="225"/>
        <v>18</v>
      </c>
      <c r="Q2907">
        <f t="shared" si="226"/>
        <v>36.590000000000003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6" t="s">
        <v>5914</v>
      </c>
      <c r="C2908" s="6" t="s">
        <v>5915</v>
      </c>
      <c r="D2908" s="7">
        <v>6000</v>
      </c>
      <c r="E2908" s="8">
        <v>565</v>
      </c>
      <c r="F2908" t="s">
        <v>364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1093</v>
      </c>
      <c r="O2908" t="s">
        <v>1094</v>
      </c>
      <c r="P2908" s="10">
        <f t="shared" si="225"/>
        <v>9</v>
      </c>
      <c r="Q2908">
        <f t="shared" si="226"/>
        <v>80.709999999999994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6" t="s">
        <v>5916</v>
      </c>
      <c r="C2909" s="6" t="s">
        <v>5917</v>
      </c>
      <c r="D2909" s="7">
        <v>2500</v>
      </c>
      <c r="E2909" s="8">
        <v>2</v>
      </c>
      <c r="F2909" t="s">
        <v>364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1093</v>
      </c>
      <c r="O2909" t="s">
        <v>1094</v>
      </c>
      <c r="P2909" s="10">
        <f t="shared" si="225"/>
        <v>0</v>
      </c>
      <c r="Q2909">
        <f t="shared" si="226"/>
        <v>1</v>
      </c>
      <c r="S2909" s="11">
        <f t="shared" si="227"/>
        <v>42444.877743055556</v>
      </c>
      <c r="T2909" s="11">
        <f t="shared" si="228"/>
        <v>42504.877743055556</v>
      </c>
      <c r="U2909">
        <f t="shared" si="229"/>
        <v>2016</v>
      </c>
    </row>
    <row r="2910" spans="1:21" ht="60" x14ac:dyDescent="0.25">
      <c r="A2910">
        <v>2908</v>
      </c>
      <c r="B2910" s="6" t="s">
        <v>5918</v>
      </c>
      <c r="C2910" s="6" t="s">
        <v>5919</v>
      </c>
      <c r="D2910" s="7">
        <v>9600</v>
      </c>
      <c r="E2910" s="8">
        <v>264</v>
      </c>
      <c r="F2910" t="s">
        <v>364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1093</v>
      </c>
      <c r="O2910" t="s">
        <v>1094</v>
      </c>
      <c r="P2910" s="10">
        <f t="shared" si="225"/>
        <v>3</v>
      </c>
      <c r="Q2910">
        <f t="shared" si="226"/>
        <v>52.8</v>
      </c>
      <c r="S2910" s="11">
        <f t="shared" si="227"/>
        <v>42499.73170138889</v>
      </c>
      <c r="T2910" s="11">
        <f t="shared" si="228"/>
        <v>42529.73170138889</v>
      </c>
      <c r="U2910">
        <f t="shared" si="229"/>
        <v>2016</v>
      </c>
    </row>
    <row r="2911" spans="1:21" ht="60" x14ac:dyDescent="0.25">
      <c r="A2911">
        <v>2909</v>
      </c>
      <c r="B2911" s="6" t="s">
        <v>5920</v>
      </c>
      <c r="C2911" s="6" t="s">
        <v>5921</v>
      </c>
      <c r="D2911" s="7">
        <v>180000</v>
      </c>
      <c r="E2911" s="8">
        <v>20</v>
      </c>
      <c r="F2911" t="s">
        <v>364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1093</v>
      </c>
      <c r="O2911" t="s">
        <v>1094</v>
      </c>
      <c r="P2911" s="10">
        <f t="shared" si="225"/>
        <v>0</v>
      </c>
      <c r="Q2911">
        <f t="shared" si="226"/>
        <v>20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6" t="s">
        <v>5922</v>
      </c>
      <c r="C2912" s="6" t="s">
        <v>5923</v>
      </c>
      <c r="D2912" s="7">
        <v>30000</v>
      </c>
      <c r="E2912" s="8">
        <v>1</v>
      </c>
      <c r="F2912" t="s">
        <v>364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1093</v>
      </c>
      <c r="O2912" t="s">
        <v>1094</v>
      </c>
      <c r="P2912" s="10">
        <f t="shared" si="225"/>
        <v>0</v>
      </c>
      <c r="Q2912">
        <f t="shared" si="226"/>
        <v>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6" t="s">
        <v>5924</v>
      </c>
      <c r="C2913" s="6" t="s">
        <v>5925</v>
      </c>
      <c r="D2913" s="7">
        <v>1800</v>
      </c>
      <c r="E2913" s="8">
        <v>657</v>
      </c>
      <c r="F2913" t="s">
        <v>364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1093</v>
      </c>
      <c r="O2913" t="s">
        <v>1094</v>
      </c>
      <c r="P2913" s="10">
        <f t="shared" si="225"/>
        <v>37</v>
      </c>
      <c r="Q2913">
        <f t="shared" si="226"/>
        <v>46.93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6" t="s">
        <v>5926</v>
      </c>
      <c r="C2914" s="6" t="s">
        <v>5927</v>
      </c>
      <c r="D2914" s="7">
        <v>14440</v>
      </c>
      <c r="E2914" s="8">
        <v>2030</v>
      </c>
      <c r="F2914" t="s">
        <v>364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1093</v>
      </c>
      <c r="O2914" t="s">
        <v>1094</v>
      </c>
      <c r="P2914" s="10">
        <f t="shared" si="225"/>
        <v>14</v>
      </c>
      <c r="Q2914">
        <f t="shared" si="226"/>
        <v>78.08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6" t="s">
        <v>5928</v>
      </c>
      <c r="C2915" s="6" t="s">
        <v>5929</v>
      </c>
      <c r="D2915" s="7">
        <v>10000</v>
      </c>
      <c r="E2915" s="8">
        <v>2</v>
      </c>
      <c r="F2915" t="s">
        <v>364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1093</v>
      </c>
      <c r="O2915" t="s">
        <v>1094</v>
      </c>
      <c r="P2915" s="10">
        <f t="shared" si="225"/>
        <v>0</v>
      </c>
      <c r="Q2915">
        <f t="shared" si="226"/>
        <v>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6" t="s">
        <v>5930</v>
      </c>
      <c r="C2916" s="6" t="s">
        <v>5931</v>
      </c>
      <c r="D2916" s="7">
        <v>25000</v>
      </c>
      <c r="E2916" s="8">
        <v>1</v>
      </c>
      <c r="F2916" t="s">
        <v>364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1093</v>
      </c>
      <c r="O2916" t="s">
        <v>1094</v>
      </c>
      <c r="P2916" s="10">
        <f t="shared" si="225"/>
        <v>0</v>
      </c>
      <c r="Q2916">
        <f t="shared" si="226"/>
        <v>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6" t="s">
        <v>5932</v>
      </c>
      <c r="C2917" s="6" t="s">
        <v>5933</v>
      </c>
      <c r="D2917" s="7">
        <v>1000</v>
      </c>
      <c r="E2917" s="8">
        <v>611</v>
      </c>
      <c r="F2917" t="s">
        <v>364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1093</v>
      </c>
      <c r="O2917" t="s">
        <v>1094</v>
      </c>
      <c r="P2917" s="10">
        <f t="shared" si="225"/>
        <v>61</v>
      </c>
      <c r="Q2917">
        <f t="shared" si="226"/>
        <v>203.67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6" t="s">
        <v>5934</v>
      </c>
      <c r="C2918" s="6" t="s">
        <v>5935</v>
      </c>
      <c r="D2918" s="7">
        <v>1850</v>
      </c>
      <c r="E2918" s="8">
        <v>145</v>
      </c>
      <c r="F2918" t="s">
        <v>364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1093</v>
      </c>
      <c r="O2918" t="s">
        <v>1094</v>
      </c>
      <c r="P2918" s="10">
        <f t="shared" si="225"/>
        <v>8</v>
      </c>
      <c r="Q2918">
        <f t="shared" si="226"/>
        <v>20.71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6" t="s">
        <v>5936</v>
      </c>
      <c r="C2919" s="6" t="s">
        <v>5937</v>
      </c>
      <c r="D2919" s="7">
        <v>2000</v>
      </c>
      <c r="E2919" s="8">
        <v>437</v>
      </c>
      <c r="F2919" t="s">
        <v>364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1093</v>
      </c>
      <c r="O2919" t="s">
        <v>1094</v>
      </c>
      <c r="P2919" s="10">
        <f t="shared" si="225"/>
        <v>22</v>
      </c>
      <c r="Q2919">
        <f t="shared" si="226"/>
        <v>48.56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6" t="s">
        <v>5938</v>
      </c>
      <c r="C2920" s="6" t="s">
        <v>5939</v>
      </c>
      <c r="D2920" s="7">
        <v>5000</v>
      </c>
      <c r="E2920" s="8">
        <v>1362</v>
      </c>
      <c r="F2920" t="s">
        <v>364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1093</v>
      </c>
      <c r="O2920" t="s">
        <v>1094</v>
      </c>
      <c r="P2920" s="10">
        <f t="shared" si="225"/>
        <v>27</v>
      </c>
      <c r="Q2920">
        <f t="shared" si="226"/>
        <v>68.099999999999994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6" t="s">
        <v>5940</v>
      </c>
      <c r="C2921" s="6" t="s">
        <v>5941</v>
      </c>
      <c r="D2921" s="7">
        <v>600</v>
      </c>
      <c r="E2921" s="8">
        <v>51</v>
      </c>
      <c r="F2921" t="s">
        <v>364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1093</v>
      </c>
      <c r="O2921" t="s">
        <v>1094</v>
      </c>
      <c r="P2921" s="10">
        <f t="shared" si="225"/>
        <v>9</v>
      </c>
      <c r="Q2921">
        <f t="shared" si="226"/>
        <v>8.5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6" t="s">
        <v>5942</v>
      </c>
      <c r="C2922" s="6" t="s">
        <v>5943</v>
      </c>
      <c r="D2922" s="7">
        <v>2500</v>
      </c>
      <c r="E2922" s="8">
        <v>671</v>
      </c>
      <c r="F2922" t="s">
        <v>364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1093</v>
      </c>
      <c r="O2922" t="s">
        <v>1094</v>
      </c>
      <c r="P2922" s="10">
        <f t="shared" si="225"/>
        <v>27</v>
      </c>
      <c r="Q2922">
        <f t="shared" si="226"/>
        <v>51.62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6" t="s">
        <v>5944</v>
      </c>
      <c r="C2923" s="6" t="s">
        <v>5945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1093</v>
      </c>
      <c r="O2923" t="s">
        <v>5946</v>
      </c>
      <c r="P2923" s="10">
        <f t="shared" si="225"/>
        <v>129</v>
      </c>
      <c r="Q2923">
        <f t="shared" si="226"/>
        <v>43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6" t="s">
        <v>5947</v>
      </c>
      <c r="C2924" s="6" t="s">
        <v>5948</v>
      </c>
      <c r="D2924" s="7">
        <v>500</v>
      </c>
      <c r="E2924" s="8">
        <v>500</v>
      </c>
      <c r="F2924" t="s">
        <v>22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1093</v>
      </c>
      <c r="O2924" t="s">
        <v>5946</v>
      </c>
      <c r="P2924" s="10">
        <f t="shared" si="225"/>
        <v>100</v>
      </c>
      <c r="Q2924">
        <f t="shared" si="226"/>
        <v>83.33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6" t="s">
        <v>5949</v>
      </c>
      <c r="C2925" s="6" t="s">
        <v>5950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1093</v>
      </c>
      <c r="O2925" t="s">
        <v>5946</v>
      </c>
      <c r="P2925" s="10">
        <f t="shared" si="225"/>
        <v>100</v>
      </c>
      <c r="Q2925">
        <f t="shared" si="226"/>
        <v>30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6" t="s">
        <v>5951</v>
      </c>
      <c r="C2926" s="6" t="s">
        <v>5952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1093</v>
      </c>
      <c r="O2926" t="s">
        <v>5946</v>
      </c>
      <c r="P2926" s="10">
        <f t="shared" si="225"/>
        <v>103</v>
      </c>
      <c r="Q2926">
        <f t="shared" si="226"/>
        <v>175.51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6" t="s">
        <v>5953</v>
      </c>
      <c r="C2927" s="6" t="s">
        <v>5954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1093</v>
      </c>
      <c r="O2927" t="s">
        <v>5946</v>
      </c>
      <c r="P2927" s="10">
        <f t="shared" si="225"/>
        <v>102</v>
      </c>
      <c r="Q2927">
        <f t="shared" si="226"/>
        <v>231.66</v>
      </c>
      <c r="S2927" s="11">
        <f t="shared" si="227"/>
        <v>41863.584120370375</v>
      </c>
      <c r="T2927" s="11">
        <f t="shared" si="228"/>
        <v>41893.584120370375</v>
      </c>
      <c r="U2927">
        <f t="shared" si="229"/>
        <v>2014</v>
      </c>
    </row>
    <row r="2928" spans="1:21" ht="60" x14ac:dyDescent="0.25">
      <c r="A2928">
        <v>2926</v>
      </c>
      <c r="B2928" s="6" t="s">
        <v>5955</v>
      </c>
      <c r="C2928" s="6" t="s">
        <v>5956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1093</v>
      </c>
      <c r="O2928" t="s">
        <v>5946</v>
      </c>
      <c r="P2928" s="10">
        <f t="shared" si="225"/>
        <v>125</v>
      </c>
      <c r="Q2928">
        <f t="shared" si="226"/>
        <v>75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6" t="s">
        <v>5957</v>
      </c>
      <c r="C2929" s="6" t="s">
        <v>5958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1093</v>
      </c>
      <c r="O2929" t="s">
        <v>5946</v>
      </c>
      <c r="P2929" s="10">
        <f t="shared" si="225"/>
        <v>131</v>
      </c>
      <c r="Q2929">
        <f t="shared" si="226"/>
        <v>112.14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6" t="s">
        <v>5959</v>
      </c>
      <c r="C2930" s="6" t="s">
        <v>5960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1093</v>
      </c>
      <c r="O2930" t="s">
        <v>5946</v>
      </c>
      <c r="P2930" s="10">
        <f t="shared" si="225"/>
        <v>100</v>
      </c>
      <c r="Q2930">
        <f t="shared" si="226"/>
        <v>41.67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6" t="s">
        <v>5961</v>
      </c>
      <c r="C2931" s="6" t="s">
        <v>5962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1093</v>
      </c>
      <c r="O2931" t="s">
        <v>5946</v>
      </c>
      <c r="P2931" s="10">
        <f t="shared" si="225"/>
        <v>102</v>
      </c>
      <c r="Q2931">
        <f t="shared" si="226"/>
        <v>255.17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6" t="s">
        <v>5963</v>
      </c>
      <c r="C2932" s="6" t="s">
        <v>5964</v>
      </c>
      <c r="D2932" s="7">
        <v>10000</v>
      </c>
      <c r="E2932" s="8">
        <v>10092</v>
      </c>
      <c r="F2932" t="s">
        <v>22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1093</v>
      </c>
      <c r="O2932" t="s">
        <v>5946</v>
      </c>
      <c r="P2932" s="10">
        <f t="shared" si="225"/>
        <v>101</v>
      </c>
      <c r="Q2932">
        <f t="shared" si="226"/>
        <v>162.77000000000001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6" t="s">
        <v>5965</v>
      </c>
      <c r="C2933" s="6" t="s">
        <v>5966</v>
      </c>
      <c r="D2933" s="7">
        <v>750</v>
      </c>
      <c r="E2933" s="8">
        <v>795</v>
      </c>
      <c r="F2933" t="s">
        <v>22</v>
      </c>
      <c r="G2933" t="s">
        <v>166</v>
      </c>
      <c r="H2933" t="s">
        <v>167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1093</v>
      </c>
      <c r="O2933" t="s">
        <v>5946</v>
      </c>
      <c r="P2933" s="10">
        <f t="shared" si="225"/>
        <v>106</v>
      </c>
      <c r="Q2933">
        <f t="shared" si="226"/>
        <v>88.33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6" t="s">
        <v>5967</v>
      </c>
      <c r="C2934" s="6" t="s">
        <v>5968</v>
      </c>
      <c r="D2934" s="7">
        <v>3100</v>
      </c>
      <c r="E2934" s="8">
        <v>3258</v>
      </c>
      <c r="F2934" t="s">
        <v>22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1093</v>
      </c>
      <c r="O2934" t="s">
        <v>5946</v>
      </c>
      <c r="P2934" s="10">
        <f t="shared" si="225"/>
        <v>105</v>
      </c>
      <c r="Q2934">
        <f t="shared" si="226"/>
        <v>85.74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6" t="s">
        <v>5969</v>
      </c>
      <c r="C2935" s="6" t="s">
        <v>5970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1093</v>
      </c>
      <c r="O2935" t="s">
        <v>5946</v>
      </c>
      <c r="P2935" s="10">
        <f t="shared" si="225"/>
        <v>103</v>
      </c>
      <c r="Q2935">
        <f t="shared" si="226"/>
        <v>47.57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6" t="s">
        <v>5971</v>
      </c>
      <c r="C2936" s="6" t="s">
        <v>5972</v>
      </c>
      <c r="D2936" s="7">
        <v>2500</v>
      </c>
      <c r="E2936" s="8">
        <v>2700</v>
      </c>
      <c r="F2936" t="s">
        <v>22</v>
      </c>
      <c r="G2936" t="s">
        <v>166</v>
      </c>
      <c r="H2936" t="s">
        <v>167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1093</v>
      </c>
      <c r="O2936" t="s">
        <v>5946</v>
      </c>
      <c r="P2936" s="10">
        <f t="shared" si="225"/>
        <v>108</v>
      </c>
      <c r="Q2936">
        <f t="shared" si="226"/>
        <v>72.97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6" t="s">
        <v>5973</v>
      </c>
      <c r="C2937" s="6" t="s">
        <v>5974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1093</v>
      </c>
      <c r="O2937" t="s">
        <v>5946</v>
      </c>
      <c r="P2937" s="10">
        <f t="shared" si="225"/>
        <v>101</v>
      </c>
      <c r="Q2937">
        <f t="shared" si="226"/>
        <v>90.54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6" t="s">
        <v>5975</v>
      </c>
      <c r="C2938" s="6" t="s">
        <v>5976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1093</v>
      </c>
      <c r="O2938" t="s">
        <v>5946</v>
      </c>
      <c r="P2938" s="10">
        <f t="shared" si="225"/>
        <v>128</v>
      </c>
      <c r="Q2938">
        <f t="shared" si="226"/>
        <v>37.65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6" t="s">
        <v>5977</v>
      </c>
      <c r="C2939" s="6" t="s">
        <v>5978</v>
      </c>
      <c r="D2939" s="7">
        <v>1500</v>
      </c>
      <c r="E2939" s="8">
        <v>2000</v>
      </c>
      <c r="F2939" t="s">
        <v>22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1093</v>
      </c>
      <c r="O2939" t="s">
        <v>5946</v>
      </c>
      <c r="P2939" s="10">
        <f t="shared" si="225"/>
        <v>133</v>
      </c>
      <c r="Q2939">
        <f t="shared" si="226"/>
        <v>36.36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6" t="s">
        <v>5979</v>
      </c>
      <c r="C2940" s="6" t="s">
        <v>5980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1093</v>
      </c>
      <c r="O2940" t="s">
        <v>5946</v>
      </c>
      <c r="P2940" s="10">
        <f t="shared" si="225"/>
        <v>101</v>
      </c>
      <c r="Q2940">
        <f t="shared" si="226"/>
        <v>126.72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6" t="s">
        <v>5981</v>
      </c>
      <c r="C2941" s="6" t="s">
        <v>5982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1093</v>
      </c>
      <c r="O2941" t="s">
        <v>5946</v>
      </c>
      <c r="P2941" s="10">
        <f t="shared" si="225"/>
        <v>103</v>
      </c>
      <c r="Q2941">
        <f t="shared" si="226"/>
        <v>329.2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6" t="s">
        <v>5983</v>
      </c>
      <c r="C2942" s="6" t="s">
        <v>5984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1093</v>
      </c>
      <c r="O2942" t="s">
        <v>5946</v>
      </c>
      <c r="P2942" s="10">
        <f t="shared" si="225"/>
        <v>107</v>
      </c>
      <c r="Q2942">
        <f t="shared" si="226"/>
        <v>81.239999999999995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6" t="s">
        <v>5985</v>
      </c>
      <c r="C2943" s="6" t="s">
        <v>5986</v>
      </c>
      <c r="D2943" s="7">
        <v>25000</v>
      </c>
      <c r="E2943" s="8">
        <v>1</v>
      </c>
      <c r="F2943" t="s">
        <v>364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1093</v>
      </c>
      <c r="O2943" t="s">
        <v>5504</v>
      </c>
      <c r="P2943" s="10">
        <f t="shared" si="225"/>
        <v>0</v>
      </c>
      <c r="Q2943">
        <f t="shared" si="226"/>
        <v>1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6" t="s">
        <v>5987</v>
      </c>
      <c r="C2944" s="6" t="s">
        <v>5988</v>
      </c>
      <c r="D2944" s="7">
        <v>200000</v>
      </c>
      <c r="E2944" s="8">
        <v>40850</v>
      </c>
      <c r="F2944" t="s">
        <v>364</v>
      </c>
      <c r="G2944" t="s">
        <v>166</v>
      </c>
      <c r="H2944" t="s">
        <v>167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1093</v>
      </c>
      <c r="O2944" t="s">
        <v>5504</v>
      </c>
      <c r="P2944" s="10">
        <f t="shared" si="225"/>
        <v>20</v>
      </c>
      <c r="Q2944">
        <f t="shared" si="226"/>
        <v>202.23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6" t="s">
        <v>5989</v>
      </c>
      <c r="C2945" s="6" t="s">
        <v>5990</v>
      </c>
      <c r="D2945" s="7">
        <v>3000</v>
      </c>
      <c r="E2945" s="8">
        <v>0</v>
      </c>
      <c r="F2945" t="s">
        <v>364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1093</v>
      </c>
      <c r="O2945" t="s">
        <v>5504</v>
      </c>
      <c r="P2945" s="10">
        <f t="shared" si="225"/>
        <v>0</v>
      </c>
      <c r="Q2945">
        <f t="shared" si="226"/>
        <v>0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6" t="s">
        <v>5991</v>
      </c>
      <c r="C2946" s="6" t="s">
        <v>5992</v>
      </c>
      <c r="D2946" s="7">
        <v>10000</v>
      </c>
      <c r="E2946" s="8">
        <v>100</v>
      </c>
      <c r="F2946" t="s">
        <v>364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1093</v>
      </c>
      <c r="O2946" t="s">
        <v>5504</v>
      </c>
      <c r="P2946" s="10">
        <f t="shared" ref="P2946:P3009" si="230">IFERROR(ROUND(E2946/D2946*100,0),0)</f>
        <v>1</v>
      </c>
      <c r="Q2946">
        <f t="shared" ref="Q2946:Q3009" si="231">IFERROR(ROUND(E2946/L2946,2),0)</f>
        <v>100</v>
      </c>
      <c r="S2946" s="11">
        <f t="shared" ref="S2946:S3009" si="232">(J2946/86400)+DATE(1970,1,1)</f>
        <v>42132.9143287037</v>
      </c>
      <c r="T2946" s="11">
        <f t="shared" ref="T2946:T3009" si="233">(I2946/86400)+DATE(1970,1,1)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6" t="s">
        <v>5993</v>
      </c>
      <c r="C2947" s="6" t="s">
        <v>5994</v>
      </c>
      <c r="D2947" s="7">
        <v>50000</v>
      </c>
      <c r="E2947" s="8">
        <v>0</v>
      </c>
      <c r="F2947" t="s">
        <v>364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1093</v>
      </c>
      <c r="O2947" t="s">
        <v>5504</v>
      </c>
      <c r="P2947" s="10">
        <f t="shared" si="230"/>
        <v>0</v>
      </c>
      <c r="Q2947">
        <f t="shared" si="231"/>
        <v>0</v>
      </c>
      <c r="S2947" s="11">
        <f t="shared" si="232"/>
        <v>42118.139583333337</v>
      </c>
      <c r="T2947" s="11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6" t="s">
        <v>5995</v>
      </c>
      <c r="C2948" s="6" t="s">
        <v>5996</v>
      </c>
      <c r="D2948" s="7">
        <v>2000</v>
      </c>
      <c r="E2948" s="8">
        <v>2</v>
      </c>
      <c r="F2948" t="s">
        <v>364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1093</v>
      </c>
      <c r="O2948" t="s">
        <v>5504</v>
      </c>
      <c r="P2948" s="10">
        <f t="shared" si="230"/>
        <v>0</v>
      </c>
      <c r="Q2948">
        <f t="shared" si="231"/>
        <v>1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6" t="s">
        <v>5997</v>
      </c>
      <c r="C2949" s="6" t="s">
        <v>5998</v>
      </c>
      <c r="D2949" s="7">
        <v>25000</v>
      </c>
      <c r="E2949" s="8">
        <v>1072</v>
      </c>
      <c r="F2949" t="s">
        <v>364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1093</v>
      </c>
      <c r="O2949" t="s">
        <v>5504</v>
      </c>
      <c r="P2949" s="10">
        <f t="shared" si="230"/>
        <v>4</v>
      </c>
      <c r="Q2949">
        <f t="shared" si="231"/>
        <v>82.46</v>
      </c>
      <c r="S2949" s="11">
        <f t="shared" si="232"/>
        <v>42649.562118055561</v>
      </c>
      <c r="T2949" s="11">
        <f t="shared" si="233"/>
        <v>42698.71597222222</v>
      </c>
      <c r="U2949">
        <f t="shared" si="234"/>
        <v>2016</v>
      </c>
    </row>
    <row r="2950" spans="1:21" ht="60" x14ac:dyDescent="0.25">
      <c r="A2950">
        <v>2948</v>
      </c>
      <c r="B2950" s="6" t="s">
        <v>5999</v>
      </c>
      <c r="C2950" s="6" t="s">
        <v>6000</v>
      </c>
      <c r="D2950" s="7">
        <v>500000</v>
      </c>
      <c r="E2950" s="8">
        <v>24</v>
      </c>
      <c r="F2950" t="s">
        <v>364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1093</v>
      </c>
      <c r="O2950" t="s">
        <v>5504</v>
      </c>
      <c r="P2950" s="10">
        <f t="shared" si="230"/>
        <v>0</v>
      </c>
      <c r="Q2950">
        <f t="shared" si="231"/>
        <v>2.67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6" t="s">
        <v>6001</v>
      </c>
      <c r="C2951" s="6" t="s">
        <v>6002</v>
      </c>
      <c r="D2951" s="7">
        <v>1000</v>
      </c>
      <c r="E2951" s="8">
        <v>25</v>
      </c>
      <c r="F2951" t="s">
        <v>364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1093</v>
      </c>
      <c r="O2951" t="s">
        <v>5504</v>
      </c>
      <c r="P2951" s="10">
        <f t="shared" si="230"/>
        <v>3</v>
      </c>
      <c r="Q2951">
        <f t="shared" si="231"/>
        <v>12.5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6" t="s">
        <v>6003</v>
      </c>
      <c r="C2952" s="6" t="s">
        <v>6004</v>
      </c>
      <c r="D2952" s="7">
        <v>5000000</v>
      </c>
      <c r="E2952" s="8">
        <v>0</v>
      </c>
      <c r="F2952" t="s">
        <v>364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1093</v>
      </c>
      <c r="O2952" t="s">
        <v>5504</v>
      </c>
      <c r="P2952" s="10">
        <f t="shared" si="230"/>
        <v>0</v>
      </c>
      <c r="Q2952">
        <f t="shared" si="231"/>
        <v>0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6" t="s">
        <v>6005</v>
      </c>
      <c r="C2953" s="6" t="s">
        <v>6006</v>
      </c>
      <c r="D2953" s="7">
        <v>50000</v>
      </c>
      <c r="E2953" s="8">
        <v>1096</v>
      </c>
      <c r="F2953" t="s">
        <v>279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1093</v>
      </c>
      <c r="O2953" t="s">
        <v>5504</v>
      </c>
      <c r="P2953" s="10">
        <f t="shared" si="230"/>
        <v>2</v>
      </c>
      <c r="Q2953">
        <f t="shared" si="231"/>
        <v>18.899999999999999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6" t="s">
        <v>6007</v>
      </c>
      <c r="C2954" s="6" t="s">
        <v>6008</v>
      </c>
      <c r="D2954" s="7">
        <v>20000</v>
      </c>
      <c r="E2954" s="8">
        <v>1605</v>
      </c>
      <c r="F2954" t="s">
        <v>279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1093</v>
      </c>
      <c r="O2954" t="s">
        <v>5504</v>
      </c>
      <c r="P2954" s="10">
        <f t="shared" si="230"/>
        <v>8</v>
      </c>
      <c r="Q2954">
        <f t="shared" si="231"/>
        <v>200.63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6" t="s">
        <v>6009</v>
      </c>
      <c r="C2955" s="6" t="s">
        <v>6010</v>
      </c>
      <c r="D2955" s="7">
        <v>400000</v>
      </c>
      <c r="E2955" s="8">
        <v>605</v>
      </c>
      <c r="F2955" t="s">
        <v>279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1093</v>
      </c>
      <c r="O2955" t="s">
        <v>5504</v>
      </c>
      <c r="P2955" s="10">
        <f t="shared" si="230"/>
        <v>0</v>
      </c>
      <c r="Q2955">
        <f t="shared" si="231"/>
        <v>201.67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6" t="s">
        <v>6011</v>
      </c>
      <c r="C2956" s="6" t="s">
        <v>6012</v>
      </c>
      <c r="D2956" s="7">
        <v>15000</v>
      </c>
      <c r="E2956" s="8">
        <v>0</v>
      </c>
      <c r="F2956" t="s">
        <v>279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1093</v>
      </c>
      <c r="O2956" t="s">
        <v>5504</v>
      </c>
      <c r="P2956" s="10">
        <f t="shared" si="230"/>
        <v>0</v>
      </c>
      <c r="Q2956">
        <f t="shared" si="231"/>
        <v>0</v>
      </c>
      <c r="S2956" s="11">
        <f t="shared" si="232"/>
        <v>42790.583368055552</v>
      </c>
      <c r="T2956" s="11">
        <f t="shared" si="233"/>
        <v>42810.541701388887</v>
      </c>
      <c r="U2956">
        <f t="shared" si="234"/>
        <v>2017</v>
      </c>
    </row>
    <row r="2957" spans="1:21" ht="45" x14ac:dyDescent="0.25">
      <c r="A2957">
        <v>2955</v>
      </c>
      <c r="B2957" s="6" t="s">
        <v>6013</v>
      </c>
      <c r="C2957" s="6" t="s">
        <v>6014</v>
      </c>
      <c r="D2957" s="7">
        <v>1200</v>
      </c>
      <c r="E2957" s="8">
        <v>715</v>
      </c>
      <c r="F2957" t="s">
        <v>279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1093</v>
      </c>
      <c r="O2957" t="s">
        <v>5504</v>
      </c>
      <c r="P2957" s="10">
        <f t="shared" si="230"/>
        <v>60</v>
      </c>
      <c r="Q2957">
        <f t="shared" si="231"/>
        <v>65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6" t="s">
        <v>6015</v>
      </c>
      <c r="C2958" s="6" t="s">
        <v>6016</v>
      </c>
      <c r="D2958" s="7">
        <v>7900</v>
      </c>
      <c r="E2958" s="8">
        <v>1322</v>
      </c>
      <c r="F2958" t="s">
        <v>279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1093</v>
      </c>
      <c r="O2958" t="s">
        <v>5504</v>
      </c>
      <c r="P2958" s="10">
        <f t="shared" si="230"/>
        <v>17</v>
      </c>
      <c r="Q2958">
        <f t="shared" si="231"/>
        <v>66.099999999999994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6" t="s">
        <v>6017</v>
      </c>
      <c r="C2959" s="6" t="s">
        <v>6018</v>
      </c>
      <c r="D2959" s="7">
        <v>15000</v>
      </c>
      <c r="E2959" s="8">
        <v>280</v>
      </c>
      <c r="F2959" t="s">
        <v>279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1093</v>
      </c>
      <c r="O2959" t="s">
        <v>5504</v>
      </c>
      <c r="P2959" s="10">
        <f t="shared" si="230"/>
        <v>2</v>
      </c>
      <c r="Q2959">
        <f t="shared" si="231"/>
        <v>93.33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6" t="s">
        <v>6019</v>
      </c>
      <c r="C2960" s="6" t="s">
        <v>6020</v>
      </c>
      <c r="D2960" s="7">
        <v>80000</v>
      </c>
      <c r="E2960" s="8">
        <v>0</v>
      </c>
      <c r="F2960" t="s">
        <v>279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1093</v>
      </c>
      <c r="O2960" t="s">
        <v>5504</v>
      </c>
      <c r="P2960" s="10">
        <f t="shared" si="230"/>
        <v>0</v>
      </c>
      <c r="Q2960">
        <f t="shared" si="231"/>
        <v>0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6" t="s">
        <v>6021</v>
      </c>
      <c r="C2961" s="6" t="s">
        <v>6022</v>
      </c>
      <c r="D2961" s="7">
        <v>10000</v>
      </c>
      <c r="E2961" s="8">
        <v>0</v>
      </c>
      <c r="F2961" t="s">
        <v>279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1093</v>
      </c>
      <c r="O2961" t="s">
        <v>5504</v>
      </c>
      <c r="P2961" s="10">
        <f t="shared" si="230"/>
        <v>0</v>
      </c>
      <c r="Q2961">
        <f t="shared" si="231"/>
        <v>0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6" t="s">
        <v>6023</v>
      </c>
      <c r="C2962" s="6" t="s">
        <v>6024</v>
      </c>
      <c r="D2962" s="7">
        <v>30000000</v>
      </c>
      <c r="E2962" s="8">
        <v>0</v>
      </c>
      <c r="F2962" t="s">
        <v>279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1093</v>
      </c>
      <c r="O2962" t="s">
        <v>5504</v>
      </c>
      <c r="P2962" s="10">
        <f t="shared" si="230"/>
        <v>0</v>
      </c>
      <c r="Q2962">
        <f t="shared" si="231"/>
        <v>0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6" t="s">
        <v>6025</v>
      </c>
      <c r="C2963" s="6" t="s">
        <v>6026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1093</v>
      </c>
      <c r="O2963" t="s">
        <v>1094</v>
      </c>
      <c r="P2963" s="10">
        <f t="shared" si="230"/>
        <v>110</v>
      </c>
      <c r="Q2963">
        <f t="shared" si="231"/>
        <v>50.75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6" t="s">
        <v>6027</v>
      </c>
      <c r="C2964" s="6" t="s">
        <v>6028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1093</v>
      </c>
      <c r="O2964" t="s">
        <v>1094</v>
      </c>
      <c r="P2964" s="10">
        <f t="shared" si="230"/>
        <v>122</v>
      </c>
      <c r="Q2964">
        <f t="shared" si="231"/>
        <v>60.9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6" t="s">
        <v>6029</v>
      </c>
      <c r="C2965" s="6" t="s">
        <v>6030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1093</v>
      </c>
      <c r="O2965" t="s">
        <v>1094</v>
      </c>
      <c r="P2965" s="10">
        <f t="shared" si="230"/>
        <v>107</v>
      </c>
      <c r="Q2965">
        <f t="shared" si="231"/>
        <v>109.03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6" t="s">
        <v>6031</v>
      </c>
      <c r="C2966" s="6" t="s">
        <v>6032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1093</v>
      </c>
      <c r="O2966" t="s">
        <v>1094</v>
      </c>
      <c r="P2966" s="10">
        <f t="shared" si="230"/>
        <v>101</v>
      </c>
      <c r="Q2966">
        <f t="shared" si="231"/>
        <v>25.69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6" t="s">
        <v>6033</v>
      </c>
      <c r="C2967" s="6" t="s">
        <v>6034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1093</v>
      </c>
      <c r="O2967" t="s">
        <v>1094</v>
      </c>
      <c r="P2967" s="10">
        <f t="shared" si="230"/>
        <v>109</v>
      </c>
      <c r="Q2967">
        <f t="shared" si="231"/>
        <v>41.92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6" t="s">
        <v>6035</v>
      </c>
      <c r="C2968" s="6" t="s">
        <v>6036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1093</v>
      </c>
      <c r="O2968" t="s">
        <v>1094</v>
      </c>
      <c r="P2968" s="10">
        <f t="shared" si="230"/>
        <v>114</v>
      </c>
      <c r="Q2968">
        <f t="shared" si="231"/>
        <v>88.77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6" t="s">
        <v>6037</v>
      </c>
      <c r="C2969" s="6" t="s">
        <v>6038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1093</v>
      </c>
      <c r="O2969" t="s">
        <v>1094</v>
      </c>
      <c r="P2969" s="10">
        <f t="shared" si="230"/>
        <v>114</v>
      </c>
      <c r="Q2969">
        <f t="shared" si="231"/>
        <v>80.23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6" t="s">
        <v>6039</v>
      </c>
      <c r="C2970" s="6" t="s">
        <v>6040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1093</v>
      </c>
      <c r="O2970" t="s">
        <v>1094</v>
      </c>
      <c r="P2970" s="10">
        <f t="shared" si="230"/>
        <v>106</v>
      </c>
      <c r="Q2970">
        <f t="shared" si="231"/>
        <v>78.94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6" t="s">
        <v>6041</v>
      </c>
      <c r="C2971" s="6" t="s">
        <v>6042</v>
      </c>
      <c r="D2971" s="7">
        <v>1000</v>
      </c>
      <c r="E2971" s="8">
        <v>1625</v>
      </c>
      <c r="F2971" t="s">
        <v>22</v>
      </c>
      <c r="G2971" t="s">
        <v>166</v>
      </c>
      <c r="H2971" t="s">
        <v>167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1093</v>
      </c>
      <c r="O2971" t="s">
        <v>1094</v>
      </c>
      <c r="P2971" s="10">
        <f t="shared" si="230"/>
        <v>163</v>
      </c>
      <c r="Q2971">
        <f t="shared" si="231"/>
        <v>95.59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6" t="s">
        <v>6043</v>
      </c>
      <c r="C2972" s="6" t="s">
        <v>6044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1093</v>
      </c>
      <c r="O2972" t="s">
        <v>1094</v>
      </c>
      <c r="P2972" s="10">
        <f t="shared" si="230"/>
        <v>106</v>
      </c>
      <c r="Q2972">
        <f t="shared" si="231"/>
        <v>69.89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6" t="s">
        <v>6045</v>
      </c>
      <c r="C2973" s="6" t="s">
        <v>6046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1093</v>
      </c>
      <c r="O2973" t="s">
        <v>1094</v>
      </c>
      <c r="P2973" s="10">
        <f t="shared" si="230"/>
        <v>100</v>
      </c>
      <c r="Q2973">
        <f t="shared" si="231"/>
        <v>74.53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6" t="s">
        <v>6047</v>
      </c>
      <c r="C2974" s="6" t="s">
        <v>6048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1093</v>
      </c>
      <c r="O2974" t="s">
        <v>1094</v>
      </c>
      <c r="P2974" s="10">
        <f t="shared" si="230"/>
        <v>105</v>
      </c>
      <c r="Q2974">
        <f t="shared" si="231"/>
        <v>123.94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6" t="s">
        <v>6049</v>
      </c>
      <c r="C2975" s="6" t="s">
        <v>6050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1093</v>
      </c>
      <c r="O2975" t="s">
        <v>1094</v>
      </c>
      <c r="P2975" s="10">
        <f t="shared" si="230"/>
        <v>175</v>
      </c>
      <c r="Q2975">
        <f t="shared" si="231"/>
        <v>264.85000000000002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6" t="s">
        <v>6051</v>
      </c>
      <c r="C2976" s="6" t="s">
        <v>6052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1093</v>
      </c>
      <c r="O2976" t="s">
        <v>1094</v>
      </c>
      <c r="P2976" s="10">
        <f t="shared" si="230"/>
        <v>102</v>
      </c>
      <c r="Q2976">
        <f t="shared" si="231"/>
        <v>58.62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6" t="s">
        <v>6053</v>
      </c>
      <c r="C2977" s="6" t="s">
        <v>6054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1093</v>
      </c>
      <c r="O2977" t="s">
        <v>1094</v>
      </c>
      <c r="P2977" s="10">
        <f t="shared" si="230"/>
        <v>100</v>
      </c>
      <c r="Q2977">
        <f t="shared" si="231"/>
        <v>70.88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6" t="s">
        <v>6055</v>
      </c>
      <c r="C2978" s="6" t="s">
        <v>6056</v>
      </c>
      <c r="D2978" s="7">
        <v>70</v>
      </c>
      <c r="E2978" s="8">
        <v>120</v>
      </c>
      <c r="F2978" t="s">
        <v>22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1093</v>
      </c>
      <c r="O2978" t="s">
        <v>1094</v>
      </c>
      <c r="P2978" s="10">
        <f t="shared" si="230"/>
        <v>171</v>
      </c>
      <c r="Q2978">
        <f t="shared" si="231"/>
        <v>8.57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6" t="s">
        <v>6057</v>
      </c>
      <c r="C2979" s="6" t="s">
        <v>6058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1093</v>
      </c>
      <c r="O2979" t="s">
        <v>1094</v>
      </c>
      <c r="P2979" s="10">
        <f t="shared" si="230"/>
        <v>114</v>
      </c>
      <c r="Q2979">
        <f t="shared" si="231"/>
        <v>113.57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6" t="s">
        <v>6059</v>
      </c>
      <c r="C2980" s="6" t="s">
        <v>6060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1093</v>
      </c>
      <c r="O2980" t="s">
        <v>1094</v>
      </c>
      <c r="P2980" s="10">
        <f t="shared" si="230"/>
        <v>129</v>
      </c>
      <c r="Q2980">
        <f t="shared" si="231"/>
        <v>60.69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6" t="s">
        <v>6061</v>
      </c>
      <c r="C2981" s="6" t="s">
        <v>6062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1093</v>
      </c>
      <c r="O2981" t="s">
        <v>1094</v>
      </c>
      <c r="P2981" s="10">
        <f t="shared" si="230"/>
        <v>101</v>
      </c>
      <c r="Q2981">
        <f t="shared" si="231"/>
        <v>110.22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6" t="s">
        <v>6063</v>
      </c>
      <c r="C2982" s="6" t="s">
        <v>6064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1093</v>
      </c>
      <c r="O2982" t="s">
        <v>1094</v>
      </c>
      <c r="P2982" s="10">
        <f t="shared" si="230"/>
        <v>109</v>
      </c>
      <c r="Q2982">
        <f t="shared" si="231"/>
        <v>136.46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6" t="s">
        <v>6065</v>
      </c>
      <c r="C2983" s="6" t="s">
        <v>6066</v>
      </c>
      <c r="D2983" s="7">
        <v>4000</v>
      </c>
      <c r="E2983" s="8">
        <v>5157</v>
      </c>
      <c r="F2983" t="s">
        <v>22</v>
      </c>
      <c r="G2983" t="s">
        <v>2470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1093</v>
      </c>
      <c r="O2983" t="s">
        <v>5504</v>
      </c>
      <c r="P2983" s="10">
        <f t="shared" si="230"/>
        <v>129</v>
      </c>
      <c r="Q2983">
        <f t="shared" si="231"/>
        <v>53.16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6" t="s">
        <v>6067</v>
      </c>
      <c r="C2984" s="6" t="s">
        <v>6068</v>
      </c>
      <c r="D2984" s="7">
        <v>5000</v>
      </c>
      <c r="E2984" s="8">
        <v>5103</v>
      </c>
      <c r="F2984" t="s">
        <v>22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1093</v>
      </c>
      <c r="O2984" t="s">
        <v>5504</v>
      </c>
      <c r="P2984" s="10">
        <f t="shared" si="230"/>
        <v>102</v>
      </c>
      <c r="Q2984">
        <f t="shared" si="231"/>
        <v>86.49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6" t="s">
        <v>6069</v>
      </c>
      <c r="C2985" s="6" t="s">
        <v>6070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1093</v>
      </c>
      <c r="O2985" t="s">
        <v>5504</v>
      </c>
      <c r="P2985" s="10">
        <f t="shared" si="230"/>
        <v>147</v>
      </c>
      <c r="Q2985">
        <f t="shared" si="231"/>
        <v>155.24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6" t="s">
        <v>6071</v>
      </c>
      <c r="C2986" s="6" t="s">
        <v>6072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1093</v>
      </c>
      <c r="O2986" t="s">
        <v>5504</v>
      </c>
      <c r="P2986" s="10">
        <f t="shared" si="230"/>
        <v>100</v>
      </c>
      <c r="Q2986">
        <f t="shared" si="231"/>
        <v>115.08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6" t="s">
        <v>6073</v>
      </c>
      <c r="C2987" s="6" t="s">
        <v>6074</v>
      </c>
      <c r="D2987" s="7">
        <v>10000</v>
      </c>
      <c r="E2987" s="8">
        <v>12165</v>
      </c>
      <c r="F2987" t="s">
        <v>22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1093</v>
      </c>
      <c r="O2987" t="s">
        <v>5504</v>
      </c>
      <c r="P2987" s="10">
        <f t="shared" si="230"/>
        <v>122</v>
      </c>
      <c r="Q2987">
        <f t="shared" si="231"/>
        <v>109.59</v>
      </c>
      <c r="S2987" s="11">
        <f t="shared" si="232"/>
        <v>42654.973703703705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6" t="s">
        <v>6075</v>
      </c>
      <c r="C2988" s="6" t="s">
        <v>6076</v>
      </c>
      <c r="D2988" s="7">
        <v>2400</v>
      </c>
      <c r="E2988" s="8">
        <v>2532</v>
      </c>
      <c r="F2988" t="s">
        <v>22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1093</v>
      </c>
      <c r="O2988" t="s">
        <v>5504</v>
      </c>
      <c r="P2988" s="10">
        <f t="shared" si="230"/>
        <v>106</v>
      </c>
      <c r="Q2988">
        <f t="shared" si="231"/>
        <v>45.21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6" t="s">
        <v>6077</v>
      </c>
      <c r="C2989" s="6" t="s">
        <v>6078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1093</v>
      </c>
      <c r="O2989" t="s">
        <v>5504</v>
      </c>
      <c r="P2989" s="10">
        <f t="shared" si="230"/>
        <v>110</v>
      </c>
      <c r="Q2989">
        <f t="shared" si="231"/>
        <v>104.15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6" t="s">
        <v>6079</v>
      </c>
      <c r="C2990" s="6" t="s">
        <v>6080</v>
      </c>
      <c r="D2990" s="7">
        <v>1000</v>
      </c>
      <c r="E2990" s="8">
        <v>1000</v>
      </c>
      <c r="F2990" t="s">
        <v>22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1093</v>
      </c>
      <c r="O2990" t="s">
        <v>5504</v>
      </c>
      <c r="P2990" s="10">
        <f t="shared" si="230"/>
        <v>100</v>
      </c>
      <c r="Q2990">
        <f t="shared" si="231"/>
        <v>35.71</v>
      </c>
      <c r="S2990" s="11">
        <f t="shared" si="232"/>
        <v>42511.36204861111</v>
      </c>
      <c r="T2990" s="11">
        <f t="shared" si="233"/>
        <v>42541.36204861111</v>
      </c>
      <c r="U2990">
        <f t="shared" si="234"/>
        <v>2016</v>
      </c>
    </row>
    <row r="2991" spans="1:21" x14ac:dyDescent="0.25">
      <c r="A2991">
        <v>2989</v>
      </c>
      <c r="B2991" s="6" t="s">
        <v>6081</v>
      </c>
      <c r="C2991" s="6" t="s">
        <v>6082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1093</v>
      </c>
      <c r="O2991" t="s">
        <v>5504</v>
      </c>
      <c r="P2991" s="10">
        <f t="shared" si="230"/>
        <v>177</v>
      </c>
      <c r="Q2991">
        <f t="shared" si="231"/>
        <v>97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6" t="s">
        <v>6083</v>
      </c>
      <c r="C2992" s="6" t="s">
        <v>6084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1093</v>
      </c>
      <c r="O2992" t="s">
        <v>5504</v>
      </c>
      <c r="P2992" s="10">
        <f t="shared" si="230"/>
        <v>100</v>
      </c>
      <c r="Q2992">
        <f t="shared" si="231"/>
        <v>370.37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6" t="s">
        <v>6085</v>
      </c>
      <c r="C2993" s="6" t="s">
        <v>6086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1093</v>
      </c>
      <c r="O2993" t="s">
        <v>5504</v>
      </c>
      <c r="P2993" s="10">
        <f t="shared" si="230"/>
        <v>103</v>
      </c>
      <c r="Q2993">
        <f t="shared" si="231"/>
        <v>94.41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6" t="s">
        <v>6087</v>
      </c>
      <c r="C2994" s="6" t="s">
        <v>6088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1093</v>
      </c>
      <c r="O2994" t="s">
        <v>5504</v>
      </c>
      <c r="P2994" s="10">
        <f t="shared" si="230"/>
        <v>105</v>
      </c>
      <c r="Q2994">
        <f t="shared" si="231"/>
        <v>48.98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6" t="s">
        <v>6089</v>
      </c>
      <c r="C2995" s="6" t="s">
        <v>6090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1093</v>
      </c>
      <c r="O2995" t="s">
        <v>5504</v>
      </c>
      <c r="P2995" s="10">
        <f t="shared" si="230"/>
        <v>100</v>
      </c>
      <c r="Q2995">
        <f t="shared" si="231"/>
        <v>45.59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6" t="s">
        <v>6091</v>
      </c>
      <c r="C2996" s="6" t="s">
        <v>6092</v>
      </c>
      <c r="D2996" s="7">
        <v>300</v>
      </c>
      <c r="E2996" s="8">
        <v>1373.24</v>
      </c>
      <c r="F2996" t="s">
        <v>22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1093</v>
      </c>
      <c r="O2996" t="s">
        <v>5504</v>
      </c>
      <c r="P2996" s="10">
        <f t="shared" si="230"/>
        <v>458</v>
      </c>
      <c r="Q2996">
        <f t="shared" si="231"/>
        <v>23.28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6" t="s">
        <v>6093</v>
      </c>
      <c r="C2997" s="6" t="s">
        <v>6094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1093</v>
      </c>
      <c r="O2997" t="s">
        <v>5504</v>
      </c>
      <c r="P2997" s="10">
        <f t="shared" si="230"/>
        <v>105</v>
      </c>
      <c r="Q2997">
        <f t="shared" si="231"/>
        <v>63.23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6" t="s">
        <v>6095</v>
      </c>
      <c r="C2998" s="6" t="s">
        <v>6096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1093</v>
      </c>
      <c r="O2998" t="s">
        <v>5504</v>
      </c>
      <c r="P2998" s="10">
        <f t="shared" si="230"/>
        <v>172</v>
      </c>
      <c r="Q2998">
        <f t="shared" si="231"/>
        <v>153.52000000000001</v>
      </c>
      <c r="S2998" s="11">
        <f t="shared" si="232"/>
        <v>42090.912499999999</v>
      </c>
      <c r="T2998" s="11">
        <f t="shared" si="233"/>
        <v>42150.912499999999</v>
      </c>
      <c r="U2998">
        <f t="shared" si="234"/>
        <v>2015</v>
      </c>
    </row>
    <row r="2999" spans="1:21" ht="60" x14ac:dyDescent="0.25">
      <c r="A2999">
        <v>2997</v>
      </c>
      <c r="B2999" s="6" t="s">
        <v>6097</v>
      </c>
      <c r="C2999" s="6" t="s">
        <v>6098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1093</v>
      </c>
      <c r="O2999" t="s">
        <v>5504</v>
      </c>
      <c r="P2999" s="10">
        <f t="shared" si="230"/>
        <v>104</v>
      </c>
      <c r="Q2999">
        <f t="shared" si="231"/>
        <v>90.2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6" t="s">
        <v>6099</v>
      </c>
      <c r="C3000" s="6" t="s">
        <v>6100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1093</v>
      </c>
      <c r="O3000" t="s">
        <v>5504</v>
      </c>
      <c r="P3000" s="10">
        <f t="shared" si="230"/>
        <v>103</v>
      </c>
      <c r="Q3000">
        <f t="shared" si="231"/>
        <v>118.97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6" t="s">
        <v>6101</v>
      </c>
      <c r="C3001" s="6" t="s">
        <v>6102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1093</v>
      </c>
      <c r="O3001" t="s">
        <v>5504</v>
      </c>
      <c r="P3001" s="10">
        <f t="shared" si="230"/>
        <v>119</v>
      </c>
      <c r="Q3001">
        <f t="shared" si="231"/>
        <v>80.25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6" t="s">
        <v>6103</v>
      </c>
      <c r="C3002" s="6" t="s">
        <v>6104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1093</v>
      </c>
      <c r="O3002" t="s">
        <v>5504</v>
      </c>
      <c r="P3002" s="10">
        <f t="shared" si="230"/>
        <v>100</v>
      </c>
      <c r="Q3002">
        <f t="shared" si="231"/>
        <v>62.5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6" t="s">
        <v>6105</v>
      </c>
      <c r="C3003" s="6" t="s">
        <v>6106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1093</v>
      </c>
      <c r="O3003" t="s">
        <v>5504</v>
      </c>
      <c r="P3003" s="10">
        <f t="shared" si="230"/>
        <v>319</v>
      </c>
      <c r="Q3003">
        <f t="shared" si="231"/>
        <v>131.38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6" t="s">
        <v>6107</v>
      </c>
      <c r="C3004" s="6" t="s">
        <v>6108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1093</v>
      </c>
      <c r="O3004" t="s">
        <v>5504</v>
      </c>
      <c r="P3004" s="10">
        <f t="shared" si="230"/>
        <v>109</v>
      </c>
      <c r="Q3004">
        <f t="shared" si="231"/>
        <v>73.03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6" t="s">
        <v>6109</v>
      </c>
      <c r="C3005" s="6" t="s">
        <v>6110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1093</v>
      </c>
      <c r="O3005" t="s">
        <v>5504</v>
      </c>
      <c r="P3005" s="10">
        <f t="shared" si="230"/>
        <v>101</v>
      </c>
      <c r="Q3005">
        <f t="shared" si="231"/>
        <v>178.53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6" t="s">
        <v>6111</v>
      </c>
      <c r="C3006" s="6" t="s">
        <v>6112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1093</v>
      </c>
      <c r="O3006" t="s">
        <v>5504</v>
      </c>
      <c r="P3006" s="10">
        <f t="shared" si="230"/>
        <v>113</v>
      </c>
      <c r="Q3006">
        <f t="shared" si="231"/>
        <v>162.91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6" t="s">
        <v>6113</v>
      </c>
      <c r="C3007" s="6" t="s">
        <v>6114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1093</v>
      </c>
      <c r="O3007" t="s">
        <v>5504</v>
      </c>
      <c r="P3007" s="10">
        <f t="shared" si="230"/>
        <v>120</v>
      </c>
      <c r="Q3007">
        <f t="shared" si="231"/>
        <v>108.24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6" t="s">
        <v>6115</v>
      </c>
      <c r="C3008" s="6" t="s">
        <v>6116</v>
      </c>
      <c r="D3008" s="7">
        <v>8000</v>
      </c>
      <c r="E3008" s="8">
        <v>8620</v>
      </c>
      <c r="F3008" t="s">
        <v>22</v>
      </c>
      <c r="G3008" t="s">
        <v>166</v>
      </c>
      <c r="H3008" t="s">
        <v>167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1093</v>
      </c>
      <c r="O3008" t="s">
        <v>5504</v>
      </c>
      <c r="P3008" s="10">
        <f t="shared" si="230"/>
        <v>108</v>
      </c>
      <c r="Q3008">
        <f t="shared" si="231"/>
        <v>88.87</v>
      </c>
      <c r="S3008" s="11">
        <f t="shared" si="232"/>
        <v>41957.756840277776</v>
      </c>
      <c r="T3008" s="11">
        <f t="shared" si="233"/>
        <v>41987.756840277776</v>
      </c>
      <c r="U3008">
        <f t="shared" si="234"/>
        <v>2014</v>
      </c>
    </row>
    <row r="3009" spans="1:21" ht="30" x14ac:dyDescent="0.25">
      <c r="A3009">
        <v>3007</v>
      </c>
      <c r="B3009" s="6" t="s">
        <v>6117</v>
      </c>
      <c r="C3009" s="6" t="s">
        <v>6118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1093</v>
      </c>
      <c r="O3009" t="s">
        <v>5504</v>
      </c>
      <c r="P3009" s="10">
        <f t="shared" si="230"/>
        <v>180</v>
      </c>
      <c r="Q3009">
        <f t="shared" si="231"/>
        <v>54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6" t="s">
        <v>6119</v>
      </c>
      <c r="C3010" s="6" t="s">
        <v>6120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1093</v>
      </c>
      <c r="O3010" t="s">
        <v>5504</v>
      </c>
      <c r="P3010" s="10">
        <f t="shared" ref="P3010:P3073" si="235">IFERROR(ROUND(E3010/D3010*100,0),0)</f>
        <v>101</v>
      </c>
      <c r="Q3010">
        <f t="shared" ref="Q3010:Q3073" si="236">IFERROR(ROUND(E3010/L3010,2),0)</f>
        <v>116.73</v>
      </c>
      <c r="S3010" s="11">
        <f t="shared" ref="S3010:S3073" si="237">(J3010/86400)+DATE(1970,1,1)</f>
        <v>42360.212025462963</v>
      </c>
      <c r="T3010" s="11">
        <f t="shared" ref="T3010:T3073" si="238">(I3010/86400)+DATE(1970,1,1)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6" t="s">
        <v>6121</v>
      </c>
      <c r="C3011" s="6" t="s">
        <v>6122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1093</v>
      </c>
      <c r="O3011" t="s">
        <v>5504</v>
      </c>
      <c r="P3011" s="10">
        <f t="shared" si="235"/>
        <v>120</v>
      </c>
      <c r="Q3011">
        <f t="shared" si="236"/>
        <v>233.9</v>
      </c>
      <c r="S3011" s="11">
        <f t="shared" si="237"/>
        <v>41939.569907407407</v>
      </c>
      <c r="T3011" s="11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6" t="s">
        <v>6123</v>
      </c>
      <c r="C3012" s="6" t="s">
        <v>6124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1093</v>
      </c>
      <c r="O3012" t="s">
        <v>5504</v>
      </c>
      <c r="P3012" s="10">
        <f t="shared" si="235"/>
        <v>158</v>
      </c>
      <c r="Q3012">
        <f t="shared" si="236"/>
        <v>158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6" t="s">
        <v>6125</v>
      </c>
      <c r="C3013" s="6" t="s">
        <v>6126</v>
      </c>
      <c r="D3013" s="7">
        <v>300</v>
      </c>
      <c r="E3013" s="8">
        <v>371</v>
      </c>
      <c r="F3013" t="s">
        <v>22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1093</v>
      </c>
      <c r="O3013" t="s">
        <v>5504</v>
      </c>
      <c r="P3013" s="10">
        <f t="shared" si="235"/>
        <v>124</v>
      </c>
      <c r="Q3013">
        <f t="shared" si="236"/>
        <v>14.84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6" t="s">
        <v>6127</v>
      </c>
      <c r="C3014" s="6" t="s">
        <v>6128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1093</v>
      </c>
      <c r="O3014" t="s">
        <v>5504</v>
      </c>
      <c r="P3014" s="10">
        <f t="shared" si="235"/>
        <v>117</v>
      </c>
      <c r="Q3014">
        <f t="shared" si="236"/>
        <v>85.18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6" t="s">
        <v>6129</v>
      </c>
      <c r="C3015" s="6" t="s">
        <v>6130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1093</v>
      </c>
      <c r="O3015" t="s">
        <v>5504</v>
      </c>
      <c r="P3015" s="10">
        <f t="shared" si="235"/>
        <v>157</v>
      </c>
      <c r="Q3015">
        <f t="shared" si="236"/>
        <v>146.69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6" t="s">
        <v>6131</v>
      </c>
      <c r="C3016" s="6" t="s">
        <v>6132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1093</v>
      </c>
      <c r="O3016" t="s">
        <v>5504</v>
      </c>
      <c r="P3016" s="10">
        <f t="shared" si="235"/>
        <v>113</v>
      </c>
      <c r="Q3016">
        <f t="shared" si="236"/>
        <v>50.76</v>
      </c>
      <c r="S3016" s="11">
        <f t="shared" si="237"/>
        <v>41920.123611111107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6" t="s">
        <v>6133</v>
      </c>
      <c r="C3017" s="6" t="s">
        <v>6134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1093</v>
      </c>
      <c r="O3017" t="s">
        <v>5504</v>
      </c>
      <c r="P3017" s="10">
        <f t="shared" si="235"/>
        <v>103</v>
      </c>
      <c r="Q3017">
        <f t="shared" si="236"/>
        <v>87.7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6" t="s">
        <v>6135</v>
      </c>
      <c r="C3018" s="6" t="s">
        <v>6136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1093</v>
      </c>
      <c r="O3018" t="s">
        <v>5504</v>
      </c>
      <c r="P3018" s="10">
        <f t="shared" si="235"/>
        <v>103</v>
      </c>
      <c r="Q3018">
        <f t="shared" si="236"/>
        <v>242.28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6" t="s">
        <v>6137</v>
      </c>
      <c r="C3019" s="6" t="s">
        <v>6138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1093</v>
      </c>
      <c r="O3019" t="s">
        <v>5504</v>
      </c>
      <c r="P3019" s="10">
        <f t="shared" si="235"/>
        <v>106</v>
      </c>
      <c r="Q3019">
        <f t="shared" si="236"/>
        <v>146.44999999999999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6" t="s">
        <v>6139</v>
      </c>
      <c r="C3020" s="6" t="s">
        <v>6140</v>
      </c>
      <c r="D3020" s="7">
        <v>4200</v>
      </c>
      <c r="E3020" s="8">
        <v>4230</v>
      </c>
      <c r="F3020" t="s">
        <v>22</v>
      </c>
      <c r="G3020" t="s">
        <v>186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1093</v>
      </c>
      <c r="O3020" t="s">
        <v>5504</v>
      </c>
      <c r="P3020" s="10">
        <f t="shared" si="235"/>
        <v>101</v>
      </c>
      <c r="Q3020">
        <f t="shared" si="236"/>
        <v>103.17</v>
      </c>
      <c r="S3020" s="11">
        <f t="shared" si="237"/>
        <v>42163.298333333332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6" t="s">
        <v>6141</v>
      </c>
      <c r="C3021" s="6" t="s">
        <v>6142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1093</v>
      </c>
      <c r="O3021" t="s">
        <v>5504</v>
      </c>
      <c r="P3021" s="10">
        <f t="shared" si="235"/>
        <v>121</v>
      </c>
      <c r="Q3021">
        <f t="shared" si="236"/>
        <v>80.459999999999994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6" t="s">
        <v>6143</v>
      </c>
      <c r="C3022" s="6" t="s">
        <v>6144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1093</v>
      </c>
      <c r="O3022" t="s">
        <v>5504</v>
      </c>
      <c r="P3022" s="10">
        <f t="shared" si="235"/>
        <v>101</v>
      </c>
      <c r="Q3022">
        <f t="shared" si="236"/>
        <v>234.67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6" t="s">
        <v>6145</v>
      </c>
      <c r="C3023" s="6" t="s">
        <v>6146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1093</v>
      </c>
      <c r="O3023" t="s">
        <v>5504</v>
      </c>
      <c r="P3023" s="10">
        <f t="shared" si="235"/>
        <v>116</v>
      </c>
      <c r="Q3023">
        <f t="shared" si="236"/>
        <v>50.69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6" t="s">
        <v>6147</v>
      </c>
      <c r="C3024" s="6" t="s">
        <v>6148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1093</v>
      </c>
      <c r="O3024" t="s">
        <v>5504</v>
      </c>
      <c r="P3024" s="10">
        <f t="shared" si="235"/>
        <v>101</v>
      </c>
      <c r="Q3024">
        <f t="shared" si="236"/>
        <v>162.71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6" t="s">
        <v>6149</v>
      </c>
      <c r="C3025" s="6" t="s">
        <v>6150</v>
      </c>
      <c r="D3025" s="7">
        <v>700</v>
      </c>
      <c r="E3025" s="8">
        <v>721</v>
      </c>
      <c r="F3025" t="s">
        <v>22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1093</v>
      </c>
      <c r="O3025" t="s">
        <v>5504</v>
      </c>
      <c r="P3025" s="10">
        <f t="shared" si="235"/>
        <v>103</v>
      </c>
      <c r="Q3025">
        <f t="shared" si="236"/>
        <v>120.17</v>
      </c>
      <c r="S3025" s="11">
        <f t="shared" si="237"/>
        <v>42121.675763888888</v>
      </c>
      <c r="T3025" s="11">
        <f t="shared" si="238"/>
        <v>42166.675763888888</v>
      </c>
      <c r="U3025">
        <f t="shared" si="239"/>
        <v>2015</v>
      </c>
    </row>
    <row r="3026" spans="1:21" ht="60" x14ac:dyDescent="0.25">
      <c r="A3026">
        <v>3024</v>
      </c>
      <c r="B3026" s="6" t="s">
        <v>6151</v>
      </c>
      <c r="C3026" s="6" t="s">
        <v>6152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1093</v>
      </c>
      <c r="O3026" t="s">
        <v>5504</v>
      </c>
      <c r="P3026" s="10">
        <f t="shared" si="235"/>
        <v>246</v>
      </c>
      <c r="Q3026">
        <f t="shared" si="236"/>
        <v>67.7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6" t="s">
        <v>6153</v>
      </c>
      <c r="C3027" s="6" t="s">
        <v>6154</v>
      </c>
      <c r="D3027" s="7">
        <v>2500</v>
      </c>
      <c r="E3027" s="8">
        <v>7555</v>
      </c>
      <c r="F3027" t="s">
        <v>22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1093</v>
      </c>
      <c r="O3027" t="s">
        <v>5504</v>
      </c>
      <c r="P3027" s="10">
        <f t="shared" si="235"/>
        <v>302</v>
      </c>
      <c r="Q3027">
        <f t="shared" si="236"/>
        <v>52.1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6" t="s">
        <v>6155</v>
      </c>
      <c r="C3028" s="6" t="s">
        <v>6156</v>
      </c>
      <c r="D3028" s="7">
        <v>900</v>
      </c>
      <c r="E3028" s="8">
        <v>1290</v>
      </c>
      <c r="F3028" t="s">
        <v>22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1093</v>
      </c>
      <c r="O3028" t="s">
        <v>5504</v>
      </c>
      <c r="P3028" s="10">
        <f t="shared" si="235"/>
        <v>143</v>
      </c>
      <c r="Q3028">
        <f t="shared" si="236"/>
        <v>51.6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6" t="s">
        <v>6157</v>
      </c>
      <c r="C3029" s="6" t="s">
        <v>6158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1093</v>
      </c>
      <c r="O3029" t="s">
        <v>5504</v>
      </c>
      <c r="P3029" s="10">
        <f t="shared" si="235"/>
        <v>131</v>
      </c>
      <c r="Q3029">
        <f t="shared" si="236"/>
        <v>164.3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6" t="s">
        <v>6159</v>
      </c>
      <c r="C3030" s="6" t="s">
        <v>6160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1093</v>
      </c>
      <c r="O3030" t="s">
        <v>5504</v>
      </c>
      <c r="P3030" s="10">
        <f t="shared" si="235"/>
        <v>168</v>
      </c>
      <c r="Q3030">
        <f t="shared" si="236"/>
        <v>84.86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6" t="s">
        <v>6161</v>
      </c>
      <c r="C3031" s="6" t="s">
        <v>6162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1093</v>
      </c>
      <c r="O3031" t="s">
        <v>5504</v>
      </c>
      <c r="P3031" s="10">
        <f t="shared" si="235"/>
        <v>110</v>
      </c>
      <c r="Q3031">
        <f t="shared" si="236"/>
        <v>94.55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6" t="s">
        <v>6163</v>
      </c>
      <c r="C3032" s="6" t="s">
        <v>6164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1093</v>
      </c>
      <c r="O3032" t="s">
        <v>5504</v>
      </c>
      <c r="P3032" s="10">
        <f t="shared" si="235"/>
        <v>107</v>
      </c>
      <c r="Q3032">
        <f t="shared" si="236"/>
        <v>45.54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6" t="s">
        <v>6165</v>
      </c>
      <c r="C3033" s="6" t="s">
        <v>6166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1093</v>
      </c>
      <c r="O3033" t="s">
        <v>5504</v>
      </c>
      <c r="P3033" s="10">
        <f t="shared" si="235"/>
        <v>100</v>
      </c>
      <c r="Q3033">
        <f t="shared" si="236"/>
        <v>51.72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6" t="s">
        <v>6167</v>
      </c>
      <c r="C3034" s="6" t="s">
        <v>6168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1093</v>
      </c>
      <c r="O3034" t="s">
        <v>5504</v>
      </c>
      <c r="P3034" s="10">
        <f t="shared" si="235"/>
        <v>127</v>
      </c>
      <c r="Q3034">
        <f t="shared" si="236"/>
        <v>50.88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6" t="s">
        <v>6169</v>
      </c>
      <c r="C3035" s="6" t="s">
        <v>6170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1093</v>
      </c>
      <c r="O3035" t="s">
        <v>5504</v>
      </c>
      <c r="P3035" s="10">
        <f t="shared" si="235"/>
        <v>147</v>
      </c>
      <c r="Q3035">
        <f t="shared" si="236"/>
        <v>191.13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6" t="s">
        <v>6171</v>
      </c>
      <c r="C3036" s="6" t="s">
        <v>6172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1093</v>
      </c>
      <c r="O3036" t="s">
        <v>5504</v>
      </c>
      <c r="P3036" s="10">
        <f t="shared" si="235"/>
        <v>113</v>
      </c>
      <c r="Q3036">
        <f t="shared" si="236"/>
        <v>89.31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6" t="s">
        <v>6173</v>
      </c>
      <c r="C3037" s="6" t="s">
        <v>6174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1093</v>
      </c>
      <c r="O3037" t="s">
        <v>5504</v>
      </c>
      <c r="P3037" s="10">
        <f t="shared" si="235"/>
        <v>109</v>
      </c>
      <c r="Q3037">
        <f t="shared" si="236"/>
        <v>88.59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6" t="s">
        <v>6175</v>
      </c>
      <c r="C3038" s="6" t="s">
        <v>6176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1093</v>
      </c>
      <c r="O3038" t="s">
        <v>5504</v>
      </c>
      <c r="P3038" s="10">
        <f t="shared" si="235"/>
        <v>127</v>
      </c>
      <c r="Q3038">
        <f t="shared" si="236"/>
        <v>96.3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6" t="s">
        <v>6177</v>
      </c>
      <c r="C3039" s="6" t="s">
        <v>6178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1093</v>
      </c>
      <c r="O3039" t="s">
        <v>5504</v>
      </c>
      <c r="P3039" s="10">
        <f t="shared" si="235"/>
        <v>213</v>
      </c>
      <c r="Q3039">
        <f t="shared" si="236"/>
        <v>33.31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6" t="s">
        <v>6179</v>
      </c>
      <c r="C3040" s="6" t="s">
        <v>6180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1093</v>
      </c>
      <c r="O3040" t="s">
        <v>5504</v>
      </c>
      <c r="P3040" s="10">
        <f t="shared" si="235"/>
        <v>101</v>
      </c>
      <c r="Q3040">
        <f t="shared" si="236"/>
        <v>37.22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6" t="s">
        <v>6181</v>
      </c>
      <c r="C3041" s="6" t="s">
        <v>6182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1093</v>
      </c>
      <c r="O3041" t="s">
        <v>5504</v>
      </c>
      <c r="P3041" s="10">
        <f t="shared" si="235"/>
        <v>109</v>
      </c>
      <c r="Q3041">
        <f t="shared" si="236"/>
        <v>92.13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6" t="s">
        <v>6183</v>
      </c>
      <c r="C3042" s="6" t="s">
        <v>6184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1093</v>
      </c>
      <c r="O3042" t="s">
        <v>5504</v>
      </c>
      <c r="P3042" s="10">
        <f t="shared" si="235"/>
        <v>108</v>
      </c>
      <c r="Q3042">
        <f t="shared" si="236"/>
        <v>76.790000000000006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6" t="s">
        <v>6185</v>
      </c>
      <c r="C3043" s="6" t="s">
        <v>6186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1093</v>
      </c>
      <c r="O3043" t="s">
        <v>5504</v>
      </c>
      <c r="P3043" s="10">
        <f t="shared" si="235"/>
        <v>110</v>
      </c>
      <c r="Q3043">
        <f t="shared" si="236"/>
        <v>96.53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6" t="s">
        <v>6187</v>
      </c>
      <c r="C3044" s="6" t="s">
        <v>6188</v>
      </c>
      <c r="D3044" s="7">
        <v>1500</v>
      </c>
      <c r="E3044" s="8">
        <v>1920</v>
      </c>
      <c r="F3044" t="s">
        <v>22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1093</v>
      </c>
      <c r="O3044" t="s">
        <v>5504</v>
      </c>
      <c r="P3044" s="10">
        <f t="shared" si="235"/>
        <v>128</v>
      </c>
      <c r="Q3044">
        <f t="shared" si="236"/>
        <v>51.89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6" t="s">
        <v>6189</v>
      </c>
      <c r="C3045" s="6" t="s">
        <v>6190</v>
      </c>
      <c r="D3045" s="7">
        <v>15000</v>
      </c>
      <c r="E3045" s="8">
        <v>16501</v>
      </c>
      <c r="F3045" t="s">
        <v>22</v>
      </c>
      <c r="G3045" t="s">
        <v>166</v>
      </c>
      <c r="H3045" t="s">
        <v>167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1093</v>
      </c>
      <c r="O3045" t="s">
        <v>5504</v>
      </c>
      <c r="P3045" s="10">
        <f t="shared" si="235"/>
        <v>110</v>
      </c>
      <c r="Q3045">
        <f t="shared" si="236"/>
        <v>128.91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6" t="s">
        <v>6191</v>
      </c>
      <c r="C3046" s="6" t="s">
        <v>6192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1093</v>
      </c>
      <c r="O3046" t="s">
        <v>5504</v>
      </c>
      <c r="P3046" s="10">
        <f t="shared" si="235"/>
        <v>109</v>
      </c>
      <c r="Q3046">
        <f t="shared" si="236"/>
        <v>84.11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6" t="s">
        <v>6193</v>
      </c>
      <c r="C3047" s="6" t="s">
        <v>6194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1093</v>
      </c>
      <c r="O3047" t="s">
        <v>5504</v>
      </c>
      <c r="P3047" s="10">
        <f t="shared" si="235"/>
        <v>133</v>
      </c>
      <c r="Q3047">
        <f t="shared" si="236"/>
        <v>82.94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6" t="s">
        <v>6195</v>
      </c>
      <c r="C3048" s="6" t="s">
        <v>6196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1093</v>
      </c>
      <c r="O3048" t="s">
        <v>5504</v>
      </c>
      <c r="P3048" s="10">
        <f t="shared" si="235"/>
        <v>191</v>
      </c>
      <c r="Q3048">
        <f t="shared" si="236"/>
        <v>259.95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6" t="s">
        <v>6197</v>
      </c>
      <c r="C3049" s="6" t="s">
        <v>6198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1093</v>
      </c>
      <c r="O3049" t="s">
        <v>5504</v>
      </c>
      <c r="P3049" s="10">
        <f t="shared" si="235"/>
        <v>149</v>
      </c>
      <c r="Q3049">
        <f t="shared" si="236"/>
        <v>37.25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6" t="s">
        <v>6199</v>
      </c>
      <c r="C3050" s="6" t="s">
        <v>6200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1093</v>
      </c>
      <c r="O3050" t="s">
        <v>5504</v>
      </c>
      <c r="P3050" s="10">
        <f t="shared" si="235"/>
        <v>166</v>
      </c>
      <c r="Q3050">
        <f t="shared" si="236"/>
        <v>177.02</v>
      </c>
      <c r="S3050" s="11">
        <f t="shared" si="237"/>
        <v>41975.901180555556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6" t="s">
        <v>6201</v>
      </c>
      <c r="C3051" s="6" t="s">
        <v>6202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1093</v>
      </c>
      <c r="O3051" t="s">
        <v>5504</v>
      </c>
      <c r="P3051" s="10">
        <f t="shared" si="235"/>
        <v>107</v>
      </c>
      <c r="Q3051">
        <f t="shared" si="236"/>
        <v>74.069999999999993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6" t="s">
        <v>6203</v>
      </c>
      <c r="C3052" s="6" t="s">
        <v>6204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1093</v>
      </c>
      <c r="O3052" t="s">
        <v>5504</v>
      </c>
      <c r="P3052" s="10">
        <f t="shared" si="235"/>
        <v>106</v>
      </c>
      <c r="Q3052">
        <f t="shared" si="236"/>
        <v>70.67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6" t="s">
        <v>6205</v>
      </c>
      <c r="C3053" s="6" t="s">
        <v>6206</v>
      </c>
      <c r="D3053" s="7">
        <v>3500</v>
      </c>
      <c r="E3053" s="8">
        <v>827</v>
      </c>
      <c r="F3053" t="s">
        <v>364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1093</v>
      </c>
      <c r="O3053" t="s">
        <v>5504</v>
      </c>
      <c r="P3053" s="10">
        <f t="shared" si="235"/>
        <v>24</v>
      </c>
      <c r="Q3053">
        <f t="shared" si="236"/>
        <v>23.63</v>
      </c>
      <c r="S3053" s="11">
        <f t="shared" si="237"/>
        <v>42744.416030092594</v>
      </c>
      <c r="T3053" s="11">
        <f t="shared" si="238"/>
        <v>42774.416030092594</v>
      </c>
      <c r="U3053">
        <f t="shared" si="239"/>
        <v>2017</v>
      </c>
    </row>
    <row r="3054" spans="1:21" ht="45" x14ac:dyDescent="0.25">
      <c r="A3054">
        <v>3052</v>
      </c>
      <c r="B3054" s="6" t="s">
        <v>6207</v>
      </c>
      <c r="C3054" s="6" t="s">
        <v>6208</v>
      </c>
      <c r="D3054" s="7">
        <v>50000</v>
      </c>
      <c r="E3054" s="8">
        <v>75</v>
      </c>
      <c r="F3054" t="s">
        <v>364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1093</v>
      </c>
      <c r="O3054" t="s">
        <v>5504</v>
      </c>
      <c r="P3054" s="10">
        <f t="shared" si="235"/>
        <v>0</v>
      </c>
      <c r="Q3054">
        <f t="shared" si="236"/>
        <v>37.5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6" t="s">
        <v>6209</v>
      </c>
      <c r="C3055" s="6" t="s">
        <v>6210</v>
      </c>
      <c r="D3055" s="7">
        <v>10000</v>
      </c>
      <c r="E3055" s="8">
        <v>40</v>
      </c>
      <c r="F3055" t="s">
        <v>364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1093</v>
      </c>
      <c r="O3055" t="s">
        <v>5504</v>
      </c>
      <c r="P3055" s="10">
        <f t="shared" si="235"/>
        <v>0</v>
      </c>
      <c r="Q3055">
        <f t="shared" si="236"/>
        <v>13.33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6" t="s">
        <v>6211</v>
      </c>
      <c r="C3056" s="6" t="s">
        <v>6212</v>
      </c>
      <c r="D3056" s="7">
        <v>300</v>
      </c>
      <c r="E3056" s="8">
        <v>0</v>
      </c>
      <c r="F3056" t="s">
        <v>364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1093</v>
      </c>
      <c r="O3056" t="s">
        <v>5504</v>
      </c>
      <c r="P3056" s="10">
        <f t="shared" si="235"/>
        <v>0</v>
      </c>
      <c r="Q3056">
        <f t="shared" si="236"/>
        <v>0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6" t="s">
        <v>6213</v>
      </c>
      <c r="C3057" s="6" t="s">
        <v>6214</v>
      </c>
      <c r="D3057" s="7">
        <v>20000</v>
      </c>
      <c r="E3057" s="8">
        <v>1</v>
      </c>
      <c r="F3057" t="s">
        <v>364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1093</v>
      </c>
      <c r="O3057" t="s">
        <v>5504</v>
      </c>
      <c r="P3057" s="10">
        <f t="shared" si="235"/>
        <v>0</v>
      </c>
      <c r="Q3057">
        <f t="shared" si="236"/>
        <v>1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6" t="s">
        <v>6215</v>
      </c>
      <c r="C3058" s="6" t="s">
        <v>6216</v>
      </c>
      <c r="D3058" s="7">
        <v>25000</v>
      </c>
      <c r="E3058" s="8">
        <v>0</v>
      </c>
      <c r="F3058" t="s">
        <v>364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1093</v>
      </c>
      <c r="O3058" t="s">
        <v>5504</v>
      </c>
      <c r="P3058" s="10">
        <f t="shared" si="235"/>
        <v>0</v>
      </c>
      <c r="Q3058">
        <f t="shared" si="236"/>
        <v>0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6" t="s">
        <v>6217</v>
      </c>
      <c r="C3059" s="6" t="s">
        <v>6218</v>
      </c>
      <c r="D3059" s="7">
        <v>50000</v>
      </c>
      <c r="E3059" s="8">
        <v>0</v>
      </c>
      <c r="F3059" t="s">
        <v>364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1093</v>
      </c>
      <c r="O3059" t="s">
        <v>5504</v>
      </c>
      <c r="P3059" s="10">
        <f t="shared" si="235"/>
        <v>0</v>
      </c>
      <c r="Q3059">
        <f t="shared" si="236"/>
        <v>0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6" t="s">
        <v>6219</v>
      </c>
      <c r="C3060" s="6" t="s">
        <v>6220</v>
      </c>
      <c r="D3060" s="7">
        <v>18000</v>
      </c>
      <c r="E3060" s="8">
        <v>3</v>
      </c>
      <c r="F3060" t="s">
        <v>364</v>
      </c>
      <c r="G3060" t="s">
        <v>1233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1093</v>
      </c>
      <c r="O3060" t="s">
        <v>5504</v>
      </c>
      <c r="P3060" s="10">
        <f t="shared" si="235"/>
        <v>0</v>
      </c>
      <c r="Q3060">
        <f t="shared" si="236"/>
        <v>1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6" t="s">
        <v>6221</v>
      </c>
      <c r="C3061" s="6" t="s">
        <v>6222</v>
      </c>
      <c r="D3061" s="7">
        <v>15000</v>
      </c>
      <c r="E3061" s="8">
        <v>451</v>
      </c>
      <c r="F3061" t="s">
        <v>364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1093</v>
      </c>
      <c r="O3061" t="s">
        <v>5504</v>
      </c>
      <c r="P3061" s="10">
        <f t="shared" si="235"/>
        <v>3</v>
      </c>
      <c r="Q3061">
        <f t="shared" si="236"/>
        <v>41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6" t="s">
        <v>6223</v>
      </c>
      <c r="C3062" s="6" t="s">
        <v>6224</v>
      </c>
      <c r="D3062" s="7">
        <v>220000</v>
      </c>
      <c r="E3062" s="8">
        <v>335</v>
      </c>
      <c r="F3062" t="s">
        <v>364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1093</v>
      </c>
      <c r="O3062" t="s">
        <v>5504</v>
      </c>
      <c r="P3062" s="10">
        <f t="shared" si="235"/>
        <v>0</v>
      </c>
      <c r="Q3062">
        <f t="shared" si="236"/>
        <v>55.83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6" t="s">
        <v>6225</v>
      </c>
      <c r="C3063" s="6" t="s">
        <v>6226</v>
      </c>
      <c r="D3063" s="7">
        <v>1000000</v>
      </c>
      <c r="E3063" s="8">
        <v>0</v>
      </c>
      <c r="F3063" t="s">
        <v>364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1093</v>
      </c>
      <c r="O3063" t="s">
        <v>5504</v>
      </c>
      <c r="P3063" s="10">
        <f t="shared" si="235"/>
        <v>0</v>
      </c>
      <c r="Q3063">
        <f t="shared" si="236"/>
        <v>0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6" t="s">
        <v>6227</v>
      </c>
      <c r="C3064" s="6" t="s">
        <v>6228</v>
      </c>
      <c r="D3064" s="7">
        <v>10000</v>
      </c>
      <c r="E3064" s="8">
        <v>6684</v>
      </c>
      <c r="F3064" t="s">
        <v>364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1093</v>
      </c>
      <c r="O3064" t="s">
        <v>5504</v>
      </c>
      <c r="P3064" s="10">
        <f t="shared" si="235"/>
        <v>67</v>
      </c>
      <c r="Q3064">
        <f t="shared" si="236"/>
        <v>99.76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6" t="s">
        <v>6229</v>
      </c>
      <c r="C3065" s="6" t="s">
        <v>6230</v>
      </c>
      <c r="D3065" s="7">
        <v>3000</v>
      </c>
      <c r="E3065" s="8">
        <v>587</v>
      </c>
      <c r="F3065" t="s">
        <v>364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1093</v>
      </c>
      <c r="O3065" t="s">
        <v>5504</v>
      </c>
      <c r="P3065" s="10">
        <f t="shared" si="235"/>
        <v>20</v>
      </c>
      <c r="Q3065">
        <f t="shared" si="236"/>
        <v>25.52</v>
      </c>
      <c r="S3065" s="11">
        <f t="shared" si="237"/>
        <v>42630.922893518524</v>
      </c>
      <c r="T3065" s="11">
        <f t="shared" si="238"/>
        <v>42665.922893518524</v>
      </c>
      <c r="U3065">
        <f t="shared" si="239"/>
        <v>2016</v>
      </c>
    </row>
    <row r="3066" spans="1:21" ht="30" x14ac:dyDescent="0.25">
      <c r="A3066">
        <v>3064</v>
      </c>
      <c r="B3066" s="6" t="s">
        <v>6231</v>
      </c>
      <c r="C3066" s="6" t="s">
        <v>6232</v>
      </c>
      <c r="D3066" s="7">
        <v>75000</v>
      </c>
      <c r="E3066" s="8">
        <v>8471</v>
      </c>
      <c r="F3066" t="s">
        <v>364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1093</v>
      </c>
      <c r="O3066" t="s">
        <v>5504</v>
      </c>
      <c r="P3066" s="10">
        <f t="shared" si="235"/>
        <v>11</v>
      </c>
      <c r="Q3066">
        <f t="shared" si="236"/>
        <v>117.65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6" t="s">
        <v>6233</v>
      </c>
      <c r="C3067" s="6" t="s">
        <v>6234</v>
      </c>
      <c r="D3067" s="7">
        <v>25000</v>
      </c>
      <c r="E3067" s="8">
        <v>10</v>
      </c>
      <c r="F3067" t="s">
        <v>364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1093</v>
      </c>
      <c r="O3067" t="s">
        <v>5504</v>
      </c>
      <c r="P3067" s="10">
        <f t="shared" si="235"/>
        <v>0</v>
      </c>
      <c r="Q3067">
        <f t="shared" si="236"/>
        <v>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6" t="s">
        <v>6235</v>
      </c>
      <c r="C3068" s="6" t="s">
        <v>6236</v>
      </c>
      <c r="D3068" s="7">
        <v>350000</v>
      </c>
      <c r="E3068" s="8">
        <v>41950</v>
      </c>
      <c r="F3068" t="s">
        <v>364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1093</v>
      </c>
      <c r="O3068" t="s">
        <v>5504</v>
      </c>
      <c r="P3068" s="10">
        <f t="shared" si="235"/>
        <v>12</v>
      </c>
      <c r="Q3068">
        <f t="shared" si="236"/>
        <v>2796.67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6" t="s">
        <v>6237</v>
      </c>
      <c r="C3069" s="6" t="s">
        <v>6238</v>
      </c>
      <c r="D3069" s="7">
        <v>8000</v>
      </c>
      <c r="E3069" s="8">
        <v>200</v>
      </c>
      <c r="F3069" t="s">
        <v>364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1093</v>
      </c>
      <c r="O3069" t="s">
        <v>5504</v>
      </c>
      <c r="P3069" s="10">
        <f t="shared" si="235"/>
        <v>3</v>
      </c>
      <c r="Q3069">
        <f t="shared" si="236"/>
        <v>200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6" t="s">
        <v>6239</v>
      </c>
      <c r="C3070" s="6" t="s">
        <v>6240</v>
      </c>
      <c r="D3070" s="7">
        <v>250000</v>
      </c>
      <c r="E3070" s="8">
        <v>175</v>
      </c>
      <c r="F3070" t="s">
        <v>364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1093</v>
      </c>
      <c r="O3070" t="s">
        <v>5504</v>
      </c>
      <c r="P3070" s="10">
        <f t="shared" si="235"/>
        <v>0</v>
      </c>
      <c r="Q3070">
        <f t="shared" si="236"/>
        <v>87.5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6" t="s">
        <v>6241</v>
      </c>
      <c r="C3071" s="6" t="s">
        <v>6242</v>
      </c>
      <c r="D3071" s="7">
        <v>1000</v>
      </c>
      <c r="E3071" s="8">
        <v>141</v>
      </c>
      <c r="F3071" t="s">
        <v>364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1093</v>
      </c>
      <c r="O3071" t="s">
        <v>5504</v>
      </c>
      <c r="P3071" s="10">
        <f t="shared" si="235"/>
        <v>14</v>
      </c>
      <c r="Q3071">
        <f t="shared" si="236"/>
        <v>20.14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6" t="s">
        <v>6243</v>
      </c>
      <c r="C3072" s="6" t="s">
        <v>6244</v>
      </c>
      <c r="D3072" s="7">
        <v>10000</v>
      </c>
      <c r="E3072" s="8">
        <v>334</v>
      </c>
      <c r="F3072" t="s">
        <v>364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1093</v>
      </c>
      <c r="O3072" t="s">
        <v>5504</v>
      </c>
      <c r="P3072" s="10">
        <f t="shared" si="235"/>
        <v>3</v>
      </c>
      <c r="Q3072">
        <f t="shared" si="236"/>
        <v>20.88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6" t="s">
        <v>6245</v>
      </c>
      <c r="C3073" s="6" t="s">
        <v>6246</v>
      </c>
      <c r="D3073" s="7">
        <v>12000</v>
      </c>
      <c r="E3073" s="8">
        <v>7173</v>
      </c>
      <c r="F3073" t="s">
        <v>364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1093</v>
      </c>
      <c r="O3073" t="s">
        <v>5504</v>
      </c>
      <c r="P3073" s="10">
        <f t="shared" si="235"/>
        <v>60</v>
      </c>
      <c r="Q3073">
        <f t="shared" si="236"/>
        <v>61.31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6" t="s">
        <v>6247</v>
      </c>
      <c r="C3074" s="6" t="s">
        <v>6248</v>
      </c>
      <c r="D3074" s="7">
        <v>12000</v>
      </c>
      <c r="E3074" s="8">
        <v>2</v>
      </c>
      <c r="F3074" t="s">
        <v>364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1093</v>
      </c>
      <c r="O3074" t="s">
        <v>5504</v>
      </c>
      <c r="P3074" s="10">
        <f t="shared" ref="P3074:P3137" si="240">IFERROR(ROUND(E3074/D3074*100,0),0)</f>
        <v>0</v>
      </c>
      <c r="Q3074">
        <f t="shared" ref="Q3074:Q3137" si="241">IFERROR(ROUND(E3074/L3074,2),0)</f>
        <v>1</v>
      </c>
      <c r="S3074" s="11">
        <f t="shared" ref="S3074:S3137" si="242">(J3074/86400)+DATE(1970,1,1)</f>
        <v>42658.690532407403</v>
      </c>
      <c r="T3074" s="11">
        <f t="shared" ref="T3074:T3137" si="243">(I3074/86400)+DATE(1970,1,1)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6" t="s">
        <v>6249</v>
      </c>
      <c r="C3075" s="6" t="s">
        <v>6250</v>
      </c>
      <c r="D3075" s="7">
        <v>2800000</v>
      </c>
      <c r="E3075" s="8">
        <v>645</v>
      </c>
      <c r="F3075" t="s">
        <v>364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1093</v>
      </c>
      <c r="O3075" t="s">
        <v>5504</v>
      </c>
      <c r="P3075" s="10">
        <f t="shared" si="240"/>
        <v>0</v>
      </c>
      <c r="Q3075">
        <f t="shared" si="241"/>
        <v>92.14</v>
      </c>
      <c r="S3075" s="11">
        <f t="shared" si="242"/>
        <v>42111.684027777781</v>
      </c>
      <c r="T3075" s="11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6" t="s">
        <v>6251</v>
      </c>
      <c r="C3076" s="6" t="s">
        <v>6252</v>
      </c>
      <c r="D3076" s="7">
        <v>25000</v>
      </c>
      <c r="E3076" s="8">
        <v>22</v>
      </c>
      <c r="F3076" t="s">
        <v>364</v>
      </c>
      <c r="G3076" t="s">
        <v>186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1093</v>
      </c>
      <c r="O3076" t="s">
        <v>5504</v>
      </c>
      <c r="P3076" s="10">
        <f t="shared" si="240"/>
        <v>0</v>
      </c>
      <c r="Q3076">
        <f t="shared" si="241"/>
        <v>7.33</v>
      </c>
      <c r="S3076" s="11">
        <f t="shared" si="242"/>
        <v>42409.571284722224</v>
      </c>
      <c r="T3076" s="11">
        <f t="shared" si="243"/>
        <v>42439.571284722224</v>
      </c>
      <c r="U3076">
        <f t="shared" si="244"/>
        <v>2016</v>
      </c>
    </row>
    <row r="3077" spans="1:21" ht="45" x14ac:dyDescent="0.25">
      <c r="A3077">
        <v>3075</v>
      </c>
      <c r="B3077" s="6" t="s">
        <v>6253</v>
      </c>
      <c r="C3077" s="6" t="s">
        <v>6254</v>
      </c>
      <c r="D3077" s="7">
        <v>15000</v>
      </c>
      <c r="E3077" s="8">
        <v>1296</v>
      </c>
      <c r="F3077" t="s">
        <v>364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1093</v>
      </c>
      <c r="O3077" t="s">
        <v>5504</v>
      </c>
      <c r="P3077" s="10">
        <f t="shared" si="240"/>
        <v>9</v>
      </c>
      <c r="Q3077">
        <f t="shared" si="241"/>
        <v>64.8</v>
      </c>
      <c r="S3077" s="11">
        <f t="shared" si="242"/>
        <v>42551.102314814816</v>
      </c>
      <c r="T3077" s="11">
        <f t="shared" si="243"/>
        <v>42601.102314814816</v>
      </c>
      <c r="U3077">
        <f t="shared" si="244"/>
        <v>2016</v>
      </c>
    </row>
    <row r="3078" spans="1:21" ht="30" x14ac:dyDescent="0.25">
      <c r="A3078">
        <v>3076</v>
      </c>
      <c r="B3078" s="6" t="s">
        <v>6255</v>
      </c>
      <c r="C3078" s="6" t="s">
        <v>6256</v>
      </c>
      <c r="D3078" s="7">
        <v>10000</v>
      </c>
      <c r="E3078" s="8">
        <v>1506</v>
      </c>
      <c r="F3078" t="s">
        <v>364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1093</v>
      </c>
      <c r="O3078" t="s">
        <v>5504</v>
      </c>
      <c r="P3078" s="10">
        <f t="shared" si="240"/>
        <v>15</v>
      </c>
      <c r="Q3078">
        <f t="shared" si="241"/>
        <v>30.12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6" t="s">
        <v>6257</v>
      </c>
      <c r="C3079" s="6" t="s">
        <v>6258</v>
      </c>
      <c r="D3079" s="7">
        <v>22000</v>
      </c>
      <c r="E3079" s="8">
        <v>105</v>
      </c>
      <c r="F3079" t="s">
        <v>364</v>
      </c>
      <c r="G3079" t="s">
        <v>166</v>
      </c>
      <c r="H3079" t="s">
        <v>167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1093</v>
      </c>
      <c r="O3079" t="s">
        <v>5504</v>
      </c>
      <c r="P3079" s="10">
        <f t="shared" si="240"/>
        <v>0</v>
      </c>
      <c r="Q3079">
        <f t="shared" si="241"/>
        <v>52.5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6" t="s">
        <v>6259</v>
      </c>
      <c r="C3080" s="6" t="s">
        <v>6260</v>
      </c>
      <c r="D3080" s="7">
        <v>60000</v>
      </c>
      <c r="E3080" s="8">
        <v>71</v>
      </c>
      <c r="F3080" t="s">
        <v>364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1093</v>
      </c>
      <c r="O3080" t="s">
        <v>5504</v>
      </c>
      <c r="P3080" s="10">
        <f t="shared" si="240"/>
        <v>0</v>
      </c>
      <c r="Q3080">
        <f t="shared" si="241"/>
        <v>23.67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6" t="s">
        <v>6261</v>
      </c>
      <c r="C3081" s="6" t="s">
        <v>6262</v>
      </c>
      <c r="D3081" s="7">
        <v>1333666</v>
      </c>
      <c r="E3081" s="8">
        <v>11226</v>
      </c>
      <c r="F3081" t="s">
        <v>364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1093</v>
      </c>
      <c r="O3081" t="s">
        <v>5504</v>
      </c>
      <c r="P3081" s="10">
        <f t="shared" si="240"/>
        <v>1</v>
      </c>
      <c r="Q3081">
        <f t="shared" si="241"/>
        <v>415.78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6" t="s">
        <v>6263</v>
      </c>
      <c r="C3082" s="6" t="s">
        <v>6264</v>
      </c>
      <c r="D3082" s="7">
        <v>2000000</v>
      </c>
      <c r="E3082" s="8">
        <v>376</v>
      </c>
      <c r="F3082" t="s">
        <v>364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1093</v>
      </c>
      <c r="O3082" t="s">
        <v>5504</v>
      </c>
      <c r="P3082" s="10">
        <f t="shared" si="240"/>
        <v>0</v>
      </c>
      <c r="Q3082">
        <f t="shared" si="241"/>
        <v>53.71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6" t="s">
        <v>6265</v>
      </c>
      <c r="C3083" s="6" t="s">
        <v>6266</v>
      </c>
      <c r="D3083" s="7">
        <v>1000000</v>
      </c>
      <c r="E3083" s="8">
        <v>2103</v>
      </c>
      <c r="F3083" t="s">
        <v>364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1093</v>
      </c>
      <c r="O3083" t="s">
        <v>5504</v>
      </c>
      <c r="P3083" s="10">
        <f t="shared" si="240"/>
        <v>0</v>
      </c>
      <c r="Q3083">
        <f t="shared" si="241"/>
        <v>420.6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6" t="s">
        <v>6267</v>
      </c>
      <c r="C3084" s="6" t="s">
        <v>6268</v>
      </c>
      <c r="D3084" s="7">
        <v>9000</v>
      </c>
      <c r="E3084" s="8">
        <v>0</v>
      </c>
      <c r="F3084" t="s">
        <v>364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1093</v>
      </c>
      <c r="O3084" t="s">
        <v>5504</v>
      </c>
      <c r="P3084" s="10">
        <f t="shared" si="240"/>
        <v>0</v>
      </c>
      <c r="Q3084">
        <f t="shared" si="241"/>
        <v>0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6" t="s">
        <v>6269</v>
      </c>
      <c r="C3085" s="6" t="s">
        <v>6270</v>
      </c>
      <c r="D3085" s="7">
        <v>20000</v>
      </c>
      <c r="E3085" s="8">
        <v>56</v>
      </c>
      <c r="F3085" t="s">
        <v>364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1093</v>
      </c>
      <c r="O3085" t="s">
        <v>5504</v>
      </c>
      <c r="P3085" s="10">
        <f t="shared" si="240"/>
        <v>0</v>
      </c>
      <c r="Q3085">
        <f t="shared" si="241"/>
        <v>18.670000000000002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6" t="s">
        <v>6271</v>
      </c>
      <c r="C3086" s="6" t="s">
        <v>6272</v>
      </c>
      <c r="D3086" s="7">
        <v>4059</v>
      </c>
      <c r="E3086" s="8">
        <v>470</v>
      </c>
      <c r="F3086" t="s">
        <v>364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1093</v>
      </c>
      <c r="O3086" t="s">
        <v>5504</v>
      </c>
      <c r="P3086" s="10">
        <f t="shared" si="240"/>
        <v>12</v>
      </c>
      <c r="Q3086">
        <f t="shared" si="241"/>
        <v>78.33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6" t="s">
        <v>6273</v>
      </c>
      <c r="C3087" s="6" t="s">
        <v>6274</v>
      </c>
      <c r="D3087" s="7">
        <v>25000</v>
      </c>
      <c r="E3087" s="8">
        <v>610</v>
      </c>
      <c r="F3087" t="s">
        <v>364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1093</v>
      </c>
      <c r="O3087" t="s">
        <v>5504</v>
      </c>
      <c r="P3087" s="10">
        <f t="shared" si="240"/>
        <v>2</v>
      </c>
      <c r="Q3087">
        <f t="shared" si="241"/>
        <v>67.78</v>
      </c>
      <c r="S3087" s="11">
        <f t="shared" si="242"/>
        <v>42246.883784722224</v>
      </c>
      <c r="T3087" s="11">
        <f t="shared" si="243"/>
        <v>42276.883784722224</v>
      </c>
      <c r="U3087">
        <f t="shared" si="244"/>
        <v>2015</v>
      </c>
    </row>
    <row r="3088" spans="1:21" ht="60" x14ac:dyDescent="0.25">
      <c r="A3088">
        <v>3086</v>
      </c>
      <c r="B3088" s="6" t="s">
        <v>6275</v>
      </c>
      <c r="C3088" s="6" t="s">
        <v>6276</v>
      </c>
      <c r="D3088" s="7">
        <v>20000</v>
      </c>
      <c r="E3088" s="8">
        <v>50</v>
      </c>
      <c r="F3088" t="s">
        <v>364</v>
      </c>
      <c r="G3088" t="s">
        <v>1233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1093</v>
      </c>
      <c r="O3088" t="s">
        <v>5504</v>
      </c>
      <c r="P3088" s="10">
        <f t="shared" si="240"/>
        <v>0</v>
      </c>
      <c r="Q3088">
        <f t="shared" si="241"/>
        <v>16.670000000000002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6" t="s">
        <v>6277</v>
      </c>
      <c r="C3089" s="6" t="s">
        <v>6278</v>
      </c>
      <c r="D3089" s="7">
        <v>20000</v>
      </c>
      <c r="E3089" s="8">
        <v>125</v>
      </c>
      <c r="F3089" t="s">
        <v>364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1093</v>
      </c>
      <c r="O3089" t="s">
        <v>5504</v>
      </c>
      <c r="P3089" s="10">
        <f t="shared" si="240"/>
        <v>1</v>
      </c>
      <c r="Q3089">
        <f t="shared" si="241"/>
        <v>62.5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6" t="s">
        <v>6279</v>
      </c>
      <c r="C3090" s="6" t="s">
        <v>6280</v>
      </c>
      <c r="D3090" s="7">
        <v>65000</v>
      </c>
      <c r="E3090" s="8">
        <v>126</v>
      </c>
      <c r="F3090" t="s">
        <v>364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1093</v>
      </c>
      <c r="O3090" t="s">
        <v>5504</v>
      </c>
      <c r="P3090" s="10">
        <f t="shared" si="240"/>
        <v>0</v>
      </c>
      <c r="Q3090">
        <f t="shared" si="241"/>
        <v>42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6" t="s">
        <v>6281</v>
      </c>
      <c r="C3091" s="6" t="s">
        <v>6282</v>
      </c>
      <c r="D3091" s="7">
        <v>25000</v>
      </c>
      <c r="E3091" s="8">
        <v>5854</v>
      </c>
      <c r="F3091" t="s">
        <v>364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1093</v>
      </c>
      <c r="O3091" t="s">
        <v>5504</v>
      </c>
      <c r="P3091" s="10">
        <f t="shared" si="240"/>
        <v>23</v>
      </c>
      <c r="Q3091">
        <f t="shared" si="241"/>
        <v>130.09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6" t="s">
        <v>6283</v>
      </c>
      <c r="C3092" s="6" t="s">
        <v>6284</v>
      </c>
      <c r="D3092" s="7">
        <v>225000</v>
      </c>
      <c r="E3092" s="8">
        <v>11432</v>
      </c>
      <c r="F3092" t="s">
        <v>364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1093</v>
      </c>
      <c r="O3092" t="s">
        <v>5504</v>
      </c>
      <c r="P3092" s="10">
        <f t="shared" si="240"/>
        <v>5</v>
      </c>
      <c r="Q3092">
        <f t="shared" si="241"/>
        <v>1270.22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6" t="s">
        <v>6285</v>
      </c>
      <c r="C3093" s="6" t="s">
        <v>6286</v>
      </c>
      <c r="D3093" s="7">
        <v>5000</v>
      </c>
      <c r="E3093" s="8">
        <v>796</v>
      </c>
      <c r="F3093" t="s">
        <v>364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1093</v>
      </c>
      <c r="O3093" t="s">
        <v>5504</v>
      </c>
      <c r="P3093" s="10">
        <f t="shared" si="240"/>
        <v>16</v>
      </c>
      <c r="Q3093">
        <f t="shared" si="241"/>
        <v>88.44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6" t="s">
        <v>6287</v>
      </c>
      <c r="C3094" s="6" t="s">
        <v>6288</v>
      </c>
      <c r="D3094" s="7">
        <v>100000</v>
      </c>
      <c r="E3094" s="8">
        <v>1183.19</v>
      </c>
      <c r="F3094" t="s">
        <v>364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1093</v>
      </c>
      <c r="O3094" t="s">
        <v>5504</v>
      </c>
      <c r="P3094" s="10">
        <f t="shared" si="240"/>
        <v>1</v>
      </c>
      <c r="Q3094">
        <f t="shared" si="241"/>
        <v>56.34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6" t="s">
        <v>6289</v>
      </c>
      <c r="C3095" s="6" t="s">
        <v>6290</v>
      </c>
      <c r="D3095" s="7">
        <v>4000</v>
      </c>
      <c r="E3095" s="8">
        <v>910</v>
      </c>
      <c r="F3095" t="s">
        <v>364</v>
      </c>
      <c r="G3095" t="s">
        <v>166</v>
      </c>
      <c r="H3095" t="s">
        <v>167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1093</v>
      </c>
      <c r="O3095" t="s">
        <v>5504</v>
      </c>
      <c r="P3095" s="10">
        <f t="shared" si="240"/>
        <v>23</v>
      </c>
      <c r="Q3095">
        <f t="shared" si="241"/>
        <v>53.53</v>
      </c>
      <c r="S3095" s="11">
        <f t="shared" si="242"/>
        <v>41760.909039351856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6" t="s">
        <v>6291</v>
      </c>
      <c r="C3096" s="6" t="s">
        <v>6292</v>
      </c>
      <c r="D3096" s="7">
        <v>100000</v>
      </c>
      <c r="E3096" s="8">
        <v>25</v>
      </c>
      <c r="F3096" t="s">
        <v>364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1093</v>
      </c>
      <c r="O3096" t="s">
        <v>5504</v>
      </c>
      <c r="P3096" s="10">
        <f t="shared" si="240"/>
        <v>0</v>
      </c>
      <c r="Q3096">
        <f t="shared" si="241"/>
        <v>25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6" t="s">
        <v>6293</v>
      </c>
      <c r="C3097" s="6" t="s">
        <v>6294</v>
      </c>
      <c r="D3097" s="7">
        <v>14920</v>
      </c>
      <c r="E3097" s="8">
        <v>50</v>
      </c>
      <c r="F3097" t="s">
        <v>364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1093</v>
      </c>
      <c r="O3097" t="s">
        <v>5504</v>
      </c>
      <c r="P3097" s="10">
        <f t="shared" si="240"/>
        <v>0</v>
      </c>
      <c r="Q3097">
        <f t="shared" si="241"/>
        <v>50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6" t="s">
        <v>6295</v>
      </c>
      <c r="C3098" s="6" t="s">
        <v>6296</v>
      </c>
      <c r="D3098" s="7">
        <v>20000</v>
      </c>
      <c r="E3098" s="8">
        <v>795</v>
      </c>
      <c r="F3098" t="s">
        <v>364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1093</v>
      </c>
      <c r="O3098" t="s">
        <v>5504</v>
      </c>
      <c r="P3098" s="10">
        <f t="shared" si="240"/>
        <v>4</v>
      </c>
      <c r="Q3098">
        <f t="shared" si="241"/>
        <v>56.79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6" t="s">
        <v>6297</v>
      </c>
      <c r="C3099" s="6" t="s">
        <v>6298</v>
      </c>
      <c r="D3099" s="7">
        <v>10000</v>
      </c>
      <c r="E3099" s="8">
        <v>1715</v>
      </c>
      <c r="F3099" t="s">
        <v>364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1093</v>
      </c>
      <c r="O3099" t="s">
        <v>5504</v>
      </c>
      <c r="P3099" s="10">
        <f t="shared" si="240"/>
        <v>17</v>
      </c>
      <c r="Q3099">
        <f t="shared" si="241"/>
        <v>40.83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6" t="s">
        <v>6299</v>
      </c>
      <c r="C3100" s="6" t="s">
        <v>6300</v>
      </c>
      <c r="D3100" s="7">
        <v>48725</v>
      </c>
      <c r="E3100" s="8">
        <v>1758</v>
      </c>
      <c r="F3100" t="s">
        <v>364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1093</v>
      </c>
      <c r="O3100" t="s">
        <v>5504</v>
      </c>
      <c r="P3100" s="10">
        <f t="shared" si="240"/>
        <v>4</v>
      </c>
      <c r="Q3100">
        <f t="shared" si="241"/>
        <v>65.11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6" t="s">
        <v>6301</v>
      </c>
      <c r="C3101" s="6" t="s">
        <v>6302</v>
      </c>
      <c r="D3101" s="7">
        <v>2000</v>
      </c>
      <c r="E3101" s="8">
        <v>278</v>
      </c>
      <c r="F3101" t="s">
        <v>364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1093</v>
      </c>
      <c r="O3101" t="s">
        <v>5504</v>
      </c>
      <c r="P3101" s="10">
        <f t="shared" si="240"/>
        <v>14</v>
      </c>
      <c r="Q3101">
        <f t="shared" si="241"/>
        <v>55.6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6" t="s">
        <v>6303</v>
      </c>
      <c r="C3102" s="6" t="s">
        <v>6304</v>
      </c>
      <c r="D3102" s="7">
        <v>12000</v>
      </c>
      <c r="E3102" s="8">
        <v>1827</v>
      </c>
      <c r="F3102" t="s">
        <v>364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1093</v>
      </c>
      <c r="O3102" t="s">
        <v>5504</v>
      </c>
      <c r="P3102" s="10">
        <f t="shared" si="240"/>
        <v>15</v>
      </c>
      <c r="Q3102">
        <f t="shared" si="241"/>
        <v>140.54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6" t="s">
        <v>6305</v>
      </c>
      <c r="C3103" s="6" t="s">
        <v>6306</v>
      </c>
      <c r="D3103" s="7">
        <v>2500</v>
      </c>
      <c r="E3103" s="8">
        <v>300</v>
      </c>
      <c r="F3103" t="s">
        <v>364</v>
      </c>
      <c r="G3103" t="s">
        <v>186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1093</v>
      </c>
      <c r="O3103" t="s">
        <v>5504</v>
      </c>
      <c r="P3103" s="10">
        <f t="shared" si="240"/>
        <v>12</v>
      </c>
      <c r="Q3103">
        <f t="shared" si="241"/>
        <v>25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6" t="s">
        <v>6307</v>
      </c>
      <c r="C3104" s="6" t="s">
        <v>6308</v>
      </c>
      <c r="D3104" s="7">
        <v>16000</v>
      </c>
      <c r="E3104" s="8">
        <v>6258</v>
      </c>
      <c r="F3104" t="s">
        <v>364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1093</v>
      </c>
      <c r="O3104" t="s">
        <v>5504</v>
      </c>
      <c r="P3104" s="10">
        <f t="shared" si="240"/>
        <v>39</v>
      </c>
      <c r="Q3104">
        <f t="shared" si="241"/>
        <v>69.53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6" t="s">
        <v>6309</v>
      </c>
      <c r="C3105" s="6" t="s">
        <v>6310</v>
      </c>
      <c r="D3105" s="7">
        <v>4100</v>
      </c>
      <c r="E3105" s="8">
        <v>11</v>
      </c>
      <c r="F3105" t="s">
        <v>364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1093</v>
      </c>
      <c r="O3105" t="s">
        <v>5504</v>
      </c>
      <c r="P3105" s="10">
        <f t="shared" si="240"/>
        <v>0</v>
      </c>
      <c r="Q3105">
        <f t="shared" si="241"/>
        <v>5.5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6" t="s">
        <v>6311</v>
      </c>
      <c r="C3106" s="6" t="s">
        <v>6312</v>
      </c>
      <c r="D3106" s="7">
        <v>4000</v>
      </c>
      <c r="E3106" s="8">
        <v>1185</v>
      </c>
      <c r="F3106" t="s">
        <v>364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1093</v>
      </c>
      <c r="O3106" t="s">
        <v>5504</v>
      </c>
      <c r="P3106" s="10">
        <f t="shared" si="240"/>
        <v>30</v>
      </c>
      <c r="Q3106">
        <f t="shared" si="241"/>
        <v>237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6" t="s">
        <v>6313</v>
      </c>
      <c r="C3107" s="6" t="s">
        <v>6314</v>
      </c>
      <c r="D3107" s="7">
        <v>5845</v>
      </c>
      <c r="E3107" s="8">
        <v>2476</v>
      </c>
      <c r="F3107" t="s">
        <v>364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1093</v>
      </c>
      <c r="O3107" t="s">
        <v>5504</v>
      </c>
      <c r="P3107" s="10">
        <f t="shared" si="240"/>
        <v>42</v>
      </c>
      <c r="Q3107">
        <f t="shared" si="241"/>
        <v>79.87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6" t="s">
        <v>6315</v>
      </c>
      <c r="C3108" s="6" t="s">
        <v>6316</v>
      </c>
      <c r="D3108" s="7">
        <v>1000</v>
      </c>
      <c r="E3108" s="8">
        <v>41</v>
      </c>
      <c r="F3108" t="s">
        <v>364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1093</v>
      </c>
      <c r="O3108" t="s">
        <v>5504</v>
      </c>
      <c r="P3108" s="10">
        <f t="shared" si="240"/>
        <v>4</v>
      </c>
      <c r="Q3108">
        <f t="shared" si="241"/>
        <v>10.25</v>
      </c>
      <c r="S3108" s="11">
        <f t="shared" si="242"/>
        <v>42241.429120370369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6" t="s">
        <v>6317</v>
      </c>
      <c r="C3109" s="6" t="s">
        <v>6318</v>
      </c>
      <c r="D3109" s="7">
        <v>40000</v>
      </c>
      <c r="E3109" s="8">
        <v>7905</v>
      </c>
      <c r="F3109" t="s">
        <v>364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1093</v>
      </c>
      <c r="O3109" t="s">
        <v>5504</v>
      </c>
      <c r="P3109" s="10">
        <f t="shared" si="240"/>
        <v>20</v>
      </c>
      <c r="Q3109">
        <f t="shared" si="241"/>
        <v>272.58999999999997</v>
      </c>
      <c r="S3109" s="11">
        <f t="shared" si="242"/>
        <v>42128.814247685186</v>
      </c>
      <c r="T3109" s="11">
        <f t="shared" si="243"/>
        <v>42135.814247685186</v>
      </c>
      <c r="U3109">
        <f t="shared" si="244"/>
        <v>2015</v>
      </c>
    </row>
    <row r="3110" spans="1:21" ht="30" x14ac:dyDescent="0.25">
      <c r="A3110">
        <v>3108</v>
      </c>
      <c r="B3110" s="6" t="s">
        <v>6319</v>
      </c>
      <c r="C3110" s="6" t="s">
        <v>6320</v>
      </c>
      <c r="D3110" s="7">
        <v>50000</v>
      </c>
      <c r="E3110" s="8">
        <v>26</v>
      </c>
      <c r="F3110" t="s">
        <v>364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1093</v>
      </c>
      <c r="O3110" t="s">
        <v>5504</v>
      </c>
      <c r="P3110" s="10">
        <f t="shared" si="240"/>
        <v>0</v>
      </c>
      <c r="Q3110">
        <f t="shared" si="241"/>
        <v>13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6" t="s">
        <v>6321</v>
      </c>
      <c r="C3111" s="6" t="s">
        <v>6322</v>
      </c>
      <c r="D3111" s="7">
        <v>26500</v>
      </c>
      <c r="E3111" s="8">
        <v>6633</v>
      </c>
      <c r="F3111" t="s">
        <v>364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1093</v>
      </c>
      <c r="O3111" t="s">
        <v>5504</v>
      </c>
      <c r="P3111" s="10">
        <f t="shared" si="240"/>
        <v>25</v>
      </c>
      <c r="Q3111">
        <f t="shared" si="241"/>
        <v>58.18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6" t="s">
        <v>6323</v>
      </c>
      <c r="C3112" s="6" t="s">
        <v>6324</v>
      </c>
      <c r="D3112" s="7">
        <v>25000</v>
      </c>
      <c r="E3112" s="8">
        <v>10</v>
      </c>
      <c r="F3112" t="s">
        <v>364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1093</v>
      </c>
      <c r="O3112" t="s">
        <v>5504</v>
      </c>
      <c r="P3112" s="10">
        <f t="shared" si="240"/>
        <v>0</v>
      </c>
      <c r="Q3112">
        <f t="shared" si="241"/>
        <v>10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6" t="s">
        <v>6325</v>
      </c>
      <c r="C3113" s="6" t="s">
        <v>6326</v>
      </c>
      <c r="D3113" s="7">
        <v>20000</v>
      </c>
      <c r="E3113" s="8">
        <v>5328</v>
      </c>
      <c r="F3113" t="s">
        <v>364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1093</v>
      </c>
      <c r="O3113" t="s">
        <v>5504</v>
      </c>
      <c r="P3113" s="10">
        <f t="shared" si="240"/>
        <v>27</v>
      </c>
      <c r="Q3113">
        <f t="shared" si="241"/>
        <v>70.11</v>
      </c>
      <c r="S3113" s="11">
        <f t="shared" si="242"/>
        <v>41885.595138888893</v>
      </c>
      <c r="T3113" s="11">
        <f t="shared" si="243"/>
        <v>41916.595138888893</v>
      </c>
      <c r="U3113">
        <f t="shared" si="244"/>
        <v>2014</v>
      </c>
    </row>
    <row r="3114" spans="1:21" ht="60" x14ac:dyDescent="0.25">
      <c r="A3114">
        <v>3112</v>
      </c>
      <c r="B3114" s="6" t="s">
        <v>6327</v>
      </c>
      <c r="C3114" s="6" t="s">
        <v>6328</v>
      </c>
      <c r="D3114" s="7">
        <v>11000</v>
      </c>
      <c r="E3114" s="8">
        <v>521</v>
      </c>
      <c r="F3114" t="s">
        <v>364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1093</v>
      </c>
      <c r="O3114" t="s">
        <v>5504</v>
      </c>
      <c r="P3114" s="10">
        <f t="shared" si="240"/>
        <v>5</v>
      </c>
      <c r="Q3114">
        <f t="shared" si="241"/>
        <v>57.89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6" t="s">
        <v>6329</v>
      </c>
      <c r="C3115" s="6" t="s">
        <v>6330</v>
      </c>
      <c r="D3115" s="7">
        <v>109225</v>
      </c>
      <c r="E3115" s="8">
        <v>4635</v>
      </c>
      <c r="F3115" t="s">
        <v>364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1093</v>
      </c>
      <c r="O3115" t="s">
        <v>5504</v>
      </c>
      <c r="P3115" s="10">
        <f t="shared" si="240"/>
        <v>4</v>
      </c>
      <c r="Q3115">
        <f t="shared" si="241"/>
        <v>125.27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6" t="s">
        <v>6331</v>
      </c>
      <c r="C3116" s="6" t="s">
        <v>6332</v>
      </c>
      <c r="D3116" s="7">
        <v>75000</v>
      </c>
      <c r="E3116" s="8">
        <v>0</v>
      </c>
      <c r="F3116" t="s">
        <v>364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1093</v>
      </c>
      <c r="O3116" t="s">
        <v>5504</v>
      </c>
      <c r="P3116" s="10">
        <f t="shared" si="240"/>
        <v>0</v>
      </c>
      <c r="Q3116">
        <f t="shared" si="241"/>
        <v>0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6" t="s">
        <v>6333</v>
      </c>
      <c r="C3117" s="6" t="s">
        <v>6334</v>
      </c>
      <c r="D3117" s="7">
        <v>10000</v>
      </c>
      <c r="E3117" s="8">
        <v>300</v>
      </c>
      <c r="F3117" t="s">
        <v>364</v>
      </c>
      <c r="G3117" t="s">
        <v>483</v>
      </c>
      <c r="H3117" t="s">
        <v>484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1093</v>
      </c>
      <c r="O3117" t="s">
        <v>5504</v>
      </c>
      <c r="P3117" s="10">
        <f t="shared" si="240"/>
        <v>3</v>
      </c>
      <c r="Q3117">
        <f t="shared" si="241"/>
        <v>300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6" t="s">
        <v>6335</v>
      </c>
      <c r="C3118" s="6" t="s">
        <v>6336</v>
      </c>
      <c r="D3118" s="7">
        <v>750</v>
      </c>
      <c r="E3118" s="8">
        <v>430</v>
      </c>
      <c r="F3118" t="s">
        <v>364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1093</v>
      </c>
      <c r="O3118" t="s">
        <v>5504</v>
      </c>
      <c r="P3118" s="10">
        <f t="shared" si="240"/>
        <v>57</v>
      </c>
      <c r="Q3118">
        <f t="shared" si="241"/>
        <v>43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6" t="s">
        <v>6337</v>
      </c>
      <c r="C3119" s="6" t="s">
        <v>6338</v>
      </c>
      <c r="D3119" s="7">
        <v>1000</v>
      </c>
      <c r="E3119" s="8">
        <v>1</v>
      </c>
      <c r="F3119" t="s">
        <v>364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1093</v>
      </c>
      <c r="O3119" t="s">
        <v>5504</v>
      </c>
      <c r="P3119" s="10">
        <f t="shared" si="240"/>
        <v>0</v>
      </c>
      <c r="Q3119">
        <f t="shared" si="241"/>
        <v>1</v>
      </c>
      <c r="S3119" s="11">
        <f t="shared" si="242"/>
        <v>42509.374537037038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6" t="s">
        <v>6339</v>
      </c>
      <c r="C3120" s="6" t="s">
        <v>6340</v>
      </c>
      <c r="D3120" s="7">
        <v>500000</v>
      </c>
      <c r="E3120" s="8">
        <v>1550</v>
      </c>
      <c r="F3120" t="s">
        <v>364</v>
      </c>
      <c r="G3120" t="s">
        <v>483</v>
      </c>
      <c r="H3120" t="s">
        <v>484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1093</v>
      </c>
      <c r="O3120" t="s">
        <v>5504</v>
      </c>
      <c r="P3120" s="10">
        <f t="shared" si="240"/>
        <v>0</v>
      </c>
      <c r="Q3120">
        <f t="shared" si="241"/>
        <v>775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6" t="s">
        <v>6341</v>
      </c>
      <c r="C3121" s="6" t="s">
        <v>6342</v>
      </c>
      <c r="D3121" s="7">
        <v>10000</v>
      </c>
      <c r="E3121" s="8">
        <v>5</v>
      </c>
      <c r="F3121" t="s">
        <v>364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1093</v>
      </c>
      <c r="O3121" t="s">
        <v>5504</v>
      </c>
      <c r="P3121" s="10">
        <f t="shared" si="240"/>
        <v>0</v>
      </c>
      <c r="Q3121">
        <f t="shared" si="241"/>
        <v>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6" t="s">
        <v>6343</v>
      </c>
      <c r="C3122" s="6" t="s">
        <v>6344</v>
      </c>
      <c r="D3122" s="7">
        <v>1300000</v>
      </c>
      <c r="E3122" s="8">
        <v>128</v>
      </c>
      <c r="F3122" t="s">
        <v>364</v>
      </c>
      <c r="G3122" t="s">
        <v>394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1093</v>
      </c>
      <c r="O3122" t="s">
        <v>5504</v>
      </c>
      <c r="P3122" s="10">
        <f t="shared" si="240"/>
        <v>0</v>
      </c>
      <c r="Q3122">
        <f t="shared" si="241"/>
        <v>12.8</v>
      </c>
      <c r="S3122" s="11">
        <f t="shared" si="242"/>
        <v>42435.942083333328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6" t="s">
        <v>6345</v>
      </c>
      <c r="C3123" s="6" t="s">
        <v>6346</v>
      </c>
      <c r="D3123" s="7">
        <v>1500</v>
      </c>
      <c r="E3123" s="8">
        <v>10</v>
      </c>
      <c r="F3123" t="s">
        <v>279</v>
      </c>
      <c r="G3123" t="s">
        <v>166</v>
      </c>
      <c r="H3123" t="s">
        <v>167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1093</v>
      </c>
      <c r="O3123" t="s">
        <v>5504</v>
      </c>
      <c r="P3123" s="10">
        <f t="shared" si="240"/>
        <v>1</v>
      </c>
      <c r="Q3123">
        <f t="shared" si="241"/>
        <v>10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6" t="s">
        <v>6347</v>
      </c>
      <c r="C3124" s="6" t="s">
        <v>6348</v>
      </c>
      <c r="D3124" s="7">
        <v>199</v>
      </c>
      <c r="E3124" s="8">
        <v>116</v>
      </c>
      <c r="F3124" t="s">
        <v>279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1093</v>
      </c>
      <c r="O3124" t="s">
        <v>5504</v>
      </c>
      <c r="P3124" s="10">
        <f t="shared" si="240"/>
        <v>58</v>
      </c>
      <c r="Q3124">
        <f t="shared" si="241"/>
        <v>58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6" t="s">
        <v>6349</v>
      </c>
      <c r="C3125" s="6" t="s">
        <v>6350</v>
      </c>
      <c r="D3125" s="7">
        <v>125000</v>
      </c>
      <c r="E3125" s="8">
        <v>85192</v>
      </c>
      <c r="F3125" t="s">
        <v>279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1093</v>
      </c>
      <c r="O3125" t="s">
        <v>5504</v>
      </c>
      <c r="P3125" s="10">
        <f t="shared" si="240"/>
        <v>68</v>
      </c>
      <c r="Q3125">
        <f t="shared" si="241"/>
        <v>244.8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6" t="s">
        <v>6351</v>
      </c>
      <c r="C3126" s="6" t="s">
        <v>6352</v>
      </c>
      <c r="D3126" s="7">
        <v>800000</v>
      </c>
      <c r="E3126" s="8">
        <v>26</v>
      </c>
      <c r="F3126" t="s">
        <v>279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1093</v>
      </c>
      <c r="O3126" t="s">
        <v>5504</v>
      </c>
      <c r="P3126" s="10">
        <f t="shared" si="240"/>
        <v>0</v>
      </c>
      <c r="Q3126">
        <f t="shared" si="241"/>
        <v>6.5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6" t="s">
        <v>6353</v>
      </c>
      <c r="C3127" s="6" t="s">
        <v>6354</v>
      </c>
      <c r="D3127" s="7">
        <v>1500000</v>
      </c>
      <c r="E3127" s="8">
        <v>0</v>
      </c>
      <c r="F3127" t="s">
        <v>279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1093</v>
      </c>
      <c r="O3127" t="s">
        <v>5504</v>
      </c>
      <c r="P3127" s="10">
        <f t="shared" si="240"/>
        <v>0</v>
      </c>
      <c r="Q3127">
        <f t="shared" si="241"/>
        <v>0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6" t="s">
        <v>6355</v>
      </c>
      <c r="C3128" s="6" t="s">
        <v>6356</v>
      </c>
      <c r="D3128" s="7">
        <v>25000</v>
      </c>
      <c r="E3128" s="8">
        <v>1040</v>
      </c>
      <c r="F3128" t="s">
        <v>279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1093</v>
      </c>
      <c r="O3128" t="s">
        <v>5504</v>
      </c>
      <c r="P3128" s="10">
        <f t="shared" si="240"/>
        <v>4</v>
      </c>
      <c r="Q3128">
        <f t="shared" si="241"/>
        <v>61.18</v>
      </c>
      <c r="S3128" s="11">
        <f t="shared" si="242"/>
        <v>42427.018078703702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6" t="s">
        <v>6357</v>
      </c>
      <c r="C3129" s="6" t="s">
        <v>6358</v>
      </c>
      <c r="D3129" s="7">
        <v>100000</v>
      </c>
      <c r="E3129" s="8">
        <v>0</v>
      </c>
      <c r="F3129" t="s">
        <v>279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1093</v>
      </c>
      <c r="O3129" t="s">
        <v>5504</v>
      </c>
      <c r="P3129" s="10">
        <f t="shared" si="240"/>
        <v>0</v>
      </c>
      <c r="Q3129">
        <f t="shared" si="241"/>
        <v>0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6" t="s">
        <v>6359</v>
      </c>
      <c r="C3130" s="6" t="s">
        <v>6360</v>
      </c>
      <c r="D3130" s="7">
        <v>15000</v>
      </c>
      <c r="E3130" s="8">
        <v>16291</v>
      </c>
      <c r="F3130" t="s">
        <v>3453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1093</v>
      </c>
      <c r="O3130" t="s">
        <v>1094</v>
      </c>
      <c r="P3130" s="10">
        <f t="shared" si="240"/>
        <v>109</v>
      </c>
      <c r="Q3130">
        <f t="shared" si="241"/>
        <v>139.24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6" t="s">
        <v>6361</v>
      </c>
      <c r="C3131" s="6" t="s">
        <v>6362</v>
      </c>
      <c r="D3131" s="7">
        <v>1250</v>
      </c>
      <c r="E3131" s="8">
        <v>10</v>
      </c>
      <c r="F3131" t="s">
        <v>3453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1093</v>
      </c>
      <c r="O3131" t="s">
        <v>1094</v>
      </c>
      <c r="P3131" s="10">
        <f t="shared" si="240"/>
        <v>1</v>
      </c>
      <c r="Q3131">
        <f t="shared" si="241"/>
        <v>10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6" t="s">
        <v>6363</v>
      </c>
      <c r="C3132" s="6" t="s">
        <v>6364</v>
      </c>
      <c r="D3132" s="7">
        <v>10000</v>
      </c>
      <c r="E3132" s="8">
        <v>375</v>
      </c>
      <c r="F3132" t="s">
        <v>3453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1093</v>
      </c>
      <c r="O3132" t="s">
        <v>1094</v>
      </c>
      <c r="P3132" s="10">
        <f t="shared" si="240"/>
        <v>4</v>
      </c>
      <c r="Q3132">
        <f t="shared" si="241"/>
        <v>93.75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6" t="s">
        <v>6365</v>
      </c>
      <c r="C3133" s="6" t="s">
        <v>6366</v>
      </c>
      <c r="D3133" s="7">
        <v>4100</v>
      </c>
      <c r="E3133" s="8">
        <v>645</v>
      </c>
      <c r="F3133" t="s">
        <v>3453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1093</v>
      </c>
      <c r="O3133" t="s">
        <v>1094</v>
      </c>
      <c r="P3133" s="10">
        <f t="shared" si="240"/>
        <v>16</v>
      </c>
      <c r="Q3133">
        <f t="shared" si="241"/>
        <v>53.75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6" t="s">
        <v>6367</v>
      </c>
      <c r="C3134" s="6" t="s">
        <v>6368</v>
      </c>
      <c r="D3134" s="7">
        <v>30000</v>
      </c>
      <c r="E3134" s="8">
        <v>10</v>
      </c>
      <c r="F3134" t="s">
        <v>3453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1093</v>
      </c>
      <c r="O3134" t="s">
        <v>1094</v>
      </c>
      <c r="P3134" s="10">
        <f t="shared" si="240"/>
        <v>0</v>
      </c>
      <c r="Q3134">
        <f t="shared" si="241"/>
        <v>10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6" t="s">
        <v>6369</v>
      </c>
      <c r="C3135" s="6" t="s">
        <v>6370</v>
      </c>
      <c r="D3135" s="7">
        <v>500</v>
      </c>
      <c r="E3135" s="8">
        <v>540</v>
      </c>
      <c r="F3135" t="s">
        <v>3453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1093</v>
      </c>
      <c r="O3135" t="s">
        <v>1094</v>
      </c>
      <c r="P3135" s="10">
        <f t="shared" si="240"/>
        <v>108</v>
      </c>
      <c r="Q3135">
        <f t="shared" si="241"/>
        <v>33.75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6" t="s">
        <v>6371</v>
      </c>
      <c r="C3136" s="6" t="s">
        <v>6372</v>
      </c>
      <c r="D3136" s="7">
        <v>1000</v>
      </c>
      <c r="E3136" s="8">
        <v>225</v>
      </c>
      <c r="F3136" t="s">
        <v>3453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1093</v>
      </c>
      <c r="O3136" t="s">
        <v>1094</v>
      </c>
      <c r="P3136" s="10">
        <f t="shared" si="240"/>
        <v>23</v>
      </c>
      <c r="Q3136">
        <f t="shared" si="241"/>
        <v>18.75</v>
      </c>
      <c r="S3136" s="11">
        <f t="shared" si="242"/>
        <v>42800.720127314809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6" t="s">
        <v>6373</v>
      </c>
      <c r="C3137" s="6" t="s">
        <v>6374</v>
      </c>
      <c r="D3137" s="7">
        <v>777</v>
      </c>
      <c r="E3137" s="8">
        <v>162</v>
      </c>
      <c r="F3137" t="s">
        <v>3453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1093</v>
      </c>
      <c r="O3137" t="s">
        <v>1094</v>
      </c>
      <c r="P3137" s="10">
        <f t="shared" si="240"/>
        <v>21</v>
      </c>
      <c r="Q3137">
        <f t="shared" si="241"/>
        <v>23.14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6" t="s">
        <v>6375</v>
      </c>
      <c r="C3138" s="6" t="s">
        <v>6376</v>
      </c>
      <c r="D3138" s="7">
        <v>500</v>
      </c>
      <c r="E3138" s="8">
        <v>639</v>
      </c>
      <c r="F3138" t="s">
        <v>3453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1093</v>
      </c>
      <c r="O3138" t="s">
        <v>1094</v>
      </c>
      <c r="P3138" s="10">
        <f t="shared" ref="P3138:P3201" si="245">IFERROR(ROUND(E3138/D3138*100,0),0)</f>
        <v>128</v>
      </c>
      <c r="Q3138">
        <f t="shared" ref="Q3138:Q3201" si="246">IFERROR(ROUND(E3138/L3138,2),0)</f>
        <v>29.05</v>
      </c>
      <c r="S3138" s="11">
        <f t="shared" ref="S3138:S3201" si="247">(J3138/86400)+DATE(1970,1,1)</f>
        <v>42789.462430555555</v>
      </c>
      <c r="T3138" s="11">
        <f t="shared" ref="T3138:T3201" si="248">(I3138/86400)+DATE(1970,1,1)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6" t="s">
        <v>6377</v>
      </c>
      <c r="C3139" s="6" t="s">
        <v>6378</v>
      </c>
      <c r="D3139" s="7">
        <v>1500</v>
      </c>
      <c r="E3139" s="8">
        <v>50</v>
      </c>
      <c r="F3139" t="s">
        <v>3453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1093</v>
      </c>
      <c r="O3139" t="s">
        <v>1094</v>
      </c>
      <c r="P3139" s="10">
        <f t="shared" si="245"/>
        <v>3</v>
      </c>
      <c r="Q3139">
        <f t="shared" si="246"/>
        <v>50</v>
      </c>
      <c r="S3139" s="11">
        <f t="shared" si="247"/>
        <v>42807.885057870371</v>
      </c>
      <c r="T3139" s="11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6" t="s">
        <v>6379</v>
      </c>
      <c r="C3140" s="6" t="s">
        <v>6380</v>
      </c>
      <c r="D3140" s="7">
        <v>200</v>
      </c>
      <c r="E3140" s="8">
        <v>0</v>
      </c>
      <c r="F3140" t="s">
        <v>3453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1093</v>
      </c>
      <c r="O3140" t="s">
        <v>1094</v>
      </c>
      <c r="P3140" s="10">
        <f t="shared" si="245"/>
        <v>0</v>
      </c>
      <c r="Q3140">
        <f t="shared" si="246"/>
        <v>0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6" t="s">
        <v>6381</v>
      </c>
      <c r="C3141" s="6" t="s">
        <v>6382</v>
      </c>
      <c r="D3141" s="7">
        <v>50000</v>
      </c>
      <c r="E3141" s="8">
        <v>2700</v>
      </c>
      <c r="F3141" t="s">
        <v>3453</v>
      </c>
      <c r="G3141" t="s">
        <v>1433</v>
      </c>
      <c r="H3141" t="s">
        <v>1434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1093</v>
      </c>
      <c r="O3141" t="s">
        <v>1094</v>
      </c>
      <c r="P3141" s="10">
        <f t="shared" si="245"/>
        <v>5</v>
      </c>
      <c r="Q3141">
        <f t="shared" si="246"/>
        <v>450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6" t="s">
        <v>6383</v>
      </c>
      <c r="C3142" s="6" t="s">
        <v>6384</v>
      </c>
      <c r="D3142" s="7">
        <v>10000</v>
      </c>
      <c r="E3142" s="8">
        <v>96</v>
      </c>
      <c r="F3142" t="s">
        <v>3453</v>
      </c>
      <c r="G3142" t="s">
        <v>186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1093</v>
      </c>
      <c r="O3142" t="s">
        <v>1094</v>
      </c>
      <c r="P3142" s="10">
        <f t="shared" si="245"/>
        <v>1</v>
      </c>
      <c r="Q3142">
        <f t="shared" si="246"/>
        <v>24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6" t="s">
        <v>6385</v>
      </c>
      <c r="C3143" s="6" t="s">
        <v>6386</v>
      </c>
      <c r="D3143" s="7">
        <v>500</v>
      </c>
      <c r="E3143" s="8">
        <v>258</v>
      </c>
      <c r="F3143" t="s">
        <v>3453</v>
      </c>
      <c r="G3143" t="s">
        <v>394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1093</v>
      </c>
      <c r="O3143" t="s">
        <v>1094</v>
      </c>
      <c r="P3143" s="10">
        <f t="shared" si="245"/>
        <v>52</v>
      </c>
      <c r="Q3143">
        <f t="shared" si="246"/>
        <v>32.25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6" t="s">
        <v>6387</v>
      </c>
      <c r="C3144" s="6" t="s">
        <v>6388</v>
      </c>
      <c r="D3144" s="7">
        <v>2750</v>
      </c>
      <c r="E3144" s="8">
        <v>45</v>
      </c>
      <c r="F3144" t="s">
        <v>3453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1093</v>
      </c>
      <c r="O3144" t="s">
        <v>1094</v>
      </c>
      <c r="P3144" s="10">
        <f t="shared" si="245"/>
        <v>2</v>
      </c>
      <c r="Q3144">
        <f t="shared" si="246"/>
        <v>15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6" t="s">
        <v>6389</v>
      </c>
      <c r="C3145" s="6" t="s">
        <v>6390</v>
      </c>
      <c r="D3145" s="7">
        <v>700</v>
      </c>
      <c r="E3145" s="8">
        <v>0</v>
      </c>
      <c r="F3145" t="s">
        <v>3453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1093</v>
      </c>
      <c r="O3145" t="s">
        <v>1094</v>
      </c>
      <c r="P3145" s="10">
        <f t="shared" si="245"/>
        <v>0</v>
      </c>
      <c r="Q3145">
        <f t="shared" si="246"/>
        <v>0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6" t="s">
        <v>6391</v>
      </c>
      <c r="C3146" s="6" t="s">
        <v>6392</v>
      </c>
      <c r="D3146" s="7">
        <v>10000</v>
      </c>
      <c r="E3146" s="8">
        <v>7540</v>
      </c>
      <c r="F3146" t="s">
        <v>3453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1093</v>
      </c>
      <c r="O3146" t="s">
        <v>1094</v>
      </c>
      <c r="P3146" s="10">
        <f t="shared" si="245"/>
        <v>75</v>
      </c>
      <c r="Q3146">
        <f t="shared" si="246"/>
        <v>251.33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6" t="s">
        <v>6393</v>
      </c>
      <c r="C3147" s="6" t="s">
        <v>6394</v>
      </c>
      <c r="D3147" s="7">
        <v>25000</v>
      </c>
      <c r="E3147" s="8">
        <v>0</v>
      </c>
      <c r="F3147" t="s">
        <v>3453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1093</v>
      </c>
      <c r="O3147" t="s">
        <v>1094</v>
      </c>
      <c r="P3147" s="10">
        <f t="shared" si="245"/>
        <v>0</v>
      </c>
      <c r="Q3147">
        <f t="shared" si="246"/>
        <v>0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6" t="s">
        <v>6395</v>
      </c>
      <c r="C3148" s="6" t="s">
        <v>6396</v>
      </c>
      <c r="D3148" s="7">
        <v>50000</v>
      </c>
      <c r="E3148" s="8">
        <v>5250</v>
      </c>
      <c r="F3148" t="s">
        <v>3453</v>
      </c>
      <c r="G3148" t="s">
        <v>1433</v>
      </c>
      <c r="H3148" t="s">
        <v>1434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1093</v>
      </c>
      <c r="O3148" t="s">
        <v>1094</v>
      </c>
      <c r="P3148" s="10">
        <f t="shared" si="245"/>
        <v>11</v>
      </c>
      <c r="Q3148">
        <f t="shared" si="246"/>
        <v>437.5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6" t="s">
        <v>6397</v>
      </c>
      <c r="C3149" s="6" t="s">
        <v>6398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1093</v>
      </c>
      <c r="O3149" t="s">
        <v>1094</v>
      </c>
      <c r="P3149" s="10">
        <f t="shared" si="245"/>
        <v>118</v>
      </c>
      <c r="Q3149">
        <f t="shared" si="246"/>
        <v>110.35</v>
      </c>
      <c r="S3149" s="11">
        <f t="shared" si="247"/>
        <v>41909.96938657407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6" t="s">
        <v>6399</v>
      </c>
      <c r="C3150" s="6" t="s">
        <v>6400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1093</v>
      </c>
      <c r="O3150" t="s">
        <v>1094</v>
      </c>
      <c r="P3150" s="10">
        <f t="shared" si="245"/>
        <v>131</v>
      </c>
      <c r="Q3150">
        <f t="shared" si="246"/>
        <v>41.42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6" t="s">
        <v>6401</v>
      </c>
      <c r="C3151" s="6" t="s">
        <v>6402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1093</v>
      </c>
      <c r="O3151" t="s">
        <v>1094</v>
      </c>
      <c r="P3151" s="10">
        <f t="shared" si="245"/>
        <v>104</v>
      </c>
      <c r="Q3151">
        <f t="shared" si="246"/>
        <v>52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6" t="s">
        <v>6403</v>
      </c>
      <c r="C3152" s="6" t="s">
        <v>6404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1093</v>
      </c>
      <c r="O3152" t="s">
        <v>1094</v>
      </c>
      <c r="P3152" s="10">
        <f t="shared" si="245"/>
        <v>101</v>
      </c>
      <c r="Q3152">
        <f t="shared" si="246"/>
        <v>33.99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6" t="s">
        <v>6405</v>
      </c>
      <c r="C3153" s="6" t="s">
        <v>6406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1093</v>
      </c>
      <c r="O3153" t="s">
        <v>1094</v>
      </c>
      <c r="P3153" s="10">
        <f t="shared" si="245"/>
        <v>100</v>
      </c>
      <c r="Q3153">
        <f t="shared" si="246"/>
        <v>103.35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6" t="s">
        <v>6407</v>
      </c>
      <c r="C3154" s="6" t="s">
        <v>6408</v>
      </c>
      <c r="D3154" s="7">
        <v>2200</v>
      </c>
      <c r="E3154" s="8">
        <v>2331</v>
      </c>
      <c r="F3154" t="s">
        <v>22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1093</v>
      </c>
      <c r="O3154" t="s">
        <v>1094</v>
      </c>
      <c r="P3154" s="10">
        <f t="shared" si="245"/>
        <v>106</v>
      </c>
      <c r="Q3154">
        <f t="shared" si="246"/>
        <v>34.79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6" t="s">
        <v>6409</v>
      </c>
      <c r="C3155" s="6" t="s">
        <v>6410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1093</v>
      </c>
      <c r="O3155" t="s">
        <v>1094</v>
      </c>
      <c r="P3155" s="10">
        <f t="shared" si="245"/>
        <v>336</v>
      </c>
      <c r="Q3155">
        <f t="shared" si="246"/>
        <v>41.77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6" t="s">
        <v>6411</v>
      </c>
      <c r="C3156" s="6" t="s">
        <v>6412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1093</v>
      </c>
      <c r="O3156" t="s">
        <v>1094</v>
      </c>
      <c r="P3156" s="10">
        <f t="shared" si="245"/>
        <v>113</v>
      </c>
      <c r="Q3156">
        <f t="shared" si="246"/>
        <v>64.27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6" t="s">
        <v>6413</v>
      </c>
      <c r="C3157" s="6" t="s">
        <v>6414</v>
      </c>
      <c r="D3157" s="7">
        <v>5000</v>
      </c>
      <c r="E3157" s="8">
        <v>9425.23</v>
      </c>
      <c r="F3157" t="s">
        <v>22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1093</v>
      </c>
      <c r="O3157" t="s">
        <v>1094</v>
      </c>
      <c r="P3157" s="10">
        <f t="shared" si="245"/>
        <v>189</v>
      </c>
      <c r="Q3157">
        <f t="shared" si="246"/>
        <v>31.21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6" t="s">
        <v>6415</v>
      </c>
      <c r="C3158" s="6" t="s">
        <v>6416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1093</v>
      </c>
      <c r="O3158" t="s">
        <v>1094</v>
      </c>
      <c r="P3158" s="10">
        <f t="shared" si="245"/>
        <v>102</v>
      </c>
      <c r="Q3158">
        <f t="shared" si="246"/>
        <v>62.92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6" t="s">
        <v>6417</v>
      </c>
      <c r="C3159" s="6" t="s">
        <v>6418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1093</v>
      </c>
      <c r="O3159" t="s">
        <v>1094</v>
      </c>
      <c r="P3159" s="10">
        <f t="shared" si="245"/>
        <v>101</v>
      </c>
      <c r="Q3159">
        <f t="shared" si="246"/>
        <v>98.54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6" t="s">
        <v>6419</v>
      </c>
      <c r="C3160" s="6" t="s">
        <v>6420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1093</v>
      </c>
      <c r="O3160" t="s">
        <v>1094</v>
      </c>
      <c r="P3160" s="10">
        <f t="shared" si="245"/>
        <v>114</v>
      </c>
      <c r="Q3160">
        <f t="shared" si="246"/>
        <v>82.61</v>
      </c>
      <c r="S3160" s="11">
        <f t="shared" si="247"/>
        <v>41447.839722222227</v>
      </c>
      <c r="T3160" s="11">
        <f t="shared" si="248"/>
        <v>41477.839722222227</v>
      </c>
      <c r="U3160">
        <f t="shared" si="249"/>
        <v>2013</v>
      </c>
    </row>
    <row r="3161" spans="1:21" ht="45" x14ac:dyDescent="0.25">
      <c r="A3161">
        <v>3159</v>
      </c>
      <c r="B3161" s="6" t="s">
        <v>6421</v>
      </c>
      <c r="C3161" s="6" t="s">
        <v>6422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1093</v>
      </c>
      <c r="O3161" t="s">
        <v>1094</v>
      </c>
      <c r="P3161" s="10">
        <f t="shared" si="245"/>
        <v>133</v>
      </c>
      <c r="Q3161">
        <f t="shared" si="246"/>
        <v>38.5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6" t="s">
        <v>6423</v>
      </c>
      <c r="C3162" s="6" t="s">
        <v>6424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1093</v>
      </c>
      <c r="O3162" t="s">
        <v>1094</v>
      </c>
      <c r="P3162" s="10">
        <f t="shared" si="245"/>
        <v>102</v>
      </c>
      <c r="Q3162">
        <f t="shared" si="246"/>
        <v>80.16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6" t="s">
        <v>6425</v>
      </c>
      <c r="C3163" s="6" t="s">
        <v>6426</v>
      </c>
      <c r="D3163" s="7">
        <v>2000</v>
      </c>
      <c r="E3163" s="8">
        <v>2102</v>
      </c>
      <c r="F3163" t="s">
        <v>22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1093</v>
      </c>
      <c r="O3163" t="s">
        <v>1094</v>
      </c>
      <c r="P3163" s="10">
        <f t="shared" si="245"/>
        <v>105</v>
      </c>
      <c r="Q3163">
        <f t="shared" si="246"/>
        <v>28.41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6" t="s">
        <v>6427</v>
      </c>
      <c r="C3164" s="6" t="s">
        <v>6428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1093</v>
      </c>
      <c r="O3164" t="s">
        <v>1094</v>
      </c>
      <c r="P3164" s="10">
        <f t="shared" si="245"/>
        <v>127</v>
      </c>
      <c r="Q3164">
        <f t="shared" si="246"/>
        <v>80.73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6" t="s">
        <v>6429</v>
      </c>
      <c r="C3165" s="6" t="s">
        <v>6430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1093</v>
      </c>
      <c r="O3165" t="s">
        <v>1094</v>
      </c>
      <c r="P3165" s="10">
        <f t="shared" si="245"/>
        <v>111</v>
      </c>
      <c r="Q3165">
        <f t="shared" si="246"/>
        <v>200.69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6" t="s">
        <v>6431</v>
      </c>
      <c r="C3166" s="6" t="s">
        <v>6432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1093</v>
      </c>
      <c r="O3166" t="s">
        <v>1094</v>
      </c>
      <c r="P3166" s="10">
        <f t="shared" si="245"/>
        <v>107</v>
      </c>
      <c r="Q3166">
        <f t="shared" si="246"/>
        <v>37.590000000000003</v>
      </c>
      <c r="S3166" s="11">
        <f t="shared" si="247"/>
        <v>41766.805729166663</v>
      </c>
      <c r="T3166" s="11">
        <f t="shared" si="248"/>
        <v>41799.805729166663</v>
      </c>
      <c r="U3166">
        <f t="shared" si="249"/>
        <v>2014</v>
      </c>
    </row>
    <row r="3167" spans="1:21" ht="60" x14ac:dyDescent="0.25">
      <c r="A3167">
        <v>3165</v>
      </c>
      <c r="B3167" s="6" t="s">
        <v>6433</v>
      </c>
      <c r="C3167" s="6" t="s">
        <v>6434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1093</v>
      </c>
      <c r="O3167" t="s">
        <v>1094</v>
      </c>
      <c r="P3167" s="10">
        <f t="shared" si="245"/>
        <v>163</v>
      </c>
      <c r="Q3167">
        <f t="shared" si="246"/>
        <v>58.1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6" t="s">
        <v>6435</v>
      </c>
      <c r="C3168" s="6" t="s">
        <v>6436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1093</v>
      </c>
      <c r="O3168" t="s">
        <v>1094</v>
      </c>
      <c r="P3168" s="10">
        <f t="shared" si="245"/>
        <v>160</v>
      </c>
      <c r="Q3168">
        <f t="shared" si="246"/>
        <v>60.3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6" t="s">
        <v>6437</v>
      </c>
      <c r="C3169" s="6" t="s">
        <v>6438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1093</v>
      </c>
      <c r="O3169" t="s">
        <v>1094</v>
      </c>
      <c r="P3169" s="10">
        <f t="shared" si="245"/>
        <v>116</v>
      </c>
      <c r="Q3169">
        <f t="shared" si="246"/>
        <v>63.36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6" t="s">
        <v>6439</v>
      </c>
      <c r="C3170" s="6" t="s">
        <v>6440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1093</v>
      </c>
      <c r="O3170" t="s">
        <v>1094</v>
      </c>
      <c r="P3170" s="10">
        <f t="shared" si="245"/>
        <v>124</v>
      </c>
      <c r="Q3170">
        <f t="shared" si="246"/>
        <v>50.9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6" t="s">
        <v>6441</v>
      </c>
      <c r="C3171" s="6" t="s">
        <v>6442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1093</v>
      </c>
      <c r="O3171" t="s">
        <v>1094</v>
      </c>
      <c r="P3171" s="10">
        <f t="shared" si="245"/>
        <v>103</v>
      </c>
      <c r="Q3171">
        <f t="shared" si="246"/>
        <v>100.5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6" t="s">
        <v>6443</v>
      </c>
      <c r="C3172" s="6" t="s">
        <v>6444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1093</v>
      </c>
      <c r="O3172" t="s">
        <v>1094</v>
      </c>
      <c r="P3172" s="10">
        <f t="shared" si="245"/>
        <v>112</v>
      </c>
      <c r="Q3172">
        <f t="shared" si="246"/>
        <v>31.62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6" t="s">
        <v>6445</v>
      </c>
      <c r="C3173" s="6" t="s">
        <v>6446</v>
      </c>
      <c r="D3173" s="7">
        <v>7000</v>
      </c>
      <c r="E3173" s="8">
        <v>7617</v>
      </c>
      <c r="F3173" t="s">
        <v>22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1093</v>
      </c>
      <c r="O3173" t="s">
        <v>1094</v>
      </c>
      <c r="P3173" s="10">
        <f t="shared" si="245"/>
        <v>109</v>
      </c>
      <c r="Q3173">
        <f t="shared" si="246"/>
        <v>65.099999999999994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6" t="s">
        <v>6447</v>
      </c>
      <c r="C3174" s="6" t="s">
        <v>6448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1093</v>
      </c>
      <c r="O3174" t="s">
        <v>1094</v>
      </c>
      <c r="P3174" s="10">
        <f t="shared" si="245"/>
        <v>115</v>
      </c>
      <c r="Q3174">
        <f t="shared" si="246"/>
        <v>79.31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6" t="s">
        <v>6449</v>
      </c>
      <c r="C3175" s="6" t="s">
        <v>6450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1093</v>
      </c>
      <c r="O3175" t="s">
        <v>1094</v>
      </c>
      <c r="P3175" s="10">
        <f t="shared" si="245"/>
        <v>103</v>
      </c>
      <c r="Q3175">
        <f t="shared" si="246"/>
        <v>139.19</v>
      </c>
      <c r="S3175" s="11">
        <f t="shared" si="247"/>
        <v>41878.878379629634</v>
      </c>
      <c r="T3175" s="11">
        <f t="shared" si="248"/>
        <v>41908.878379629634</v>
      </c>
      <c r="U3175">
        <f t="shared" si="249"/>
        <v>2014</v>
      </c>
    </row>
    <row r="3176" spans="1:21" ht="60" x14ac:dyDescent="0.25">
      <c r="A3176">
        <v>3174</v>
      </c>
      <c r="B3176" s="6" t="s">
        <v>6451</v>
      </c>
      <c r="C3176" s="6" t="s">
        <v>6452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1093</v>
      </c>
      <c r="O3176" t="s">
        <v>1094</v>
      </c>
      <c r="P3176" s="10">
        <f t="shared" si="245"/>
        <v>101</v>
      </c>
      <c r="Q3176">
        <f t="shared" si="246"/>
        <v>131.91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6" t="s">
        <v>6453</v>
      </c>
      <c r="C3177" s="6" t="s">
        <v>6454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1093</v>
      </c>
      <c r="O3177" t="s">
        <v>1094</v>
      </c>
      <c r="P3177" s="10">
        <f t="shared" si="245"/>
        <v>110</v>
      </c>
      <c r="Q3177">
        <f t="shared" si="246"/>
        <v>91.3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6" t="s">
        <v>6455</v>
      </c>
      <c r="C3178" s="6" t="s">
        <v>6456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1093</v>
      </c>
      <c r="O3178" t="s">
        <v>1094</v>
      </c>
      <c r="P3178" s="10">
        <f t="shared" si="245"/>
        <v>115</v>
      </c>
      <c r="Q3178">
        <f t="shared" si="246"/>
        <v>39.67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6" t="s">
        <v>6457</v>
      </c>
      <c r="C3179" s="6" t="s">
        <v>6458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1093</v>
      </c>
      <c r="O3179" t="s">
        <v>1094</v>
      </c>
      <c r="P3179" s="10">
        <f t="shared" si="245"/>
        <v>117</v>
      </c>
      <c r="Q3179">
        <f t="shared" si="246"/>
        <v>57.55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6" t="s">
        <v>6459</v>
      </c>
      <c r="C3180" s="6" t="s">
        <v>6460</v>
      </c>
      <c r="D3180" s="7">
        <v>1500</v>
      </c>
      <c r="E3180" s="8">
        <v>2576</v>
      </c>
      <c r="F3180" t="s">
        <v>22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1093</v>
      </c>
      <c r="O3180" t="s">
        <v>1094</v>
      </c>
      <c r="P3180" s="10">
        <f t="shared" si="245"/>
        <v>172</v>
      </c>
      <c r="Q3180">
        <f t="shared" si="246"/>
        <v>33.03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6" t="s">
        <v>6461</v>
      </c>
      <c r="C3181" s="6" t="s">
        <v>6462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1093</v>
      </c>
      <c r="O3181" t="s">
        <v>1094</v>
      </c>
      <c r="P3181" s="10">
        <f t="shared" si="245"/>
        <v>114</v>
      </c>
      <c r="Q3181">
        <f t="shared" si="246"/>
        <v>77.34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6" t="s">
        <v>6463</v>
      </c>
      <c r="C3182" s="6" t="s">
        <v>6464</v>
      </c>
      <c r="D3182" s="7">
        <v>1200</v>
      </c>
      <c r="E3182" s="8">
        <v>1437</v>
      </c>
      <c r="F3182" t="s">
        <v>22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1093</v>
      </c>
      <c r="O3182" t="s">
        <v>1094</v>
      </c>
      <c r="P3182" s="10">
        <f t="shared" si="245"/>
        <v>120</v>
      </c>
      <c r="Q3182">
        <f t="shared" si="246"/>
        <v>31.93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6" t="s">
        <v>6465</v>
      </c>
      <c r="C3183" s="6" t="s">
        <v>6466</v>
      </c>
      <c r="D3183" s="7">
        <v>500</v>
      </c>
      <c r="E3183" s="8">
        <v>545</v>
      </c>
      <c r="F3183" t="s">
        <v>22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1093</v>
      </c>
      <c r="O3183" t="s">
        <v>1094</v>
      </c>
      <c r="P3183" s="10">
        <f t="shared" si="245"/>
        <v>109</v>
      </c>
      <c r="Q3183">
        <f t="shared" si="246"/>
        <v>36.33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6" t="s">
        <v>6467</v>
      </c>
      <c r="C3184" s="6" t="s">
        <v>6468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1093</v>
      </c>
      <c r="O3184" t="s">
        <v>1094</v>
      </c>
      <c r="P3184" s="10">
        <f t="shared" si="245"/>
        <v>101</v>
      </c>
      <c r="Q3184">
        <f t="shared" si="246"/>
        <v>46.77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6" t="s">
        <v>6469</v>
      </c>
      <c r="C3185" s="6" t="s">
        <v>6470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1093</v>
      </c>
      <c r="O3185" t="s">
        <v>1094</v>
      </c>
      <c r="P3185" s="10">
        <f t="shared" si="245"/>
        <v>109</v>
      </c>
      <c r="Q3185">
        <f t="shared" si="246"/>
        <v>40.07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6" t="s">
        <v>6471</v>
      </c>
      <c r="C3186" s="6" t="s">
        <v>6472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1093</v>
      </c>
      <c r="O3186" t="s">
        <v>1094</v>
      </c>
      <c r="P3186" s="10">
        <f t="shared" si="245"/>
        <v>107</v>
      </c>
      <c r="Q3186">
        <f t="shared" si="246"/>
        <v>100.22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6" t="s">
        <v>6473</v>
      </c>
      <c r="C3187" s="6" t="s">
        <v>6474</v>
      </c>
      <c r="D3187" s="7">
        <v>1000</v>
      </c>
      <c r="E3187" s="8">
        <v>1000</v>
      </c>
      <c r="F3187" t="s">
        <v>22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1093</v>
      </c>
      <c r="O3187" t="s">
        <v>1094</v>
      </c>
      <c r="P3187" s="10">
        <f t="shared" si="245"/>
        <v>100</v>
      </c>
      <c r="Q3187">
        <f t="shared" si="246"/>
        <v>41.67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6" t="s">
        <v>6475</v>
      </c>
      <c r="C3188" s="6" t="s">
        <v>6476</v>
      </c>
      <c r="D3188" s="7">
        <v>3200</v>
      </c>
      <c r="E3188" s="8">
        <v>3270</v>
      </c>
      <c r="F3188" t="s">
        <v>22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1093</v>
      </c>
      <c r="O3188" t="s">
        <v>1094</v>
      </c>
      <c r="P3188" s="10">
        <f t="shared" si="245"/>
        <v>102</v>
      </c>
      <c r="Q3188">
        <f t="shared" si="246"/>
        <v>46.71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6" t="s">
        <v>6477</v>
      </c>
      <c r="C3189" s="6" t="s">
        <v>6478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1093</v>
      </c>
      <c r="O3189" t="s">
        <v>1094</v>
      </c>
      <c r="P3189" s="10">
        <f t="shared" si="245"/>
        <v>116</v>
      </c>
      <c r="Q3189">
        <f t="shared" si="246"/>
        <v>71.489999999999995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6" t="s">
        <v>6479</v>
      </c>
      <c r="C3190" s="6" t="s">
        <v>6480</v>
      </c>
      <c r="D3190" s="7">
        <v>200</v>
      </c>
      <c r="E3190" s="8">
        <v>130</v>
      </c>
      <c r="F3190" t="s">
        <v>364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1093</v>
      </c>
      <c r="O3190" t="s">
        <v>5946</v>
      </c>
      <c r="P3190" s="10">
        <f t="shared" si="245"/>
        <v>65</v>
      </c>
      <c r="Q3190">
        <f t="shared" si="246"/>
        <v>14.44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6" t="s">
        <v>6481</v>
      </c>
      <c r="C3191" s="6" t="s">
        <v>6482</v>
      </c>
      <c r="D3191" s="7">
        <v>55000</v>
      </c>
      <c r="E3191" s="8">
        <v>6780</v>
      </c>
      <c r="F3191" t="s">
        <v>364</v>
      </c>
      <c r="G3191" t="s">
        <v>483</v>
      </c>
      <c r="H3191" t="s">
        <v>484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1093</v>
      </c>
      <c r="O3191" t="s">
        <v>5946</v>
      </c>
      <c r="P3191" s="10">
        <f t="shared" si="245"/>
        <v>12</v>
      </c>
      <c r="Q3191">
        <f t="shared" si="246"/>
        <v>356.84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6" t="s">
        <v>6483</v>
      </c>
      <c r="C3192" s="6" t="s">
        <v>6484</v>
      </c>
      <c r="D3192" s="7">
        <v>4000</v>
      </c>
      <c r="E3192" s="8">
        <v>0</v>
      </c>
      <c r="F3192" t="s">
        <v>364</v>
      </c>
      <c r="G3192" t="s">
        <v>166</v>
      </c>
      <c r="H3192" t="s">
        <v>167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1093</v>
      </c>
      <c r="O3192" t="s">
        <v>5946</v>
      </c>
      <c r="P3192" s="10">
        <f t="shared" si="245"/>
        <v>0</v>
      </c>
      <c r="Q3192">
        <f t="shared" si="246"/>
        <v>0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6" t="s">
        <v>6485</v>
      </c>
      <c r="C3193" s="6" t="s">
        <v>6486</v>
      </c>
      <c r="D3193" s="7">
        <v>3750</v>
      </c>
      <c r="E3193" s="8">
        <v>151</v>
      </c>
      <c r="F3193" t="s">
        <v>364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1093</v>
      </c>
      <c r="O3193" t="s">
        <v>5946</v>
      </c>
      <c r="P3193" s="10">
        <f t="shared" si="245"/>
        <v>4</v>
      </c>
      <c r="Q3193">
        <f t="shared" si="246"/>
        <v>37.75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6" t="s">
        <v>6487</v>
      </c>
      <c r="C3194" s="6" t="s">
        <v>6488</v>
      </c>
      <c r="D3194" s="7">
        <v>10000</v>
      </c>
      <c r="E3194" s="8">
        <v>102</v>
      </c>
      <c r="F3194" t="s">
        <v>364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1093</v>
      </c>
      <c r="O3194" t="s">
        <v>5946</v>
      </c>
      <c r="P3194" s="10">
        <f t="shared" si="245"/>
        <v>1</v>
      </c>
      <c r="Q3194">
        <f t="shared" si="246"/>
        <v>12.75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6" t="s">
        <v>6489</v>
      </c>
      <c r="C3195" s="6" t="s">
        <v>6490</v>
      </c>
      <c r="D3195" s="7">
        <v>5000</v>
      </c>
      <c r="E3195" s="8">
        <v>587</v>
      </c>
      <c r="F3195" t="s">
        <v>364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1093</v>
      </c>
      <c r="O3195" t="s">
        <v>5946</v>
      </c>
      <c r="P3195" s="10">
        <f t="shared" si="245"/>
        <v>12</v>
      </c>
      <c r="Q3195">
        <f t="shared" si="246"/>
        <v>24.46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6" t="s">
        <v>6491</v>
      </c>
      <c r="C3196" s="6" t="s">
        <v>6492</v>
      </c>
      <c r="D3196" s="7">
        <v>11000</v>
      </c>
      <c r="E3196" s="8">
        <v>0</v>
      </c>
      <c r="F3196" t="s">
        <v>364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1093</v>
      </c>
      <c r="O3196" t="s">
        <v>5946</v>
      </c>
      <c r="P3196" s="10">
        <f t="shared" si="245"/>
        <v>0</v>
      </c>
      <c r="Q3196">
        <f t="shared" si="246"/>
        <v>0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6" t="s">
        <v>6493</v>
      </c>
      <c r="C3197" s="6" t="s">
        <v>6494</v>
      </c>
      <c r="D3197" s="7">
        <v>3500</v>
      </c>
      <c r="E3197" s="8">
        <v>2070</v>
      </c>
      <c r="F3197" t="s">
        <v>364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1093</v>
      </c>
      <c r="O3197" t="s">
        <v>5946</v>
      </c>
      <c r="P3197" s="10">
        <f t="shared" si="245"/>
        <v>59</v>
      </c>
      <c r="Q3197">
        <f t="shared" si="246"/>
        <v>53.08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6" t="s">
        <v>6495</v>
      </c>
      <c r="C3198" s="6" t="s">
        <v>6496</v>
      </c>
      <c r="D3198" s="7">
        <v>3000000</v>
      </c>
      <c r="E3198" s="8">
        <v>1800</v>
      </c>
      <c r="F3198" t="s">
        <v>364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1093</v>
      </c>
      <c r="O3198" t="s">
        <v>5946</v>
      </c>
      <c r="P3198" s="10">
        <f t="shared" si="245"/>
        <v>0</v>
      </c>
      <c r="Q3198">
        <f t="shared" si="246"/>
        <v>300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6" t="s">
        <v>6497</v>
      </c>
      <c r="C3199" s="6" t="s">
        <v>6498</v>
      </c>
      <c r="D3199" s="7">
        <v>10000</v>
      </c>
      <c r="E3199" s="8">
        <v>1145</v>
      </c>
      <c r="F3199" t="s">
        <v>364</v>
      </c>
      <c r="G3199" t="s">
        <v>417</v>
      </c>
      <c r="H3199" t="s">
        <v>418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1093</v>
      </c>
      <c r="O3199" t="s">
        <v>5946</v>
      </c>
      <c r="P3199" s="10">
        <f t="shared" si="245"/>
        <v>11</v>
      </c>
      <c r="Q3199">
        <f t="shared" si="246"/>
        <v>286.25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6" t="s">
        <v>6499</v>
      </c>
      <c r="C3200" s="6" t="s">
        <v>6500</v>
      </c>
      <c r="D3200" s="7">
        <v>30000</v>
      </c>
      <c r="E3200" s="8">
        <v>110</v>
      </c>
      <c r="F3200" t="s">
        <v>364</v>
      </c>
      <c r="G3200" t="s">
        <v>316</v>
      </c>
      <c r="H3200" t="s">
        <v>317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1093</v>
      </c>
      <c r="O3200" t="s">
        <v>5946</v>
      </c>
      <c r="P3200" s="10">
        <f t="shared" si="245"/>
        <v>0</v>
      </c>
      <c r="Q3200">
        <f t="shared" si="246"/>
        <v>36.67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6" t="s">
        <v>6501</v>
      </c>
      <c r="C3201" s="6" t="s">
        <v>6502</v>
      </c>
      <c r="D3201" s="7">
        <v>5000</v>
      </c>
      <c r="E3201" s="8">
        <v>2608</v>
      </c>
      <c r="F3201" t="s">
        <v>364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1093</v>
      </c>
      <c r="O3201" t="s">
        <v>5946</v>
      </c>
      <c r="P3201" s="10">
        <f t="shared" si="245"/>
        <v>52</v>
      </c>
      <c r="Q3201">
        <f t="shared" si="246"/>
        <v>49.21</v>
      </c>
      <c r="S3201" s="11">
        <f t="shared" si="247"/>
        <v>41858.761782407411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6" t="s">
        <v>6503</v>
      </c>
      <c r="C3202" s="6" t="s">
        <v>6504</v>
      </c>
      <c r="D3202" s="7">
        <v>50000</v>
      </c>
      <c r="E3202" s="8">
        <v>1</v>
      </c>
      <c r="F3202" t="s">
        <v>364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1093</v>
      </c>
      <c r="O3202" t="s">
        <v>5946</v>
      </c>
      <c r="P3202" s="10">
        <f t="shared" ref="P3202:P3265" si="250">IFERROR(ROUND(E3202/D3202*100,0),0)</f>
        <v>0</v>
      </c>
      <c r="Q3202">
        <f t="shared" ref="Q3202:Q3265" si="251">IFERROR(ROUND(E3202/L3202,2),0)</f>
        <v>1</v>
      </c>
      <c r="S3202" s="11">
        <f t="shared" ref="S3202:S3265" si="252">(J3202/86400)+DATE(1970,1,1)</f>
        <v>42460.320613425924</v>
      </c>
      <c r="T3202" s="11">
        <f t="shared" ref="T3202:T3265" si="253">(I3202/86400)+DATE(1970,1,1)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6" t="s">
        <v>6505</v>
      </c>
      <c r="C3203" s="6" t="s">
        <v>6506</v>
      </c>
      <c r="D3203" s="7">
        <v>2000</v>
      </c>
      <c r="E3203" s="8">
        <v>25</v>
      </c>
      <c r="F3203" t="s">
        <v>364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1093</v>
      </c>
      <c r="O3203" t="s">
        <v>5946</v>
      </c>
      <c r="P3203" s="10">
        <f t="shared" si="250"/>
        <v>1</v>
      </c>
      <c r="Q3203">
        <f t="shared" si="251"/>
        <v>12.5</v>
      </c>
      <c r="S3203" s="11">
        <f t="shared" si="252"/>
        <v>41861.767094907409</v>
      </c>
      <c r="T3203" s="11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6" t="s">
        <v>6507</v>
      </c>
      <c r="C3204" s="6" t="s">
        <v>6508</v>
      </c>
      <c r="D3204" s="7">
        <v>5000</v>
      </c>
      <c r="E3204" s="8">
        <v>2726</v>
      </c>
      <c r="F3204" t="s">
        <v>364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1093</v>
      </c>
      <c r="O3204" t="s">
        <v>5946</v>
      </c>
      <c r="P3204" s="10">
        <f t="shared" si="250"/>
        <v>55</v>
      </c>
      <c r="Q3204">
        <f t="shared" si="251"/>
        <v>109.04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6" t="s">
        <v>6509</v>
      </c>
      <c r="C3205" s="6" t="s">
        <v>6510</v>
      </c>
      <c r="D3205" s="7">
        <v>1000</v>
      </c>
      <c r="E3205" s="8">
        <v>250</v>
      </c>
      <c r="F3205" t="s">
        <v>364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1093</v>
      </c>
      <c r="O3205" t="s">
        <v>5946</v>
      </c>
      <c r="P3205" s="10">
        <f t="shared" si="250"/>
        <v>25</v>
      </c>
      <c r="Q3205">
        <f t="shared" si="251"/>
        <v>41.67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6" t="s">
        <v>6511</v>
      </c>
      <c r="C3206" s="6" t="s">
        <v>6512</v>
      </c>
      <c r="D3206" s="7">
        <v>500</v>
      </c>
      <c r="E3206" s="8">
        <v>0</v>
      </c>
      <c r="F3206" t="s">
        <v>364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1093</v>
      </c>
      <c r="O3206" t="s">
        <v>5946</v>
      </c>
      <c r="P3206" s="10">
        <f t="shared" si="250"/>
        <v>0</v>
      </c>
      <c r="Q3206">
        <f t="shared" si="251"/>
        <v>0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6" t="s">
        <v>6513</v>
      </c>
      <c r="C3207" s="6" t="s">
        <v>6514</v>
      </c>
      <c r="D3207" s="7">
        <v>8000</v>
      </c>
      <c r="E3207" s="8">
        <v>273</v>
      </c>
      <c r="F3207" t="s">
        <v>364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1093</v>
      </c>
      <c r="O3207" t="s">
        <v>5946</v>
      </c>
      <c r="P3207" s="10">
        <f t="shared" si="250"/>
        <v>3</v>
      </c>
      <c r="Q3207">
        <f t="shared" si="251"/>
        <v>22.75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6" t="s">
        <v>6515</v>
      </c>
      <c r="C3208" s="6" t="s">
        <v>6516</v>
      </c>
      <c r="D3208" s="7">
        <v>5000</v>
      </c>
      <c r="E3208" s="8">
        <v>0</v>
      </c>
      <c r="F3208" t="s">
        <v>364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1093</v>
      </c>
      <c r="O3208" t="s">
        <v>5946</v>
      </c>
      <c r="P3208" s="10">
        <f t="shared" si="250"/>
        <v>0</v>
      </c>
      <c r="Q3208">
        <f t="shared" si="251"/>
        <v>0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6" t="s">
        <v>6517</v>
      </c>
      <c r="C3209" s="6" t="s">
        <v>6518</v>
      </c>
      <c r="D3209" s="7">
        <v>5500</v>
      </c>
      <c r="E3209" s="8">
        <v>2550</v>
      </c>
      <c r="F3209" t="s">
        <v>364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1093</v>
      </c>
      <c r="O3209" t="s">
        <v>5946</v>
      </c>
      <c r="P3209" s="10">
        <f t="shared" si="250"/>
        <v>46</v>
      </c>
      <c r="Q3209">
        <f t="shared" si="251"/>
        <v>70.83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6" t="s">
        <v>6519</v>
      </c>
      <c r="C3210" s="6" t="s">
        <v>6520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1093</v>
      </c>
      <c r="O3210" t="s">
        <v>1094</v>
      </c>
      <c r="P3210" s="10">
        <f t="shared" si="250"/>
        <v>104</v>
      </c>
      <c r="Q3210">
        <f t="shared" si="251"/>
        <v>63.11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6" t="s">
        <v>6521</v>
      </c>
      <c r="C3211" s="6" t="s">
        <v>6522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1093</v>
      </c>
      <c r="O3211" t="s">
        <v>1094</v>
      </c>
      <c r="P3211" s="10">
        <f t="shared" si="250"/>
        <v>119</v>
      </c>
      <c r="Q3211">
        <f t="shared" si="251"/>
        <v>50.16</v>
      </c>
      <c r="S3211" s="11">
        <f t="shared" si="252"/>
        <v>41778.637245370366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6" t="s">
        <v>6523</v>
      </c>
      <c r="C3212" s="6" t="s">
        <v>6524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1093</v>
      </c>
      <c r="O3212" t="s">
        <v>1094</v>
      </c>
      <c r="P3212" s="10">
        <f t="shared" si="250"/>
        <v>126</v>
      </c>
      <c r="Q3212">
        <f t="shared" si="251"/>
        <v>62.88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6" t="s">
        <v>6525</v>
      </c>
      <c r="C3213" s="6" t="s">
        <v>6526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1093</v>
      </c>
      <c r="O3213" t="s">
        <v>1094</v>
      </c>
      <c r="P3213" s="10">
        <f t="shared" si="250"/>
        <v>120</v>
      </c>
      <c r="Q3213">
        <f t="shared" si="251"/>
        <v>85.53</v>
      </c>
      <c r="S3213" s="11">
        <f t="shared" si="252"/>
        <v>41834.58657407407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6" t="s">
        <v>6527</v>
      </c>
      <c r="C3214" s="6" t="s">
        <v>6528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1093</v>
      </c>
      <c r="O3214" t="s">
        <v>1094</v>
      </c>
      <c r="P3214" s="10">
        <f t="shared" si="250"/>
        <v>126</v>
      </c>
      <c r="Q3214">
        <f t="shared" si="251"/>
        <v>53.72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6" t="s">
        <v>6529</v>
      </c>
      <c r="C3215" s="6" t="s">
        <v>6530</v>
      </c>
      <c r="D3215" s="7">
        <v>6000</v>
      </c>
      <c r="E3215" s="8">
        <v>6007</v>
      </c>
      <c r="F3215" t="s">
        <v>22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1093</v>
      </c>
      <c r="O3215" t="s">
        <v>1094</v>
      </c>
      <c r="P3215" s="10">
        <f t="shared" si="250"/>
        <v>100</v>
      </c>
      <c r="Q3215">
        <f t="shared" si="251"/>
        <v>127.81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6" t="s">
        <v>6531</v>
      </c>
      <c r="C3216" s="6" t="s">
        <v>6532</v>
      </c>
      <c r="D3216" s="7">
        <v>12000</v>
      </c>
      <c r="E3216" s="8">
        <v>12256</v>
      </c>
      <c r="F3216" t="s">
        <v>22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1093</v>
      </c>
      <c r="O3216" t="s">
        <v>1094</v>
      </c>
      <c r="P3216" s="10">
        <f t="shared" si="250"/>
        <v>102</v>
      </c>
      <c r="Q3216">
        <f t="shared" si="251"/>
        <v>106.57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6" t="s">
        <v>6533</v>
      </c>
      <c r="C3217" s="6" t="s">
        <v>6534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1093</v>
      </c>
      <c r="O3217" t="s">
        <v>1094</v>
      </c>
      <c r="P3217" s="10">
        <f t="shared" si="250"/>
        <v>100</v>
      </c>
      <c r="Q3217">
        <f t="shared" si="251"/>
        <v>262.11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6" t="s">
        <v>6535</v>
      </c>
      <c r="C3218" s="6" t="s">
        <v>6536</v>
      </c>
      <c r="D3218" s="7">
        <v>2000</v>
      </c>
      <c r="E3218" s="8">
        <v>2001</v>
      </c>
      <c r="F3218" t="s">
        <v>22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1093</v>
      </c>
      <c r="O3218" t="s">
        <v>1094</v>
      </c>
      <c r="P3218" s="10">
        <f t="shared" si="250"/>
        <v>100</v>
      </c>
      <c r="Q3218">
        <f t="shared" si="251"/>
        <v>57.17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6" t="s">
        <v>6537</v>
      </c>
      <c r="C3219" s="6" t="s">
        <v>6538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1093</v>
      </c>
      <c r="O3219" t="s">
        <v>1094</v>
      </c>
      <c r="P3219" s="10">
        <f t="shared" si="250"/>
        <v>116</v>
      </c>
      <c r="Q3219">
        <f t="shared" si="251"/>
        <v>50.2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6" t="s">
        <v>6539</v>
      </c>
      <c r="C3220" s="6" t="s">
        <v>6540</v>
      </c>
      <c r="D3220" s="7">
        <v>12000</v>
      </c>
      <c r="E3220" s="8">
        <v>12252</v>
      </c>
      <c r="F3220" t="s">
        <v>22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1093</v>
      </c>
      <c r="O3220" t="s">
        <v>1094</v>
      </c>
      <c r="P3220" s="10">
        <f t="shared" si="250"/>
        <v>102</v>
      </c>
      <c r="Q3220">
        <f t="shared" si="251"/>
        <v>66.59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6" t="s">
        <v>6541</v>
      </c>
      <c r="C3221" s="6" t="s">
        <v>6542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1093</v>
      </c>
      <c r="O3221" t="s">
        <v>1094</v>
      </c>
      <c r="P3221" s="10">
        <f t="shared" si="250"/>
        <v>100</v>
      </c>
      <c r="Q3221">
        <f t="shared" si="251"/>
        <v>168.25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6" t="s">
        <v>6543</v>
      </c>
      <c r="C3222" s="6" t="s">
        <v>6544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1093</v>
      </c>
      <c r="O3222" t="s">
        <v>1094</v>
      </c>
      <c r="P3222" s="10">
        <f t="shared" si="250"/>
        <v>101</v>
      </c>
      <c r="Q3222">
        <f t="shared" si="251"/>
        <v>256.37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6" t="s">
        <v>6545</v>
      </c>
      <c r="C3223" s="6" t="s">
        <v>6546</v>
      </c>
      <c r="D3223" s="7">
        <v>4000</v>
      </c>
      <c r="E3223" s="8">
        <v>4137</v>
      </c>
      <c r="F3223" t="s">
        <v>22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1093</v>
      </c>
      <c r="O3223" t="s">
        <v>1094</v>
      </c>
      <c r="P3223" s="10">
        <f t="shared" si="250"/>
        <v>103</v>
      </c>
      <c r="Q3223">
        <f t="shared" si="251"/>
        <v>36.61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6" t="s">
        <v>6547</v>
      </c>
      <c r="C3224" s="6" t="s">
        <v>6548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1093</v>
      </c>
      <c r="O3224" t="s">
        <v>1094</v>
      </c>
      <c r="P3224" s="10">
        <f t="shared" si="250"/>
        <v>125</v>
      </c>
      <c r="Q3224">
        <f t="shared" si="251"/>
        <v>37.14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6" t="s">
        <v>6549</v>
      </c>
      <c r="C3225" s="6" t="s">
        <v>6550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1093</v>
      </c>
      <c r="O3225" t="s">
        <v>1094</v>
      </c>
      <c r="P3225" s="10">
        <f t="shared" si="250"/>
        <v>110</v>
      </c>
      <c r="Q3225">
        <f t="shared" si="251"/>
        <v>45.88</v>
      </c>
      <c r="S3225" s="11">
        <f t="shared" si="252"/>
        <v>42206.835370370369</v>
      </c>
      <c r="T3225" s="11">
        <f t="shared" si="253"/>
        <v>42236.835370370369</v>
      </c>
      <c r="U3225">
        <f t="shared" si="254"/>
        <v>2015</v>
      </c>
    </row>
    <row r="3226" spans="1:21" ht="60" x14ac:dyDescent="0.25">
      <c r="A3226">
        <v>3224</v>
      </c>
      <c r="B3226" s="6" t="s">
        <v>6551</v>
      </c>
      <c r="C3226" s="6" t="s">
        <v>6552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1093</v>
      </c>
      <c r="O3226" t="s">
        <v>1094</v>
      </c>
      <c r="P3226" s="10">
        <f t="shared" si="250"/>
        <v>102</v>
      </c>
      <c r="Q3226">
        <f t="shared" si="251"/>
        <v>141.71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6" t="s">
        <v>6553</v>
      </c>
      <c r="C3227" s="6" t="s">
        <v>6554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1093</v>
      </c>
      <c r="O3227" t="s">
        <v>1094</v>
      </c>
      <c r="P3227" s="10">
        <f t="shared" si="250"/>
        <v>102</v>
      </c>
      <c r="Q3227">
        <f t="shared" si="251"/>
        <v>52.49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6" t="s">
        <v>6555</v>
      </c>
      <c r="C3228" s="6" t="s">
        <v>6556</v>
      </c>
      <c r="D3228" s="7">
        <v>1200</v>
      </c>
      <c r="E3228" s="8">
        <v>1250</v>
      </c>
      <c r="F3228" t="s">
        <v>22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1093</v>
      </c>
      <c r="O3228" t="s">
        <v>1094</v>
      </c>
      <c r="P3228" s="10">
        <f t="shared" si="250"/>
        <v>104</v>
      </c>
      <c r="Q3228">
        <f t="shared" si="251"/>
        <v>59.52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6" t="s">
        <v>6557</v>
      </c>
      <c r="C3229" s="6" t="s">
        <v>6558</v>
      </c>
      <c r="D3229" s="7">
        <v>1200</v>
      </c>
      <c r="E3229" s="8">
        <v>1500</v>
      </c>
      <c r="F3229" t="s">
        <v>22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1093</v>
      </c>
      <c r="O3229" t="s">
        <v>1094</v>
      </c>
      <c r="P3229" s="10">
        <f t="shared" si="250"/>
        <v>125</v>
      </c>
      <c r="Q3229">
        <f t="shared" si="251"/>
        <v>50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6" t="s">
        <v>6559</v>
      </c>
      <c r="C3230" s="6" t="s">
        <v>6560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1093</v>
      </c>
      <c r="O3230" t="s">
        <v>1094</v>
      </c>
      <c r="P3230" s="10">
        <f t="shared" si="250"/>
        <v>102</v>
      </c>
      <c r="Q3230">
        <f t="shared" si="251"/>
        <v>193.62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6" t="s">
        <v>6561</v>
      </c>
      <c r="C3231" s="6" t="s">
        <v>6562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1093</v>
      </c>
      <c r="O3231" t="s">
        <v>1094</v>
      </c>
      <c r="P3231" s="10">
        <f t="shared" si="250"/>
        <v>108</v>
      </c>
      <c r="Q3231">
        <f t="shared" si="251"/>
        <v>106.8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6" t="s">
        <v>6563</v>
      </c>
      <c r="C3232" s="6" t="s">
        <v>6564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1093</v>
      </c>
      <c r="O3232" t="s">
        <v>1094</v>
      </c>
      <c r="P3232" s="10">
        <f t="shared" si="250"/>
        <v>110</v>
      </c>
      <c r="Q3232">
        <f t="shared" si="251"/>
        <v>77.22</v>
      </c>
      <c r="S3232" s="11">
        <f t="shared" si="252"/>
        <v>41898.168124999997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6" t="s">
        <v>6565</v>
      </c>
      <c r="C3233" s="6" t="s">
        <v>6566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1093</v>
      </c>
      <c r="O3233" t="s">
        <v>1094</v>
      </c>
      <c r="P3233" s="10">
        <f t="shared" si="250"/>
        <v>161</v>
      </c>
      <c r="Q3233">
        <f t="shared" si="251"/>
        <v>57.5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6" t="s">
        <v>6567</v>
      </c>
      <c r="C3234" s="6" t="s">
        <v>6568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1093</v>
      </c>
      <c r="O3234" t="s">
        <v>1094</v>
      </c>
      <c r="P3234" s="10">
        <f t="shared" si="250"/>
        <v>131</v>
      </c>
      <c r="Q3234">
        <f t="shared" si="251"/>
        <v>50.46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6" t="s">
        <v>6569</v>
      </c>
      <c r="C3235" s="6" t="s">
        <v>6570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1093</v>
      </c>
      <c r="O3235" t="s">
        <v>1094</v>
      </c>
      <c r="P3235" s="10">
        <f t="shared" si="250"/>
        <v>119</v>
      </c>
      <c r="Q3235">
        <f t="shared" si="251"/>
        <v>97.38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6" t="s">
        <v>6571</v>
      </c>
      <c r="C3236" s="6" t="s">
        <v>6572</v>
      </c>
      <c r="D3236" s="7">
        <v>4000</v>
      </c>
      <c r="E3236" s="8">
        <v>4015.71</v>
      </c>
      <c r="F3236" t="s">
        <v>22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1093</v>
      </c>
      <c r="O3236" t="s">
        <v>1094</v>
      </c>
      <c r="P3236" s="10">
        <f t="shared" si="250"/>
        <v>100</v>
      </c>
      <c r="Q3236">
        <f t="shared" si="251"/>
        <v>34.92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6" t="s">
        <v>6573</v>
      </c>
      <c r="C3237" s="6" t="s">
        <v>6574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1093</v>
      </c>
      <c r="O3237" t="s">
        <v>1094</v>
      </c>
      <c r="P3237" s="10">
        <f t="shared" si="250"/>
        <v>103</v>
      </c>
      <c r="Q3237">
        <f t="shared" si="251"/>
        <v>85.53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6" t="s">
        <v>6575</v>
      </c>
      <c r="C3238" s="6" t="s">
        <v>6576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1093</v>
      </c>
      <c r="O3238" t="s">
        <v>1094</v>
      </c>
      <c r="P3238" s="10">
        <f t="shared" si="250"/>
        <v>101</v>
      </c>
      <c r="Q3238">
        <f t="shared" si="251"/>
        <v>182.91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6" t="s">
        <v>6577</v>
      </c>
      <c r="C3239" s="6" t="s">
        <v>6578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1093</v>
      </c>
      <c r="O3239" t="s">
        <v>1094</v>
      </c>
      <c r="P3239" s="10">
        <f t="shared" si="250"/>
        <v>101</v>
      </c>
      <c r="Q3239">
        <f t="shared" si="251"/>
        <v>131.13999999999999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6" t="s">
        <v>6579</v>
      </c>
      <c r="C3240" s="6" t="s">
        <v>6580</v>
      </c>
      <c r="D3240" s="7">
        <v>2800</v>
      </c>
      <c r="E3240" s="8">
        <v>3145</v>
      </c>
      <c r="F3240" t="s">
        <v>22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1093</v>
      </c>
      <c r="O3240" t="s">
        <v>1094</v>
      </c>
      <c r="P3240" s="10">
        <f t="shared" si="250"/>
        <v>112</v>
      </c>
      <c r="Q3240">
        <f t="shared" si="251"/>
        <v>39.81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6" t="s">
        <v>6581</v>
      </c>
      <c r="C3241" s="6" t="s">
        <v>6582</v>
      </c>
      <c r="D3241" s="7">
        <v>5862</v>
      </c>
      <c r="E3241" s="8">
        <v>6208.98</v>
      </c>
      <c r="F3241" t="s">
        <v>22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1093</v>
      </c>
      <c r="O3241" t="s">
        <v>1094</v>
      </c>
      <c r="P3241" s="10">
        <f t="shared" si="250"/>
        <v>106</v>
      </c>
      <c r="Q3241">
        <f t="shared" si="251"/>
        <v>59.7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6" t="s">
        <v>6583</v>
      </c>
      <c r="C3242" s="6" t="s">
        <v>6584</v>
      </c>
      <c r="D3242" s="7">
        <v>3000</v>
      </c>
      <c r="E3242" s="8">
        <v>3017</v>
      </c>
      <c r="F3242" t="s">
        <v>22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1093</v>
      </c>
      <c r="O3242" t="s">
        <v>1094</v>
      </c>
      <c r="P3242" s="10">
        <f t="shared" si="250"/>
        <v>101</v>
      </c>
      <c r="Q3242">
        <f t="shared" si="251"/>
        <v>88.74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6" t="s">
        <v>6585</v>
      </c>
      <c r="C3243" s="6" t="s">
        <v>6586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1093</v>
      </c>
      <c r="O3243" t="s">
        <v>1094</v>
      </c>
      <c r="P3243" s="10">
        <f t="shared" si="250"/>
        <v>115</v>
      </c>
      <c r="Q3243">
        <f t="shared" si="251"/>
        <v>58.69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6" t="s">
        <v>6587</v>
      </c>
      <c r="C3244" s="6" t="s">
        <v>6588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1093</v>
      </c>
      <c r="O3244" t="s">
        <v>1094</v>
      </c>
      <c r="P3244" s="10">
        <f t="shared" si="250"/>
        <v>127</v>
      </c>
      <c r="Q3244">
        <f t="shared" si="251"/>
        <v>69.569999999999993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6" t="s">
        <v>6589</v>
      </c>
      <c r="C3245" s="6" t="s">
        <v>6590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1093</v>
      </c>
      <c r="O3245" t="s">
        <v>1094</v>
      </c>
      <c r="P3245" s="10">
        <f t="shared" si="250"/>
        <v>103</v>
      </c>
      <c r="Q3245">
        <f t="shared" si="251"/>
        <v>115.87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6" t="s">
        <v>6591</v>
      </c>
      <c r="C3246" s="6" t="s">
        <v>6592</v>
      </c>
      <c r="D3246" s="7">
        <v>1600</v>
      </c>
      <c r="E3246" s="8">
        <v>1647</v>
      </c>
      <c r="F3246" t="s">
        <v>22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1093</v>
      </c>
      <c r="O3246" t="s">
        <v>1094</v>
      </c>
      <c r="P3246" s="10">
        <f t="shared" si="250"/>
        <v>103</v>
      </c>
      <c r="Q3246">
        <f t="shared" si="251"/>
        <v>23.87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6" t="s">
        <v>6593</v>
      </c>
      <c r="C3247" s="6" t="s">
        <v>6594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1093</v>
      </c>
      <c r="O3247" t="s">
        <v>1094</v>
      </c>
      <c r="P3247" s="10">
        <f t="shared" si="250"/>
        <v>104</v>
      </c>
      <c r="Q3247">
        <f t="shared" si="251"/>
        <v>81.13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6" t="s">
        <v>6595</v>
      </c>
      <c r="C3248" s="6" t="s">
        <v>6596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1093</v>
      </c>
      <c r="O3248" t="s">
        <v>1094</v>
      </c>
      <c r="P3248" s="10">
        <f t="shared" si="250"/>
        <v>111</v>
      </c>
      <c r="Q3248">
        <f t="shared" si="251"/>
        <v>57.63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6" t="s">
        <v>6597</v>
      </c>
      <c r="C3249" s="6" t="s">
        <v>6598</v>
      </c>
      <c r="D3249" s="7">
        <v>2500</v>
      </c>
      <c r="E3249" s="8">
        <v>2646.5</v>
      </c>
      <c r="F3249" t="s">
        <v>22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1093</v>
      </c>
      <c r="O3249" t="s">
        <v>1094</v>
      </c>
      <c r="P3249" s="10">
        <f t="shared" si="250"/>
        <v>106</v>
      </c>
      <c r="Q3249">
        <f t="shared" si="251"/>
        <v>46.43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6" t="s">
        <v>6599</v>
      </c>
      <c r="C3250" s="6" t="s">
        <v>6600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1093</v>
      </c>
      <c r="O3250" t="s">
        <v>1094</v>
      </c>
      <c r="P3250" s="10">
        <f t="shared" si="250"/>
        <v>101</v>
      </c>
      <c r="Q3250">
        <f t="shared" si="251"/>
        <v>60.48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6" t="s">
        <v>6601</v>
      </c>
      <c r="C3251" s="6" t="s">
        <v>6602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1093</v>
      </c>
      <c r="O3251" t="s">
        <v>1094</v>
      </c>
      <c r="P3251" s="10">
        <f t="shared" si="250"/>
        <v>105</v>
      </c>
      <c r="Q3251">
        <f t="shared" si="251"/>
        <v>65.58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6" t="s">
        <v>6603</v>
      </c>
      <c r="C3252" s="6" t="s">
        <v>6604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1093</v>
      </c>
      <c r="O3252" t="s">
        <v>1094</v>
      </c>
      <c r="P3252" s="10">
        <f t="shared" si="250"/>
        <v>102</v>
      </c>
      <c r="Q3252">
        <f t="shared" si="251"/>
        <v>119.19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6" t="s">
        <v>6605</v>
      </c>
      <c r="C3253" s="6" t="s">
        <v>6606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1093</v>
      </c>
      <c r="O3253" t="s">
        <v>1094</v>
      </c>
      <c r="P3253" s="10">
        <f t="shared" si="250"/>
        <v>111</v>
      </c>
      <c r="Q3253">
        <f t="shared" si="251"/>
        <v>83.05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6" t="s">
        <v>6607</v>
      </c>
      <c r="C3254" s="6" t="s">
        <v>6608</v>
      </c>
      <c r="D3254" s="7">
        <v>2250</v>
      </c>
      <c r="E3254" s="8">
        <v>2876</v>
      </c>
      <c r="F3254" t="s">
        <v>22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1093</v>
      </c>
      <c r="O3254" t="s">
        <v>1094</v>
      </c>
      <c r="P3254" s="10">
        <f t="shared" si="250"/>
        <v>128</v>
      </c>
      <c r="Q3254">
        <f t="shared" si="251"/>
        <v>57.52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6" t="s">
        <v>6609</v>
      </c>
      <c r="C3255" s="6" t="s">
        <v>6610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1093</v>
      </c>
      <c r="O3255" t="s">
        <v>1094</v>
      </c>
      <c r="P3255" s="10">
        <f t="shared" si="250"/>
        <v>102</v>
      </c>
      <c r="Q3255">
        <f t="shared" si="251"/>
        <v>177.09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6" t="s">
        <v>6611</v>
      </c>
      <c r="C3256" s="6" t="s">
        <v>6612</v>
      </c>
      <c r="D3256" s="7">
        <v>13000</v>
      </c>
      <c r="E3256" s="8">
        <v>13163.5</v>
      </c>
      <c r="F3256" t="s">
        <v>22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1093</v>
      </c>
      <c r="O3256" t="s">
        <v>1094</v>
      </c>
      <c r="P3256" s="10">
        <f t="shared" si="250"/>
        <v>101</v>
      </c>
      <c r="Q3256">
        <f t="shared" si="251"/>
        <v>70.77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6" t="s">
        <v>6613</v>
      </c>
      <c r="C3257" s="6" t="s">
        <v>6614</v>
      </c>
      <c r="D3257" s="7">
        <v>300</v>
      </c>
      <c r="E3257" s="8">
        <v>525</v>
      </c>
      <c r="F3257" t="s">
        <v>22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1093</v>
      </c>
      <c r="O3257" t="s">
        <v>1094</v>
      </c>
      <c r="P3257" s="10">
        <f t="shared" si="250"/>
        <v>175</v>
      </c>
      <c r="Q3257">
        <f t="shared" si="251"/>
        <v>29.17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6" t="s">
        <v>6615</v>
      </c>
      <c r="C3258" s="6" t="s">
        <v>6616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1093</v>
      </c>
      <c r="O3258" t="s">
        <v>1094</v>
      </c>
      <c r="P3258" s="10">
        <f t="shared" si="250"/>
        <v>128</v>
      </c>
      <c r="Q3258">
        <f t="shared" si="251"/>
        <v>72.760000000000005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6" t="s">
        <v>6617</v>
      </c>
      <c r="C3259" s="6" t="s">
        <v>6618</v>
      </c>
      <c r="D3259" s="7">
        <v>2000</v>
      </c>
      <c r="E3259" s="8">
        <v>2125.9899999999998</v>
      </c>
      <c r="F3259" t="s">
        <v>22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1093</v>
      </c>
      <c r="O3259" t="s">
        <v>1094</v>
      </c>
      <c r="P3259" s="10">
        <f t="shared" si="250"/>
        <v>106</v>
      </c>
      <c r="Q3259">
        <f t="shared" si="251"/>
        <v>51.85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6" t="s">
        <v>6619</v>
      </c>
      <c r="C3260" s="6" t="s">
        <v>6620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1093</v>
      </c>
      <c r="O3260" t="s">
        <v>1094</v>
      </c>
      <c r="P3260" s="10">
        <f t="shared" si="250"/>
        <v>105</v>
      </c>
      <c r="Q3260">
        <f t="shared" si="251"/>
        <v>98.2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6" t="s">
        <v>6621</v>
      </c>
      <c r="C3261" s="6" t="s">
        <v>6622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1093</v>
      </c>
      <c r="O3261" t="s">
        <v>1094</v>
      </c>
      <c r="P3261" s="10">
        <f t="shared" si="250"/>
        <v>106</v>
      </c>
      <c r="Q3261">
        <f t="shared" si="251"/>
        <v>251.74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6" t="s">
        <v>6623</v>
      </c>
      <c r="C3262" s="6" t="s">
        <v>6624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1093</v>
      </c>
      <c r="O3262" t="s">
        <v>1094</v>
      </c>
      <c r="P3262" s="10">
        <f t="shared" si="250"/>
        <v>109</v>
      </c>
      <c r="Q3262">
        <f t="shared" si="251"/>
        <v>74.819999999999993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6" t="s">
        <v>6625</v>
      </c>
      <c r="C3263" s="6" t="s">
        <v>6626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1093</v>
      </c>
      <c r="O3263" t="s">
        <v>1094</v>
      </c>
      <c r="P3263" s="10">
        <f t="shared" si="250"/>
        <v>100</v>
      </c>
      <c r="Q3263">
        <f t="shared" si="251"/>
        <v>67.650000000000006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6" t="s">
        <v>6627</v>
      </c>
      <c r="C3264" s="6" t="s">
        <v>6628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1093</v>
      </c>
      <c r="O3264" t="s">
        <v>1094</v>
      </c>
      <c r="P3264" s="10">
        <f t="shared" si="250"/>
        <v>103</v>
      </c>
      <c r="Q3264">
        <f t="shared" si="251"/>
        <v>93.81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6" t="s">
        <v>6629</v>
      </c>
      <c r="C3265" s="6" t="s">
        <v>6630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1093</v>
      </c>
      <c r="O3265" t="s">
        <v>1094</v>
      </c>
      <c r="P3265" s="10">
        <f t="shared" si="250"/>
        <v>112</v>
      </c>
      <c r="Q3265">
        <f t="shared" si="251"/>
        <v>41.24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6" t="s">
        <v>6631</v>
      </c>
      <c r="C3266" s="6" t="s">
        <v>6632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1093</v>
      </c>
      <c r="O3266" t="s">
        <v>1094</v>
      </c>
      <c r="P3266" s="10">
        <f t="shared" ref="P3266:P3329" si="255">IFERROR(ROUND(E3266/D3266*100,0),0)</f>
        <v>103</v>
      </c>
      <c r="Q3266">
        <f t="shared" ref="Q3266:Q3329" si="256">IFERROR(ROUND(E3266/L3266,2),0)</f>
        <v>52.55</v>
      </c>
      <c r="S3266" s="11">
        <f t="shared" ref="S3266:S3329" si="257">(J3266/86400)+DATE(1970,1,1)</f>
        <v>42016.800208333334</v>
      </c>
      <c r="T3266" s="11">
        <f t="shared" ref="T3266:T3329" si="258">(I3266/86400)+DATE(1970,1,1)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6" t="s">
        <v>6633</v>
      </c>
      <c r="C3267" s="6" t="s">
        <v>6634</v>
      </c>
      <c r="D3267" s="7">
        <v>2700</v>
      </c>
      <c r="E3267" s="8">
        <v>4428</v>
      </c>
      <c r="F3267" t="s">
        <v>22</v>
      </c>
      <c r="G3267" t="s">
        <v>2470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1093</v>
      </c>
      <c r="O3267" t="s">
        <v>1094</v>
      </c>
      <c r="P3267" s="10">
        <f t="shared" si="255"/>
        <v>164</v>
      </c>
      <c r="Q3267">
        <f t="shared" si="256"/>
        <v>70.290000000000006</v>
      </c>
      <c r="S3267" s="11">
        <f t="shared" si="257"/>
        <v>42311.711979166663</v>
      </c>
      <c r="T3267" s="11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6" t="s">
        <v>6635</v>
      </c>
      <c r="C3268" s="6" t="s">
        <v>6636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1093</v>
      </c>
      <c r="O3268" t="s">
        <v>1094</v>
      </c>
      <c r="P3268" s="10">
        <f t="shared" si="255"/>
        <v>131</v>
      </c>
      <c r="Q3268">
        <f t="shared" si="256"/>
        <v>48.33</v>
      </c>
      <c r="S3268" s="11">
        <f t="shared" si="257"/>
        <v>42136.536134259259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6" t="s">
        <v>6637</v>
      </c>
      <c r="C3269" s="6" t="s">
        <v>6638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1093</v>
      </c>
      <c r="O3269" t="s">
        <v>1094</v>
      </c>
      <c r="P3269" s="10">
        <f t="shared" si="255"/>
        <v>102</v>
      </c>
      <c r="Q3269">
        <f t="shared" si="256"/>
        <v>53.18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6" t="s">
        <v>6639</v>
      </c>
      <c r="C3270" s="6" t="s">
        <v>6640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1093</v>
      </c>
      <c r="O3270" t="s">
        <v>1094</v>
      </c>
      <c r="P3270" s="10">
        <f t="shared" si="255"/>
        <v>128</v>
      </c>
      <c r="Q3270">
        <f t="shared" si="256"/>
        <v>60.95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6" t="s">
        <v>6641</v>
      </c>
      <c r="C3271" s="6" t="s">
        <v>6642</v>
      </c>
      <c r="D3271" s="7">
        <v>8000</v>
      </c>
      <c r="E3271" s="8">
        <v>8120</v>
      </c>
      <c r="F3271" t="s">
        <v>22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1093</v>
      </c>
      <c r="O3271" t="s">
        <v>1094</v>
      </c>
      <c r="P3271" s="10">
        <f t="shared" si="255"/>
        <v>102</v>
      </c>
      <c r="Q3271">
        <f t="shared" si="256"/>
        <v>116</v>
      </c>
      <c r="S3271" s="11">
        <f t="shared" si="257"/>
        <v>42137.395798611113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6" t="s">
        <v>6643</v>
      </c>
      <c r="C3272" s="6" t="s">
        <v>6644</v>
      </c>
      <c r="D3272" s="7">
        <v>1800</v>
      </c>
      <c r="E3272" s="8">
        <v>1830</v>
      </c>
      <c r="F3272" t="s">
        <v>22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1093</v>
      </c>
      <c r="O3272" t="s">
        <v>1094</v>
      </c>
      <c r="P3272" s="10">
        <f t="shared" si="255"/>
        <v>102</v>
      </c>
      <c r="Q3272">
        <f t="shared" si="256"/>
        <v>61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6" t="s">
        <v>6645</v>
      </c>
      <c r="C3273" s="6" t="s">
        <v>6646</v>
      </c>
      <c r="D3273" s="7">
        <v>1500</v>
      </c>
      <c r="E3273" s="8">
        <v>1950</v>
      </c>
      <c r="F3273" t="s">
        <v>22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1093</v>
      </c>
      <c r="O3273" t="s">
        <v>1094</v>
      </c>
      <c r="P3273" s="10">
        <f t="shared" si="255"/>
        <v>130</v>
      </c>
      <c r="Q3273">
        <f t="shared" si="256"/>
        <v>38.24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6" t="s">
        <v>6647</v>
      </c>
      <c r="C3274" s="6" t="s">
        <v>6648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1093</v>
      </c>
      <c r="O3274" t="s">
        <v>1094</v>
      </c>
      <c r="P3274" s="10">
        <f t="shared" si="255"/>
        <v>154</v>
      </c>
      <c r="Q3274">
        <f t="shared" si="256"/>
        <v>106.5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6" t="s">
        <v>6649</v>
      </c>
      <c r="C3275" s="6" t="s">
        <v>6650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1093</v>
      </c>
      <c r="O3275" t="s">
        <v>1094</v>
      </c>
      <c r="P3275" s="10">
        <f t="shared" si="255"/>
        <v>107</v>
      </c>
      <c r="Q3275">
        <f t="shared" si="256"/>
        <v>204.57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6" t="s">
        <v>6651</v>
      </c>
      <c r="C3276" s="6" t="s">
        <v>6652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1093</v>
      </c>
      <c r="O3276" t="s">
        <v>1094</v>
      </c>
      <c r="P3276" s="10">
        <f t="shared" si="255"/>
        <v>101</v>
      </c>
      <c r="Q3276">
        <f t="shared" si="256"/>
        <v>54.91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6" t="s">
        <v>6653</v>
      </c>
      <c r="C3277" s="6" t="s">
        <v>6654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1093</v>
      </c>
      <c r="O3277" t="s">
        <v>1094</v>
      </c>
      <c r="P3277" s="10">
        <f t="shared" si="255"/>
        <v>100</v>
      </c>
      <c r="Q3277">
        <f t="shared" si="256"/>
        <v>150.41999999999999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6" t="s">
        <v>6655</v>
      </c>
      <c r="C3278" s="6" t="s">
        <v>6656</v>
      </c>
      <c r="D3278" s="7">
        <v>4500</v>
      </c>
      <c r="E3278" s="8">
        <v>5258</v>
      </c>
      <c r="F3278" t="s">
        <v>22</v>
      </c>
      <c r="G3278" t="s">
        <v>166</v>
      </c>
      <c r="H3278" t="s">
        <v>167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1093</v>
      </c>
      <c r="O3278" t="s">
        <v>1094</v>
      </c>
      <c r="P3278" s="10">
        <f t="shared" si="255"/>
        <v>117</v>
      </c>
      <c r="Q3278">
        <f t="shared" si="256"/>
        <v>52.58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6" t="s">
        <v>6657</v>
      </c>
      <c r="C3279" s="6" t="s">
        <v>6658</v>
      </c>
      <c r="D3279" s="7">
        <v>5000</v>
      </c>
      <c r="E3279" s="8">
        <v>5430</v>
      </c>
      <c r="F3279" t="s">
        <v>22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1093</v>
      </c>
      <c r="O3279" t="s">
        <v>1094</v>
      </c>
      <c r="P3279" s="10">
        <f t="shared" si="255"/>
        <v>109</v>
      </c>
      <c r="Q3279">
        <f t="shared" si="256"/>
        <v>54.3</v>
      </c>
      <c r="S3279" s="11">
        <f t="shared" si="257"/>
        <v>41931.682939814811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6" t="s">
        <v>6659</v>
      </c>
      <c r="C3280" s="6" t="s">
        <v>6660</v>
      </c>
      <c r="D3280" s="7">
        <v>2500</v>
      </c>
      <c r="E3280" s="8">
        <v>2585</v>
      </c>
      <c r="F3280" t="s">
        <v>22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1093</v>
      </c>
      <c r="O3280" t="s">
        <v>1094</v>
      </c>
      <c r="P3280" s="10">
        <f t="shared" si="255"/>
        <v>103</v>
      </c>
      <c r="Q3280">
        <f t="shared" si="256"/>
        <v>76.03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6" t="s">
        <v>6661</v>
      </c>
      <c r="C3281" s="6" t="s">
        <v>6662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1093</v>
      </c>
      <c r="O3281" t="s">
        <v>1094</v>
      </c>
      <c r="P3281" s="10">
        <f t="shared" si="255"/>
        <v>114</v>
      </c>
      <c r="Q3281">
        <f t="shared" si="256"/>
        <v>105.21</v>
      </c>
      <c r="S3281" s="11">
        <f t="shared" si="257"/>
        <v>42431.102534722224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6" t="s">
        <v>6663</v>
      </c>
      <c r="C3282" s="6" t="s">
        <v>6664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1093</v>
      </c>
      <c r="O3282" t="s">
        <v>1094</v>
      </c>
      <c r="P3282" s="10">
        <f t="shared" si="255"/>
        <v>103</v>
      </c>
      <c r="Q3282">
        <f t="shared" si="256"/>
        <v>68.67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6" t="s">
        <v>6665</v>
      </c>
      <c r="C3283" s="6" t="s">
        <v>6666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1093</v>
      </c>
      <c r="O3283" t="s">
        <v>1094</v>
      </c>
      <c r="P3283" s="10">
        <f t="shared" si="255"/>
        <v>122</v>
      </c>
      <c r="Q3283">
        <f t="shared" si="256"/>
        <v>129.36000000000001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6" t="s">
        <v>6667</v>
      </c>
      <c r="C3284" s="6" t="s">
        <v>6668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1093</v>
      </c>
      <c r="O3284" t="s">
        <v>1094</v>
      </c>
      <c r="P3284" s="10">
        <f t="shared" si="255"/>
        <v>103</v>
      </c>
      <c r="Q3284">
        <f t="shared" si="256"/>
        <v>134.26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6" t="s">
        <v>6669</v>
      </c>
      <c r="C3285" s="6" t="s">
        <v>6670</v>
      </c>
      <c r="D3285" s="7">
        <v>800</v>
      </c>
      <c r="E3285" s="8">
        <v>838</v>
      </c>
      <c r="F3285" t="s">
        <v>22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1093</v>
      </c>
      <c r="O3285" t="s">
        <v>1094</v>
      </c>
      <c r="P3285" s="10">
        <f t="shared" si="255"/>
        <v>105</v>
      </c>
      <c r="Q3285">
        <f t="shared" si="256"/>
        <v>17.829999999999998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6" t="s">
        <v>6671</v>
      </c>
      <c r="C3286" s="6" t="s">
        <v>6672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1093</v>
      </c>
      <c r="O3286" t="s">
        <v>1094</v>
      </c>
      <c r="P3286" s="10">
        <f t="shared" si="255"/>
        <v>102</v>
      </c>
      <c r="Q3286">
        <f t="shared" si="256"/>
        <v>203.2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6" t="s">
        <v>6673</v>
      </c>
      <c r="C3287" s="6" t="s">
        <v>6674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1093</v>
      </c>
      <c r="O3287" t="s">
        <v>1094</v>
      </c>
      <c r="P3287" s="10">
        <f t="shared" si="255"/>
        <v>112</v>
      </c>
      <c r="Q3287">
        <f t="shared" si="256"/>
        <v>69.19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6" t="s">
        <v>6675</v>
      </c>
      <c r="C3288" s="6" t="s">
        <v>6676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1093</v>
      </c>
      <c r="O3288" t="s">
        <v>1094</v>
      </c>
      <c r="P3288" s="10">
        <f t="shared" si="255"/>
        <v>102</v>
      </c>
      <c r="Q3288">
        <f t="shared" si="256"/>
        <v>125.12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6" t="s">
        <v>6677</v>
      </c>
      <c r="C3289" s="6" t="s">
        <v>6678</v>
      </c>
      <c r="D3289" s="7">
        <v>2500</v>
      </c>
      <c r="E3289" s="8">
        <v>2500</v>
      </c>
      <c r="F3289" t="s">
        <v>22</v>
      </c>
      <c r="G3289" t="s">
        <v>166</v>
      </c>
      <c r="H3289" t="s">
        <v>167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1093</v>
      </c>
      <c r="O3289" t="s">
        <v>1094</v>
      </c>
      <c r="P3289" s="10">
        <f t="shared" si="255"/>
        <v>100</v>
      </c>
      <c r="Q3289">
        <f t="shared" si="256"/>
        <v>73.53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6" t="s">
        <v>6679</v>
      </c>
      <c r="C3290" s="6" t="s">
        <v>6680</v>
      </c>
      <c r="D3290" s="7">
        <v>10000</v>
      </c>
      <c r="E3290" s="8">
        <v>10026.49</v>
      </c>
      <c r="F3290" t="s">
        <v>22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1093</v>
      </c>
      <c r="O3290" t="s">
        <v>1094</v>
      </c>
      <c r="P3290" s="10">
        <f t="shared" si="255"/>
        <v>100</v>
      </c>
      <c r="Q3290">
        <f t="shared" si="256"/>
        <v>48.44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6" t="s">
        <v>6681</v>
      </c>
      <c r="C3291" s="6" t="s">
        <v>6682</v>
      </c>
      <c r="D3291" s="7">
        <v>500</v>
      </c>
      <c r="E3291" s="8">
        <v>665.21</v>
      </c>
      <c r="F3291" t="s">
        <v>22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1093</v>
      </c>
      <c r="O3291" t="s">
        <v>1094</v>
      </c>
      <c r="P3291" s="10">
        <f t="shared" si="255"/>
        <v>133</v>
      </c>
      <c r="Q3291">
        <f t="shared" si="256"/>
        <v>26.61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6" t="s">
        <v>6683</v>
      </c>
      <c r="C3292" s="6" t="s">
        <v>6684</v>
      </c>
      <c r="D3292" s="7">
        <v>2000</v>
      </c>
      <c r="E3292" s="8">
        <v>2424</v>
      </c>
      <c r="F3292" t="s">
        <v>22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1093</v>
      </c>
      <c r="O3292" t="s">
        <v>1094</v>
      </c>
      <c r="P3292" s="10">
        <f t="shared" si="255"/>
        <v>121</v>
      </c>
      <c r="Q3292">
        <f t="shared" si="256"/>
        <v>33.67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6" t="s">
        <v>6685</v>
      </c>
      <c r="C3293" s="6" t="s">
        <v>6686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1093</v>
      </c>
      <c r="O3293" t="s">
        <v>1094</v>
      </c>
      <c r="P3293" s="10">
        <f t="shared" si="255"/>
        <v>114</v>
      </c>
      <c r="Q3293">
        <f t="shared" si="256"/>
        <v>40.71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6" t="s">
        <v>6687</v>
      </c>
      <c r="C3294" s="6" t="s">
        <v>6688</v>
      </c>
      <c r="D3294" s="7">
        <v>101</v>
      </c>
      <c r="E3294" s="8">
        <v>289</v>
      </c>
      <c r="F3294" t="s">
        <v>22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1093</v>
      </c>
      <c r="O3294" t="s">
        <v>1094</v>
      </c>
      <c r="P3294" s="10">
        <f t="shared" si="255"/>
        <v>286</v>
      </c>
      <c r="Q3294">
        <f t="shared" si="256"/>
        <v>19.27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6" t="s">
        <v>6689</v>
      </c>
      <c r="C3295" s="6" t="s">
        <v>6690</v>
      </c>
      <c r="D3295" s="7">
        <v>4500</v>
      </c>
      <c r="E3295" s="8">
        <v>7670</v>
      </c>
      <c r="F3295" t="s">
        <v>22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1093</v>
      </c>
      <c r="O3295" t="s">
        <v>1094</v>
      </c>
      <c r="P3295" s="10">
        <f t="shared" si="255"/>
        <v>170</v>
      </c>
      <c r="Q3295">
        <f t="shared" si="256"/>
        <v>84.29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6" t="s">
        <v>6691</v>
      </c>
      <c r="C3296" s="6" t="s">
        <v>6692</v>
      </c>
      <c r="D3296" s="7">
        <v>600</v>
      </c>
      <c r="E3296" s="8">
        <v>710</v>
      </c>
      <c r="F3296" t="s">
        <v>22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1093</v>
      </c>
      <c r="O3296" t="s">
        <v>1094</v>
      </c>
      <c r="P3296" s="10">
        <f t="shared" si="255"/>
        <v>118</v>
      </c>
      <c r="Q3296">
        <f t="shared" si="256"/>
        <v>29.58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6" t="s">
        <v>6693</v>
      </c>
      <c r="C3297" s="6" t="s">
        <v>6694</v>
      </c>
      <c r="D3297" s="7">
        <v>700</v>
      </c>
      <c r="E3297" s="8">
        <v>720.01</v>
      </c>
      <c r="F3297" t="s">
        <v>22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1093</v>
      </c>
      <c r="O3297" t="s">
        <v>1094</v>
      </c>
      <c r="P3297" s="10">
        <f t="shared" si="255"/>
        <v>103</v>
      </c>
      <c r="Q3297">
        <f t="shared" si="256"/>
        <v>26.67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6" t="s">
        <v>6695</v>
      </c>
      <c r="C3298" s="6" t="s">
        <v>6696</v>
      </c>
      <c r="D3298" s="7">
        <v>1500</v>
      </c>
      <c r="E3298" s="8">
        <v>2161</v>
      </c>
      <c r="F3298" t="s">
        <v>22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1093</v>
      </c>
      <c r="O3298" t="s">
        <v>1094</v>
      </c>
      <c r="P3298" s="10">
        <f t="shared" si="255"/>
        <v>144</v>
      </c>
      <c r="Q3298">
        <f t="shared" si="256"/>
        <v>45.98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6" t="s">
        <v>6697</v>
      </c>
      <c r="C3299" s="6" t="s">
        <v>6698</v>
      </c>
      <c r="D3299" s="7">
        <v>5500</v>
      </c>
      <c r="E3299" s="8">
        <v>5504</v>
      </c>
      <c r="F3299" t="s">
        <v>22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1093</v>
      </c>
      <c r="O3299" t="s">
        <v>1094</v>
      </c>
      <c r="P3299" s="10">
        <f t="shared" si="255"/>
        <v>100</v>
      </c>
      <c r="Q3299">
        <f t="shared" si="256"/>
        <v>125.09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6" t="s">
        <v>6699</v>
      </c>
      <c r="C3300" s="6" t="s">
        <v>6700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1093</v>
      </c>
      <c r="O3300" t="s">
        <v>1094</v>
      </c>
      <c r="P3300" s="10">
        <f t="shared" si="255"/>
        <v>102</v>
      </c>
      <c r="Q3300">
        <f t="shared" si="256"/>
        <v>141.29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6" t="s">
        <v>6701</v>
      </c>
      <c r="C3301" s="6" t="s">
        <v>6702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1093</v>
      </c>
      <c r="O3301" t="s">
        <v>1094</v>
      </c>
      <c r="P3301" s="10">
        <f t="shared" si="255"/>
        <v>116</v>
      </c>
      <c r="Q3301">
        <f t="shared" si="256"/>
        <v>55.33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6" t="s">
        <v>6703</v>
      </c>
      <c r="C3302" s="6" t="s">
        <v>6704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1093</v>
      </c>
      <c r="O3302" t="s">
        <v>1094</v>
      </c>
      <c r="P3302" s="10">
        <f t="shared" si="255"/>
        <v>136</v>
      </c>
      <c r="Q3302">
        <f t="shared" si="256"/>
        <v>46.42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6" t="s">
        <v>6705</v>
      </c>
      <c r="C3303" s="6" t="s">
        <v>6706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1093</v>
      </c>
      <c r="O3303" t="s">
        <v>1094</v>
      </c>
      <c r="P3303" s="10">
        <f t="shared" si="255"/>
        <v>133</v>
      </c>
      <c r="Q3303">
        <f t="shared" si="256"/>
        <v>57.2</v>
      </c>
      <c r="S3303" s="11">
        <f t="shared" si="257"/>
        <v>42538.735833333332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6" t="s">
        <v>6707</v>
      </c>
      <c r="C3304" s="6" t="s">
        <v>6708</v>
      </c>
      <c r="D3304" s="7">
        <v>8400</v>
      </c>
      <c r="E3304" s="8">
        <v>8685</v>
      </c>
      <c r="F3304" t="s">
        <v>22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1093</v>
      </c>
      <c r="O3304" t="s">
        <v>1094</v>
      </c>
      <c r="P3304" s="10">
        <f t="shared" si="255"/>
        <v>103</v>
      </c>
      <c r="Q3304">
        <f t="shared" si="256"/>
        <v>173.7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6" t="s">
        <v>6709</v>
      </c>
      <c r="C3305" s="6" t="s">
        <v>6710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1093</v>
      </c>
      <c r="O3305" t="s">
        <v>1094</v>
      </c>
      <c r="P3305" s="10">
        <f t="shared" si="255"/>
        <v>116</v>
      </c>
      <c r="Q3305">
        <f t="shared" si="256"/>
        <v>59.6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6" t="s">
        <v>6711</v>
      </c>
      <c r="C3306" s="6" t="s">
        <v>6712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1093</v>
      </c>
      <c r="O3306" t="s">
        <v>1094</v>
      </c>
      <c r="P3306" s="10">
        <f t="shared" si="255"/>
        <v>105</v>
      </c>
      <c r="Q3306">
        <f t="shared" si="256"/>
        <v>89.59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6" t="s">
        <v>6713</v>
      </c>
      <c r="C3307" s="6" t="s">
        <v>6714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1093</v>
      </c>
      <c r="O3307" t="s">
        <v>1094</v>
      </c>
      <c r="P3307" s="10">
        <f t="shared" si="255"/>
        <v>102</v>
      </c>
      <c r="Q3307">
        <f t="shared" si="256"/>
        <v>204.05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6" t="s">
        <v>6715</v>
      </c>
      <c r="C3308" s="6" t="s">
        <v>6716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1093</v>
      </c>
      <c r="O3308" t="s">
        <v>1094</v>
      </c>
      <c r="P3308" s="10">
        <f t="shared" si="255"/>
        <v>175</v>
      </c>
      <c r="Q3308">
        <f t="shared" si="256"/>
        <v>48.7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6" t="s">
        <v>6717</v>
      </c>
      <c r="C3309" s="6" t="s">
        <v>6718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1093</v>
      </c>
      <c r="O3309" t="s">
        <v>1094</v>
      </c>
      <c r="P3309" s="10">
        <f t="shared" si="255"/>
        <v>107</v>
      </c>
      <c r="Q3309">
        <f t="shared" si="256"/>
        <v>53.34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6" t="s">
        <v>6719</v>
      </c>
      <c r="C3310" s="6" t="s">
        <v>6720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1093</v>
      </c>
      <c r="O3310" t="s">
        <v>1094</v>
      </c>
      <c r="P3310" s="10">
        <f t="shared" si="255"/>
        <v>122</v>
      </c>
      <c r="Q3310">
        <f t="shared" si="256"/>
        <v>75.09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6" t="s">
        <v>6721</v>
      </c>
      <c r="C3311" s="6" t="s">
        <v>6722</v>
      </c>
      <c r="D3311" s="7">
        <v>350</v>
      </c>
      <c r="E3311" s="8">
        <v>558</v>
      </c>
      <c r="F3311" t="s">
        <v>22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1093</v>
      </c>
      <c r="O3311" t="s">
        <v>1094</v>
      </c>
      <c r="P3311" s="10">
        <f t="shared" si="255"/>
        <v>159</v>
      </c>
      <c r="Q3311">
        <f t="shared" si="256"/>
        <v>18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6" t="s">
        <v>6723</v>
      </c>
      <c r="C3312" s="6" t="s">
        <v>6724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1093</v>
      </c>
      <c r="O3312" t="s">
        <v>1094</v>
      </c>
      <c r="P3312" s="10">
        <f t="shared" si="255"/>
        <v>100</v>
      </c>
      <c r="Q3312">
        <f t="shared" si="256"/>
        <v>209.84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6" t="s">
        <v>6725</v>
      </c>
      <c r="C3313" s="6" t="s">
        <v>6726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1093</v>
      </c>
      <c r="O3313" t="s">
        <v>1094</v>
      </c>
      <c r="P3313" s="10">
        <f t="shared" si="255"/>
        <v>110</v>
      </c>
      <c r="Q3313">
        <f t="shared" si="256"/>
        <v>61.02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6" t="s">
        <v>6727</v>
      </c>
      <c r="C3314" s="6" t="s">
        <v>6728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1093</v>
      </c>
      <c r="O3314" t="s">
        <v>1094</v>
      </c>
      <c r="P3314" s="10">
        <f t="shared" si="255"/>
        <v>100</v>
      </c>
      <c r="Q3314">
        <f t="shared" si="256"/>
        <v>61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6" t="s">
        <v>6729</v>
      </c>
      <c r="C3315" s="6" t="s">
        <v>6730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1093</v>
      </c>
      <c r="O3315" t="s">
        <v>1094</v>
      </c>
      <c r="P3315" s="10">
        <f t="shared" si="255"/>
        <v>116</v>
      </c>
      <c r="Q3315">
        <f t="shared" si="256"/>
        <v>80.03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6" t="s">
        <v>6731</v>
      </c>
      <c r="C3316" s="6" t="s">
        <v>6732</v>
      </c>
      <c r="D3316" s="7">
        <v>800</v>
      </c>
      <c r="E3316" s="8">
        <v>1686</v>
      </c>
      <c r="F3316" t="s">
        <v>22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1093</v>
      </c>
      <c r="O3316" t="s">
        <v>1094</v>
      </c>
      <c r="P3316" s="10">
        <f t="shared" si="255"/>
        <v>211</v>
      </c>
      <c r="Q3316">
        <f t="shared" si="256"/>
        <v>29.07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6" t="s">
        <v>6733</v>
      </c>
      <c r="C3317" s="6" t="s">
        <v>6734</v>
      </c>
      <c r="D3317" s="7">
        <v>4000</v>
      </c>
      <c r="E3317" s="8">
        <v>4400</v>
      </c>
      <c r="F3317" t="s">
        <v>22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1093</v>
      </c>
      <c r="O3317" t="s">
        <v>1094</v>
      </c>
      <c r="P3317" s="10">
        <f t="shared" si="255"/>
        <v>110</v>
      </c>
      <c r="Q3317">
        <f t="shared" si="256"/>
        <v>49.44</v>
      </c>
      <c r="S3317" s="11">
        <f t="shared" si="257"/>
        <v>42466.303715277776</v>
      </c>
      <c r="T3317" s="11">
        <f t="shared" si="258"/>
        <v>42496.303715277776</v>
      </c>
      <c r="U3317">
        <f t="shared" si="259"/>
        <v>2016</v>
      </c>
    </row>
    <row r="3318" spans="1:21" ht="75" x14ac:dyDescent="0.25">
      <c r="A3318">
        <v>3316</v>
      </c>
      <c r="B3318" s="6" t="s">
        <v>6735</v>
      </c>
      <c r="C3318" s="6" t="s">
        <v>6736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1093</v>
      </c>
      <c r="O3318" t="s">
        <v>1094</v>
      </c>
      <c r="P3318" s="10">
        <f t="shared" si="255"/>
        <v>100</v>
      </c>
      <c r="Q3318">
        <f t="shared" si="256"/>
        <v>93.98</v>
      </c>
      <c r="S3318" s="11">
        <f t="shared" si="257"/>
        <v>41826.871238425927</v>
      </c>
      <c r="T3318" s="11">
        <f t="shared" si="258"/>
        <v>41859.579166666663</v>
      </c>
      <c r="U3318">
        <f t="shared" si="259"/>
        <v>2014</v>
      </c>
    </row>
    <row r="3319" spans="1:21" ht="45" x14ac:dyDescent="0.25">
      <c r="A3319">
        <v>3317</v>
      </c>
      <c r="B3319" s="6" t="s">
        <v>6737</v>
      </c>
      <c r="C3319" s="6" t="s">
        <v>6738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1093</v>
      </c>
      <c r="O3319" t="s">
        <v>1094</v>
      </c>
      <c r="P3319" s="10">
        <f t="shared" si="255"/>
        <v>106</v>
      </c>
      <c r="Q3319">
        <f t="shared" si="256"/>
        <v>61.94</v>
      </c>
      <c r="S3319" s="11">
        <f t="shared" si="257"/>
        <v>42499.039629629631</v>
      </c>
      <c r="T3319" s="11">
        <f t="shared" si="258"/>
        <v>42529.039629629631</v>
      </c>
      <c r="U3319">
        <f t="shared" si="259"/>
        <v>2016</v>
      </c>
    </row>
    <row r="3320" spans="1:21" ht="30" x14ac:dyDescent="0.25">
      <c r="A3320">
        <v>3318</v>
      </c>
      <c r="B3320" s="6" t="s">
        <v>6739</v>
      </c>
      <c r="C3320" s="6" t="s">
        <v>6740</v>
      </c>
      <c r="D3320" s="7">
        <v>2000</v>
      </c>
      <c r="E3320" s="8">
        <v>2512</v>
      </c>
      <c r="F3320" t="s">
        <v>22</v>
      </c>
      <c r="G3320" t="s">
        <v>166</v>
      </c>
      <c r="H3320" t="s">
        <v>167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1093</v>
      </c>
      <c r="O3320" t="s">
        <v>1094</v>
      </c>
      <c r="P3320" s="10">
        <f t="shared" si="255"/>
        <v>126</v>
      </c>
      <c r="Q3320">
        <f t="shared" si="256"/>
        <v>78.5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6" t="s">
        <v>6741</v>
      </c>
      <c r="C3321" s="6" t="s">
        <v>6742</v>
      </c>
      <c r="D3321" s="7">
        <v>500</v>
      </c>
      <c r="E3321" s="8">
        <v>540</v>
      </c>
      <c r="F3321" t="s">
        <v>22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1093</v>
      </c>
      <c r="O3321" t="s">
        <v>1094</v>
      </c>
      <c r="P3321" s="10">
        <f t="shared" si="255"/>
        <v>108</v>
      </c>
      <c r="Q3321">
        <f t="shared" si="256"/>
        <v>33.75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6" t="s">
        <v>6743</v>
      </c>
      <c r="C3322" s="6" t="s">
        <v>6744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1093</v>
      </c>
      <c r="O3322" t="s">
        <v>1094</v>
      </c>
      <c r="P3322" s="10">
        <f t="shared" si="255"/>
        <v>101</v>
      </c>
      <c r="Q3322">
        <f t="shared" si="256"/>
        <v>66.45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6" t="s">
        <v>6745</v>
      </c>
      <c r="C3323" s="6" t="s">
        <v>6746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1093</v>
      </c>
      <c r="O3323" t="s">
        <v>1094</v>
      </c>
      <c r="P3323" s="10">
        <f t="shared" si="255"/>
        <v>107</v>
      </c>
      <c r="Q3323">
        <f t="shared" si="256"/>
        <v>35.799999999999997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6" t="s">
        <v>6747</v>
      </c>
      <c r="C3324" s="6" t="s">
        <v>6748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1093</v>
      </c>
      <c r="O3324" t="s">
        <v>1094</v>
      </c>
      <c r="P3324" s="10">
        <f t="shared" si="255"/>
        <v>102</v>
      </c>
      <c r="Q3324">
        <f t="shared" si="256"/>
        <v>145.65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6" t="s">
        <v>6749</v>
      </c>
      <c r="C3325" s="6" t="s">
        <v>6750</v>
      </c>
      <c r="D3325" s="7">
        <v>1000</v>
      </c>
      <c r="E3325" s="8">
        <v>1259</v>
      </c>
      <c r="F3325" t="s">
        <v>22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1093</v>
      </c>
      <c r="O3325" t="s">
        <v>1094</v>
      </c>
      <c r="P3325" s="10">
        <f t="shared" si="255"/>
        <v>126</v>
      </c>
      <c r="Q3325">
        <f t="shared" si="256"/>
        <v>25.69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6" t="s">
        <v>6751</v>
      </c>
      <c r="C3326" s="6" t="s">
        <v>6752</v>
      </c>
      <c r="D3326" s="7">
        <v>1500</v>
      </c>
      <c r="E3326" s="8">
        <v>1525</v>
      </c>
      <c r="F3326" t="s">
        <v>22</v>
      </c>
      <c r="G3326" t="s">
        <v>2470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1093</v>
      </c>
      <c r="O3326" t="s">
        <v>1094</v>
      </c>
      <c r="P3326" s="10">
        <f t="shared" si="255"/>
        <v>102</v>
      </c>
      <c r="Q3326">
        <f t="shared" si="256"/>
        <v>152.5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6" t="s">
        <v>6753</v>
      </c>
      <c r="C3327" s="6" t="s">
        <v>6754</v>
      </c>
      <c r="D3327" s="7">
        <v>400</v>
      </c>
      <c r="E3327" s="8">
        <v>450</v>
      </c>
      <c r="F3327" t="s">
        <v>22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1093</v>
      </c>
      <c r="O3327" t="s">
        <v>1094</v>
      </c>
      <c r="P3327" s="10">
        <f t="shared" si="255"/>
        <v>113</v>
      </c>
      <c r="Q3327">
        <f t="shared" si="256"/>
        <v>30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6" t="s">
        <v>6755</v>
      </c>
      <c r="C3328" s="6" t="s">
        <v>6756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1093</v>
      </c>
      <c r="O3328" t="s">
        <v>1094</v>
      </c>
      <c r="P3328" s="10">
        <f t="shared" si="255"/>
        <v>101</v>
      </c>
      <c r="Q3328">
        <f t="shared" si="256"/>
        <v>142.28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6" t="s">
        <v>6757</v>
      </c>
      <c r="C3329" s="6" t="s">
        <v>6758</v>
      </c>
      <c r="D3329" s="7">
        <v>800</v>
      </c>
      <c r="E3329" s="8">
        <v>810</v>
      </c>
      <c r="F3329" t="s">
        <v>22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1093</v>
      </c>
      <c r="O3329" t="s">
        <v>1094</v>
      </c>
      <c r="P3329" s="10">
        <f t="shared" si="255"/>
        <v>101</v>
      </c>
      <c r="Q3329">
        <f t="shared" si="256"/>
        <v>24.55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6" t="s">
        <v>6759</v>
      </c>
      <c r="C3330" s="6" t="s">
        <v>6760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1093</v>
      </c>
      <c r="O3330" t="s">
        <v>1094</v>
      </c>
      <c r="P3330" s="10">
        <f t="shared" ref="P3330:P3393" si="260">IFERROR(ROUND(E3330/D3330*100,0),0)</f>
        <v>146</v>
      </c>
      <c r="Q3330">
        <f t="shared" ref="Q3330:Q3393" si="261">IFERROR(ROUND(E3330/L3330,2),0)</f>
        <v>292.77999999999997</v>
      </c>
      <c r="S3330" s="11">
        <f t="shared" ref="S3330:S3393" si="262">(J3330/86400)+DATE(1970,1,1)</f>
        <v>41822.57503472222</v>
      </c>
      <c r="T3330" s="11">
        <f t="shared" ref="T3330:T3393" si="263">(I3330/86400)+DATE(1970,1,1)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6" t="s">
        <v>6761</v>
      </c>
      <c r="C3331" s="6" t="s">
        <v>6762</v>
      </c>
      <c r="D3331" s="7">
        <v>1000</v>
      </c>
      <c r="E3331" s="8">
        <v>1168</v>
      </c>
      <c r="F3331" t="s">
        <v>22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1093</v>
      </c>
      <c r="O3331" t="s">
        <v>1094</v>
      </c>
      <c r="P3331" s="10">
        <f t="shared" si="260"/>
        <v>117</v>
      </c>
      <c r="Q3331">
        <f t="shared" si="261"/>
        <v>44.92</v>
      </c>
      <c r="S3331" s="11">
        <f t="shared" si="262"/>
        <v>41837.323009259257</v>
      </c>
      <c r="T3331" s="11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6" t="s">
        <v>6763</v>
      </c>
      <c r="C3332" s="6" t="s">
        <v>6764</v>
      </c>
      <c r="D3332" s="7">
        <v>1500</v>
      </c>
      <c r="E3332" s="8">
        <v>1594</v>
      </c>
      <c r="F3332" t="s">
        <v>22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1093</v>
      </c>
      <c r="O3332" t="s">
        <v>1094</v>
      </c>
      <c r="P3332" s="10">
        <f t="shared" si="260"/>
        <v>106</v>
      </c>
      <c r="Q3332">
        <f t="shared" si="261"/>
        <v>23.1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6" t="s">
        <v>6765</v>
      </c>
      <c r="C3333" s="6" t="s">
        <v>6766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1093</v>
      </c>
      <c r="O3333" t="s">
        <v>1094</v>
      </c>
      <c r="P3333" s="10">
        <f t="shared" si="260"/>
        <v>105</v>
      </c>
      <c r="Q3333">
        <f t="shared" si="261"/>
        <v>80.400000000000006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6" t="s">
        <v>6767</v>
      </c>
      <c r="C3334" s="6" t="s">
        <v>6768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1093</v>
      </c>
      <c r="O3334" t="s">
        <v>1094</v>
      </c>
      <c r="P3334" s="10">
        <f t="shared" si="260"/>
        <v>100</v>
      </c>
      <c r="Q3334">
        <f t="shared" si="261"/>
        <v>72.290000000000006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6" t="s">
        <v>6769</v>
      </c>
      <c r="C3335" s="6" t="s">
        <v>6770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1093</v>
      </c>
      <c r="O3335" t="s">
        <v>1094</v>
      </c>
      <c r="P3335" s="10">
        <f t="shared" si="260"/>
        <v>105</v>
      </c>
      <c r="Q3335">
        <f t="shared" si="261"/>
        <v>32.97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6" t="s">
        <v>6771</v>
      </c>
      <c r="C3336" s="6" t="s">
        <v>6772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1093</v>
      </c>
      <c r="O3336" t="s">
        <v>1094</v>
      </c>
      <c r="P3336" s="10">
        <f t="shared" si="260"/>
        <v>139</v>
      </c>
      <c r="Q3336">
        <f t="shared" si="261"/>
        <v>116.65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6" t="s">
        <v>6773</v>
      </c>
      <c r="C3337" s="6" t="s">
        <v>6774</v>
      </c>
      <c r="D3337" s="7">
        <v>5000</v>
      </c>
      <c r="E3337" s="8">
        <v>5016</v>
      </c>
      <c r="F3337" t="s">
        <v>22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1093</v>
      </c>
      <c r="O3337" t="s">
        <v>1094</v>
      </c>
      <c r="P3337" s="10">
        <f t="shared" si="260"/>
        <v>100</v>
      </c>
      <c r="Q3337">
        <f t="shared" si="261"/>
        <v>79.62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6" t="s">
        <v>6775</v>
      </c>
      <c r="C3338" s="6" t="s">
        <v>6776</v>
      </c>
      <c r="D3338" s="7">
        <v>250</v>
      </c>
      <c r="E3338" s="8">
        <v>250</v>
      </c>
      <c r="F3338" t="s">
        <v>22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1093</v>
      </c>
      <c r="O3338" t="s">
        <v>1094</v>
      </c>
      <c r="P3338" s="10">
        <f t="shared" si="260"/>
        <v>100</v>
      </c>
      <c r="Q3338">
        <f t="shared" si="261"/>
        <v>27.78</v>
      </c>
      <c r="S3338" s="11">
        <f t="shared" si="262"/>
        <v>42437.398680555554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6" t="s">
        <v>6777</v>
      </c>
      <c r="C3339" s="6" t="s">
        <v>6778</v>
      </c>
      <c r="D3339" s="7">
        <v>2500</v>
      </c>
      <c r="E3339" s="8">
        <v>2755</v>
      </c>
      <c r="F3339" t="s">
        <v>22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1093</v>
      </c>
      <c r="O3339" t="s">
        <v>1094</v>
      </c>
      <c r="P3339" s="10">
        <f t="shared" si="260"/>
        <v>110</v>
      </c>
      <c r="Q3339">
        <f t="shared" si="261"/>
        <v>81.03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6" t="s">
        <v>6779</v>
      </c>
      <c r="C3340" s="6" t="s">
        <v>6780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1093</v>
      </c>
      <c r="O3340" t="s">
        <v>1094</v>
      </c>
      <c r="P3340" s="10">
        <f t="shared" si="260"/>
        <v>102</v>
      </c>
      <c r="Q3340">
        <f t="shared" si="261"/>
        <v>136.85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6" t="s">
        <v>6781</v>
      </c>
      <c r="C3341" s="6" t="s">
        <v>6782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1093</v>
      </c>
      <c r="O3341" t="s">
        <v>1094</v>
      </c>
      <c r="P3341" s="10">
        <f t="shared" si="260"/>
        <v>104</v>
      </c>
      <c r="Q3341">
        <f t="shared" si="261"/>
        <v>177.62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6" t="s">
        <v>6783</v>
      </c>
      <c r="C3342" s="6" t="s">
        <v>6784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1093</v>
      </c>
      <c r="O3342" t="s">
        <v>1094</v>
      </c>
      <c r="P3342" s="10">
        <f t="shared" si="260"/>
        <v>138</v>
      </c>
      <c r="Q3342">
        <f t="shared" si="261"/>
        <v>109.08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6" t="s">
        <v>6785</v>
      </c>
      <c r="C3343" s="6" t="s">
        <v>6786</v>
      </c>
      <c r="D3343" s="7">
        <v>3350</v>
      </c>
      <c r="E3343" s="8">
        <v>3350</v>
      </c>
      <c r="F3343" t="s">
        <v>22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1093</v>
      </c>
      <c r="O3343" t="s">
        <v>1094</v>
      </c>
      <c r="P3343" s="10">
        <f t="shared" si="260"/>
        <v>100</v>
      </c>
      <c r="Q3343">
        <f t="shared" si="261"/>
        <v>119.64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6" t="s">
        <v>6787</v>
      </c>
      <c r="C3344" s="6" t="s">
        <v>6788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1093</v>
      </c>
      <c r="O3344" t="s">
        <v>1094</v>
      </c>
      <c r="P3344" s="10">
        <f t="shared" si="260"/>
        <v>102</v>
      </c>
      <c r="Q3344">
        <f t="shared" si="261"/>
        <v>78.209999999999994</v>
      </c>
      <c r="S3344" s="11">
        <f t="shared" si="262"/>
        <v>42062.296412037038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6" t="s">
        <v>6789</v>
      </c>
      <c r="C3345" s="6" t="s">
        <v>6790</v>
      </c>
      <c r="D3345" s="7">
        <v>700</v>
      </c>
      <c r="E3345" s="8">
        <v>1200</v>
      </c>
      <c r="F3345" t="s">
        <v>22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1093</v>
      </c>
      <c r="O3345" t="s">
        <v>1094</v>
      </c>
      <c r="P3345" s="10">
        <f t="shared" si="260"/>
        <v>171</v>
      </c>
      <c r="Q3345">
        <f t="shared" si="261"/>
        <v>52.17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6" t="s">
        <v>6791</v>
      </c>
      <c r="C3346" s="6" t="s">
        <v>6792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1093</v>
      </c>
      <c r="O3346" t="s">
        <v>1094</v>
      </c>
      <c r="P3346" s="10">
        <f t="shared" si="260"/>
        <v>101</v>
      </c>
      <c r="Q3346">
        <f t="shared" si="261"/>
        <v>114.13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6" t="s">
        <v>6793</v>
      </c>
      <c r="C3347" s="6" t="s">
        <v>6794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1093</v>
      </c>
      <c r="O3347" t="s">
        <v>1094</v>
      </c>
      <c r="P3347" s="10">
        <f t="shared" si="260"/>
        <v>130</v>
      </c>
      <c r="Q3347">
        <f t="shared" si="261"/>
        <v>50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6" t="s">
        <v>6795</v>
      </c>
      <c r="C3348" s="6" t="s">
        <v>6796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1093</v>
      </c>
      <c r="O3348" t="s">
        <v>1094</v>
      </c>
      <c r="P3348" s="10">
        <f t="shared" si="260"/>
        <v>110</v>
      </c>
      <c r="Q3348">
        <f t="shared" si="261"/>
        <v>91.67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6" t="s">
        <v>6797</v>
      </c>
      <c r="C3349" s="6" t="s">
        <v>6798</v>
      </c>
      <c r="D3349" s="7">
        <v>2000</v>
      </c>
      <c r="E3349" s="8">
        <v>2389</v>
      </c>
      <c r="F3349" t="s">
        <v>22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1093</v>
      </c>
      <c r="O3349" t="s">
        <v>1094</v>
      </c>
      <c r="P3349" s="10">
        <f t="shared" si="260"/>
        <v>119</v>
      </c>
      <c r="Q3349">
        <f t="shared" si="261"/>
        <v>108.59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6" t="s">
        <v>6635</v>
      </c>
      <c r="C3350" s="6" t="s">
        <v>6799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1093</v>
      </c>
      <c r="O3350" t="s">
        <v>1094</v>
      </c>
      <c r="P3350" s="10">
        <f t="shared" si="260"/>
        <v>100</v>
      </c>
      <c r="Q3350">
        <f t="shared" si="261"/>
        <v>69.819999999999993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6" t="s">
        <v>6800</v>
      </c>
      <c r="C3351" s="6" t="s">
        <v>6801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1093</v>
      </c>
      <c r="O3351" t="s">
        <v>1094</v>
      </c>
      <c r="P3351" s="10">
        <f t="shared" si="260"/>
        <v>153</v>
      </c>
      <c r="Q3351">
        <f t="shared" si="261"/>
        <v>109.57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6" t="s">
        <v>6802</v>
      </c>
      <c r="C3352" s="6" t="s">
        <v>6803</v>
      </c>
      <c r="D3352" s="7">
        <v>3500</v>
      </c>
      <c r="E3352" s="8">
        <v>3655</v>
      </c>
      <c r="F3352" t="s">
        <v>22</v>
      </c>
      <c r="G3352" t="s">
        <v>3591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1093</v>
      </c>
      <c r="O3352" t="s">
        <v>1094</v>
      </c>
      <c r="P3352" s="10">
        <f t="shared" si="260"/>
        <v>104</v>
      </c>
      <c r="Q3352">
        <f t="shared" si="261"/>
        <v>71.67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6" t="s">
        <v>6804</v>
      </c>
      <c r="C3353" s="6" t="s">
        <v>6805</v>
      </c>
      <c r="D3353" s="7">
        <v>5000</v>
      </c>
      <c r="E3353" s="8">
        <v>5055</v>
      </c>
      <c r="F3353" t="s">
        <v>22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1093</v>
      </c>
      <c r="O3353" t="s">
        <v>1094</v>
      </c>
      <c r="P3353" s="10">
        <f t="shared" si="260"/>
        <v>101</v>
      </c>
      <c r="Q3353">
        <f t="shared" si="261"/>
        <v>93.61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6" t="s">
        <v>6806</v>
      </c>
      <c r="C3354" s="6" t="s">
        <v>6807</v>
      </c>
      <c r="D3354" s="7">
        <v>5000</v>
      </c>
      <c r="E3354" s="8">
        <v>5376</v>
      </c>
      <c r="F3354" t="s">
        <v>22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1093</v>
      </c>
      <c r="O3354" t="s">
        <v>1094</v>
      </c>
      <c r="P3354" s="10">
        <f t="shared" si="260"/>
        <v>108</v>
      </c>
      <c r="Q3354">
        <f t="shared" si="261"/>
        <v>76.8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6" t="s">
        <v>6808</v>
      </c>
      <c r="C3355" s="6" t="s">
        <v>6809</v>
      </c>
      <c r="D3355" s="7">
        <v>500</v>
      </c>
      <c r="E3355" s="8">
        <v>1575</v>
      </c>
      <c r="F3355" t="s">
        <v>22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1093</v>
      </c>
      <c r="O3355" t="s">
        <v>1094</v>
      </c>
      <c r="P3355" s="10">
        <f t="shared" si="260"/>
        <v>315</v>
      </c>
      <c r="Q3355">
        <f t="shared" si="261"/>
        <v>35.799999999999997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6" t="s">
        <v>6810</v>
      </c>
      <c r="C3356" s="6" t="s">
        <v>6811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1093</v>
      </c>
      <c r="O3356" t="s">
        <v>1094</v>
      </c>
      <c r="P3356" s="10">
        <f t="shared" si="260"/>
        <v>102</v>
      </c>
      <c r="Q3356">
        <f t="shared" si="261"/>
        <v>55.6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6" t="s">
        <v>6812</v>
      </c>
      <c r="C3357" s="6" t="s">
        <v>6813</v>
      </c>
      <c r="D3357" s="7">
        <v>1750</v>
      </c>
      <c r="E3357" s="8">
        <v>2210</v>
      </c>
      <c r="F3357" t="s">
        <v>22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1093</v>
      </c>
      <c r="O3357" t="s">
        <v>1094</v>
      </c>
      <c r="P3357" s="10">
        <f t="shared" si="260"/>
        <v>126</v>
      </c>
      <c r="Q3357">
        <f t="shared" si="261"/>
        <v>147.33000000000001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6" t="s">
        <v>6814</v>
      </c>
      <c r="C3358" s="6" t="s">
        <v>6815</v>
      </c>
      <c r="D3358" s="7">
        <v>1500</v>
      </c>
      <c r="E3358" s="8">
        <v>1521</v>
      </c>
      <c r="F3358" t="s">
        <v>22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1093</v>
      </c>
      <c r="O3358" t="s">
        <v>1094</v>
      </c>
      <c r="P3358" s="10">
        <f t="shared" si="260"/>
        <v>101</v>
      </c>
      <c r="Q3358">
        <f t="shared" si="261"/>
        <v>56.33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6" t="s">
        <v>6816</v>
      </c>
      <c r="C3359" s="6" t="s">
        <v>6817</v>
      </c>
      <c r="D3359" s="7">
        <v>2000</v>
      </c>
      <c r="E3359" s="8">
        <v>2020</v>
      </c>
      <c r="F3359" t="s">
        <v>22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1093</v>
      </c>
      <c r="O3359" t="s">
        <v>1094</v>
      </c>
      <c r="P3359" s="10">
        <f t="shared" si="260"/>
        <v>101</v>
      </c>
      <c r="Q3359">
        <f t="shared" si="261"/>
        <v>96.19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6" t="s">
        <v>6818</v>
      </c>
      <c r="C3360" s="6" t="s">
        <v>6819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1093</v>
      </c>
      <c r="O3360" t="s">
        <v>1094</v>
      </c>
      <c r="P3360" s="10">
        <f t="shared" si="260"/>
        <v>103</v>
      </c>
      <c r="Q3360">
        <f t="shared" si="261"/>
        <v>63.57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6" t="s">
        <v>6820</v>
      </c>
      <c r="C3361" s="6" t="s">
        <v>6821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1093</v>
      </c>
      <c r="O3361" t="s">
        <v>1094</v>
      </c>
      <c r="P3361" s="10">
        <f t="shared" si="260"/>
        <v>106</v>
      </c>
      <c r="Q3361">
        <f t="shared" si="261"/>
        <v>184.78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6" t="s">
        <v>6822</v>
      </c>
      <c r="C3362" s="6" t="s">
        <v>6823</v>
      </c>
      <c r="D3362" s="7">
        <v>9000</v>
      </c>
      <c r="E3362" s="8">
        <v>9124</v>
      </c>
      <c r="F3362" t="s">
        <v>22</v>
      </c>
      <c r="G3362" t="s">
        <v>6824</v>
      </c>
      <c r="H3362" t="s">
        <v>6825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1093</v>
      </c>
      <c r="O3362" t="s">
        <v>1094</v>
      </c>
      <c r="P3362" s="10">
        <f t="shared" si="260"/>
        <v>101</v>
      </c>
      <c r="Q3362">
        <f t="shared" si="261"/>
        <v>126.72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6" t="s">
        <v>6826</v>
      </c>
      <c r="C3363" s="6" t="s">
        <v>6827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1093</v>
      </c>
      <c r="O3363" t="s">
        <v>1094</v>
      </c>
      <c r="P3363" s="10">
        <f t="shared" si="260"/>
        <v>113</v>
      </c>
      <c r="Q3363">
        <f t="shared" si="261"/>
        <v>83.43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6" t="s">
        <v>6828</v>
      </c>
      <c r="C3364" s="6" t="s">
        <v>6829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1093</v>
      </c>
      <c r="O3364" t="s">
        <v>1094</v>
      </c>
      <c r="P3364" s="10">
        <f t="shared" si="260"/>
        <v>218</v>
      </c>
      <c r="Q3364">
        <f t="shared" si="261"/>
        <v>54.5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6" t="s">
        <v>6830</v>
      </c>
      <c r="C3365" s="6" t="s">
        <v>6831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1093</v>
      </c>
      <c r="O3365" t="s">
        <v>1094</v>
      </c>
      <c r="P3365" s="10">
        <f t="shared" si="260"/>
        <v>101</v>
      </c>
      <c r="Q3365">
        <f t="shared" si="261"/>
        <v>302.31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6" t="s">
        <v>6832</v>
      </c>
      <c r="C3366" s="6" t="s">
        <v>6833</v>
      </c>
      <c r="D3366" s="7">
        <v>3000</v>
      </c>
      <c r="E3366" s="8">
        <v>3178</v>
      </c>
      <c r="F3366" t="s">
        <v>22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1093</v>
      </c>
      <c r="O3366" t="s">
        <v>1094</v>
      </c>
      <c r="P3366" s="10">
        <f t="shared" si="260"/>
        <v>106</v>
      </c>
      <c r="Q3366">
        <f t="shared" si="261"/>
        <v>44.14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6" t="s">
        <v>6834</v>
      </c>
      <c r="C3367" s="6" t="s">
        <v>6835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1093</v>
      </c>
      <c r="O3367" t="s">
        <v>1094</v>
      </c>
      <c r="P3367" s="10">
        <f t="shared" si="260"/>
        <v>104</v>
      </c>
      <c r="Q3367">
        <f t="shared" si="261"/>
        <v>866.67</v>
      </c>
      <c r="S3367" s="11">
        <f t="shared" si="262"/>
        <v>42321.101759259254</v>
      </c>
      <c r="T3367" s="11">
        <f t="shared" si="263"/>
        <v>42351.101759259254</v>
      </c>
      <c r="U3367">
        <f t="shared" si="264"/>
        <v>2015</v>
      </c>
    </row>
    <row r="3368" spans="1:21" ht="45" x14ac:dyDescent="0.25">
      <c r="A3368">
        <v>3366</v>
      </c>
      <c r="B3368" s="6" t="s">
        <v>6836</v>
      </c>
      <c r="C3368" s="6" t="s">
        <v>6837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1093</v>
      </c>
      <c r="O3368" t="s">
        <v>1094</v>
      </c>
      <c r="P3368" s="10">
        <f t="shared" si="260"/>
        <v>221</v>
      </c>
      <c r="Q3368">
        <f t="shared" si="261"/>
        <v>61.39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6" t="s">
        <v>6838</v>
      </c>
      <c r="C3369" s="6" t="s">
        <v>6839</v>
      </c>
      <c r="D3369" s="7">
        <v>750</v>
      </c>
      <c r="E3369" s="8">
        <v>890</v>
      </c>
      <c r="F3369" t="s">
        <v>22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1093</v>
      </c>
      <c r="O3369" t="s">
        <v>1094</v>
      </c>
      <c r="P3369" s="10">
        <f t="shared" si="260"/>
        <v>119</v>
      </c>
      <c r="Q3369">
        <f t="shared" si="261"/>
        <v>29.67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6" t="s">
        <v>6840</v>
      </c>
      <c r="C3370" s="6" t="s">
        <v>6841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1093</v>
      </c>
      <c r="O3370" t="s">
        <v>1094</v>
      </c>
      <c r="P3370" s="10">
        <f t="shared" si="260"/>
        <v>105</v>
      </c>
      <c r="Q3370">
        <f t="shared" si="261"/>
        <v>45.48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6" t="s">
        <v>6842</v>
      </c>
      <c r="C3371" s="6" t="s">
        <v>6843</v>
      </c>
      <c r="D3371" s="7">
        <v>5000</v>
      </c>
      <c r="E3371" s="8">
        <v>5195</v>
      </c>
      <c r="F3371" t="s">
        <v>22</v>
      </c>
      <c r="G3371" t="s">
        <v>2470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1093</v>
      </c>
      <c r="O3371" t="s">
        <v>1094</v>
      </c>
      <c r="P3371" s="10">
        <f t="shared" si="260"/>
        <v>104</v>
      </c>
      <c r="Q3371">
        <f t="shared" si="261"/>
        <v>96.2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6" t="s">
        <v>6844</v>
      </c>
      <c r="C3372" s="6" t="s">
        <v>6845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1093</v>
      </c>
      <c r="O3372" t="s">
        <v>1094</v>
      </c>
      <c r="P3372" s="10">
        <f t="shared" si="260"/>
        <v>118</v>
      </c>
      <c r="Q3372">
        <f t="shared" si="261"/>
        <v>67.92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6" t="s">
        <v>6846</v>
      </c>
      <c r="C3373" s="6" t="s">
        <v>6847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1093</v>
      </c>
      <c r="O3373" t="s">
        <v>1094</v>
      </c>
      <c r="P3373" s="10">
        <f t="shared" si="260"/>
        <v>139</v>
      </c>
      <c r="Q3373">
        <f t="shared" si="261"/>
        <v>30.78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6" t="s">
        <v>6848</v>
      </c>
      <c r="C3374" s="6" t="s">
        <v>6849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1093</v>
      </c>
      <c r="O3374" t="s">
        <v>1094</v>
      </c>
      <c r="P3374" s="10">
        <f t="shared" si="260"/>
        <v>104</v>
      </c>
      <c r="Q3374">
        <f t="shared" si="261"/>
        <v>38.33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6" t="s">
        <v>6850</v>
      </c>
      <c r="C3375" s="6" t="s">
        <v>6851</v>
      </c>
      <c r="D3375" s="7">
        <v>2000</v>
      </c>
      <c r="E3375" s="8">
        <v>2005</v>
      </c>
      <c r="F3375" t="s">
        <v>22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1093</v>
      </c>
      <c r="O3375" t="s">
        <v>1094</v>
      </c>
      <c r="P3375" s="10">
        <f t="shared" si="260"/>
        <v>100</v>
      </c>
      <c r="Q3375">
        <f t="shared" si="261"/>
        <v>66.83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6" t="s">
        <v>6852</v>
      </c>
      <c r="C3376" s="6" t="s">
        <v>6853</v>
      </c>
      <c r="D3376" s="7">
        <v>3500</v>
      </c>
      <c r="E3376" s="8">
        <v>3730</v>
      </c>
      <c r="F3376" t="s">
        <v>22</v>
      </c>
      <c r="G3376" t="s">
        <v>166</v>
      </c>
      <c r="H3376" t="s">
        <v>167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1093</v>
      </c>
      <c r="O3376" t="s">
        <v>1094</v>
      </c>
      <c r="P3376" s="10">
        <f t="shared" si="260"/>
        <v>107</v>
      </c>
      <c r="Q3376">
        <f t="shared" si="261"/>
        <v>71.73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6" t="s">
        <v>6854</v>
      </c>
      <c r="C3377" s="6" t="s">
        <v>6855</v>
      </c>
      <c r="D3377" s="7">
        <v>3000</v>
      </c>
      <c r="E3377" s="8">
        <v>3000</v>
      </c>
      <c r="F3377" t="s">
        <v>22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1093</v>
      </c>
      <c r="O3377" t="s">
        <v>1094</v>
      </c>
      <c r="P3377" s="10">
        <f t="shared" si="260"/>
        <v>100</v>
      </c>
      <c r="Q3377">
        <f t="shared" si="261"/>
        <v>176.47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6" t="s">
        <v>6856</v>
      </c>
      <c r="C3378" s="6" t="s">
        <v>6857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1093</v>
      </c>
      <c r="O3378" t="s">
        <v>1094</v>
      </c>
      <c r="P3378" s="10">
        <f t="shared" si="260"/>
        <v>100</v>
      </c>
      <c r="Q3378">
        <f t="shared" si="261"/>
        <v>421.11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6" t="s">
        <v>6858</v>
      </c>
      <c r="C3379" s="6" t="s">
        <v>6859</v>
      </c>
      <c r="D3379" s="7">
        <v>8000</v>
      </c>
      <c r="E3379" s="8">
        <v>8084</v>
      </c>
      <c r="F3379" t="s">
        <v>22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1093</v>
      </c>
      <c r="O3379" t="s">
        <v>1094</v>
      </c>
      <c r="P3379" s="10">
        <f t="shared" si="260"/>
        <v>101</v>
      </c>
      <c r="Q3379">
        <f t="shared" si="261"/>
        <v>104.99</v>
      </c>
      <c r="S3379" s="11">
        <f t="shared" si="262"/>
        <v>42053.732627314814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6" t="s">
        <v>6860</v>
      </c>
      <c r="C3380" s="6" t="s">
        <v>6861</v>
      </c>
      <c r="D3380" s="7">
        <v>550</v>
      </c>
      <c r="E3380" s="8">
        <v>592</v>
      </c>
      <c r="F3380" t="s">
        <v>22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1093</v>
      </c>
      <c r="O3380" t="s">
        <v>1094</v>
      </c>
      <c r="P3380" s="10">
        <f t="shared" si="260"/>
        <v>108</v>
      </c>
      <c r="Q3380">
        <f t="shared" si="261"/>
        <v>28.19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6" t="s">
        <v>6862</v>
      </c>
      <c r="C3381" s="6" t="s">
        <v>6863</v>
      </c>
      <c r="D3381" s="7">
        <v>2000</v>
      </c>
      <c r="E3381" s="8">
        <v>2073</v>
      </c>
      <c r="F3381" t="s">
        <v>22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1093</v>
      </c>
      <c r="O3381" t="s">
        <v>1094</v>
      </c>
      <c r="P3381" s="10">
        <f t="shared" si="260"/>
        <v>104</v>
      </c>
      <c r="Q3381">
        <f t="shared" si="261"/>
        <v>54.55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6" t="s">
        <v>6864</v>
      </c>
      <c r="C3382" s="6" t="s">
        <v>6865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1093</v>
      </c>
      <c r="O3382" t="s">
        <v>1094</v>
      </c>
      <c r="P3382" s="10">
        <f t="shared" si="260"/>
        <v>104</v>
      </c>
      <c r="Q3382">
        <f t="shared" si="261"/>
        <v>111.89</v>
      </c>
      <c r="S3382" s="11">
        <f t="shared" si="262"/>
        <v>41937.953449074077</v>
      </c>
      <c r="T3382" s="11">
        <f t="shared" si="263"/>
        <v>41972.995115740741</v>
      </c>
      <c r="U3382">
        <f t="shared" si="264"/>
        <v>2014</v>
      </c>
    </row>
    <row r="3383" spans="1:21" ht="60" x14ac:dyDescent="0.25">
      <c r="A3383">
        <v>3381</v>
      </c>
      <c r="B3383" s="6" t="s">
        <v>6866</v>
      </c>
      <c r="C3383" s="6" t="s">
        <v>6867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1093</v>
      </c>
      <c r="O3383" t="s">
        <v>1094</v>
      </c>
      <c r="P3383" s="10">
        <f t="shared" si="260"/>
        <v>102</v>
      </c>
      <c r="Q3383">
        <f t="shared" si="261"/>
        <v>85.21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6" t="s">
        <v>6868</v>
      </c>
      <c r="C3384" s="6" t="s">
        <v>6869</v>
      </c>
      <c r="D3384" s="7">
        <v>3500</v>
      </c>
      <c r="E3384" s="8">
        <v>3526</v>
      </c>
      <c r="F3384" t="s">
        <v>22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1093</v>
      </c>
      <c r="O3384" t="s">
        <v>1094</v>
      </c>
      <c r="P3384" s="10">
        <f t="shared" si="260"/>
        <v>101</v>
      </c>
      <c r="Q3384">
        <f t="shared" si="261"/>
        <v>76.650000000000006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6" t="s">
        <v>6870</v>
      </c>
      <c r="C3385" s="6" t="s">
        <v>6871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1093</v>
      </c>
      <c r="O3385" t="s">
        <v>1094</v>
      </c>
      <c r="P3385" s="10">
        <f t="shared" si="260"/>
        <v>112</v>
      </c>
      <c r="Q3385">
        <f t="shared" si="261"/>
        <v>65.17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6" t="s">
        <v>6872</v>
      </c>
      <c r="C3386" s="6" t="s">
        <v>6873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1093</v>
      </c>
      <c r="O3386" t="s">
        <v>1094</v>
      </c>
      <c r="P3386" s="10">
        <f t="shared" si="260"/>
        <v>100</v>
      </c>
      <c r="Q3386">
        <f t="shared" si="261"/>
        <v>93.76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6" t="s">
        <v>6874</v>
      </c>
      <c r="C3387" s="6" t="s">
        <v>6875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1093</v>
      </c>
      <c r="O3387" t="s">
        <v>1094</v>
      </c>
      <c r="P3387" s="10">
        <f t="shared" si="260"/>
        <v>100</v>
      </c>
      <c r="Q3387">
        <f t="shared" si="261"/>
        <v>133.33000000000001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6" t="s">
        <v>6876</v>
      </c>
      <c r="C3388" s="6" t="s">
        <v>6877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1093</v>
      </c>
      <c r="O3388" t="s">
        <v>1094</v>
      </c>
      <c r="P3388" s="10">
        <f t="shared" si="260"/>
        <v>105</v>
      </c>
      <c r="Q3388">
        <f t="shared" si="261"/>
        <v>51.22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6" t="s">
        <v>6878</v>
      </c>
      <c r="C3389" s="6" t="s">
        <v>6879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1093</v>
      </c>
      <c r="O3389" t="s">
        <v>1094</v>
      </c>
      <c r="P3389" s="10">
        <f t="shared" si="260"/>
        <v>117</v>
      </c>
      <c r="Q3389">
        <f t="shared" si="261"/>
        <v>100.17</v>
      </c>
      <c r="S3389" s="11">
        <f t="shared" si="262"/>
        <v>41947.762592592597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6" t="s">
        <v>6880</v>
      </c>
      <c r="C3390" s="6" t="s">
        <v>6881</v>
      </c>
      <c r="D3390" s="7">
        <v>1500</v>
      </c>
      <c r="E3390" s="8">
        <v>1557</v>
      </c>
      <c r="F3390" t="s">
        <v>22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1093</v>
      </c>
      <c r="O3390" t="s">
        <v>1094</v>
      </c>
      <c r="P3390" s="10">
        <f t="shared" si="260"/>
        <v>104</v>
      </c>
      <c r="Q3390">
        <f t="shared" si="261"/>
        <v>34.6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6" t="s">
        <v>6882</v>
      </c>
      <c r="C3391" s="6" t="s">
        <v>6883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1093</v>
      </c>
      <c r="O3391" t="s">
        <v>1094</v>
      </c>
      <c r="P3391" s="10">
        <f t="shared" si="260"/>
        <v>115</v>
      </c>
      <c r="Q3391">
        <f t="shared" si="261"/>
        <v>184.68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6" t="s">
        <v>6884</v>
      </c>
      <c r="C3392" s="6" t="s">
        <v>6885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1093</v>
      </c>
      <c r="O3392" t="s">
        <v>1094</v>
      </c>
      <c r="P3392" s="10">
        <f t="shared" si="260"/>
        <v>102</v>
      </c>
      <c r="Q3392">
        <f t="shared" si="261"/>
        <v>69.819999999999993</v>
      </c>
      <c r="S3392" s="11">
        <f t="shared" si="262"/>
        <v>41815.774826388893</v>
      </c>
      <c r="T3392" s="11">
        <f t="shared" si="263"/>
        <v>41830.774826388893</v>
      </c>
      <c r="U3392">
        <f t="shared" si="264"/>
        <v>2014</v>
      </c>
    </row>
    <row r="3393" spans="1:21" ht="60" x14ac:dyDescent="0.25">
      <c r="A3393">
        <v>3391</v>
      </c>
      <c r="B3393" s="6" t="s">
        <v>6886</v>
      </c>
      <c r="C3393" s="6" t="s">
        <v>6887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1093</v>
      </c>
      <c r="O3393" t="s">
        <v>1094</v>
      </c>
      <c r="P3393" s="10">
        <f t="shared" si="260"/>
        <v>223</v>
      </c>
      <c r="Q3393">
        <f t="shared" si="261"/>
        <v>61.94</v>
      </c>
      <c r="S3393" s="11">
        <f t="shared" si="262"/>
        <v>41830.545694444445</v>
      </c>
      <c r="T3393" s="11">
        <f t="shared" si="263"/>
        <v>41859.936111111107</v>
      </c>
      <c r="U3393">
        <f t="shared" si="264"/>
        <v>2014</v>
      </c>
    </row>
    <row r="3394" spans="1:21" ht="60" x14ac:dyDescent="0.25">
      <c r="A3394">
        <v>3392</v>
      </c>
      <c r="B3394" s="6" t="s">
        <v>6888</v>
      </c>
      <c r="C3394" s="6" t="s">
        <v>6889</v>
      </c>
      <c r="D3394" s="7">
        <v>500</v>
      </c>
      <c r="E3394" s="8">
        <v>500</v>
      </c>
      <c r="F3394" t="s">
        <v>22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1093</v>
      </c>
      <c r="O3394" t="s">
        <v>1094</v>
      </c>
      <c r="P3394" s="10">
        <f t="shared" ref="P3394:P3457" si="265">IFERROR(ROUND(E3394/D3394*100,0),0)</f>
        <v>100</v>
      </c>
      <c r="Q3394">
        <f t="shared" ref="Q3394:Q3457" si="266">IFERROR(ROUND(E3394/L3394,2),0)</f>
        <v>41.67</v>
      </c>
      <c r="S3394" s="11">
        <f t="shared" ref="S3394:S3457" si="267">(J3394/86400)+DATE(1970,1,1)</f>
        <v>42446.845543981486</v>
      </c>
      <c r="T3394" s="11">
        <f t="shared" ref="T3394:T3457" si="268">(I3394/86400)+DATE(1970,1,1)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6" t="s">
        <v>6890</v>
      </c>
      <c r="C3395" s="6" t="s">
        <v>6891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1093</v>
      </c>
      <c r="O3395" t="s">
        <v>1094</v>
      </c>
      <c r="P3395" s="10">
        <f t="shared" si="265"/>
        <v>106</v>
      </c>
      <c r="Q3395">
        <f t="shared" si="266"/>
        <v>36.07</v>
      </c>
      <c r="S3395" s="11">
        <f t="shared" si="267"/>
        <v>41923.921643518523</v>
      </c>
      <c r="T3395" s="11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6" t="s">
        <v>6892</v>
      </c>
      <c r="C3396" s="6" t="s">
        <v>6893</v>
      </c>
      <c r="D3396" s="7">
        <v>550</v>
      </c>
      <c r="E3396" s="8">
        <v>783</v>
      </c>
      <c r="F3396" t="s">
        <v>22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1093</v>
      </c>
      <c r="O3396" t="s">
        <v>1094</v>
      </c>
      <c r="P3396" s="10">
        <f t="shared" si="265"/>
        <v>142</v>
      </c>
      <c r="Q3396">
        <f t="shared" si="266"/>
        <v>29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6" t="s">
        <v>6894</v>
      </c>
      <c r="C3397" s="6" t="s">
        <v>6895</v>
      </c>
      <c r="D3397" s="7">
        <v>500</v>
      </c>
      <c r="E3397" s="8">
        <v>920</v>
      </c>
      <c r="F3397" t="s">
        <v>22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1093</v>
      </c>
      <c r="O3397" t="s">
        <v>1094</v>
      </c>
      <c r="P3397" s="10">
        <f t="shared" si="265"/>
        <v>184</v>
      </c>
      <c r="Q3397">
        <f t="shared" si="266"/>
        <v>24.21</v>
      </c>
      <c r="S3397" s="11">
        <f t="shared" si="267"/>
        <v>42140.712314814809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6" t="s">
        <v>6896</v>
      </c>
      <c r="C3398" s="6" t="s">
        <v>6897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1093</v>
      </c>
      <c r="O3398" t="s">
        <v>1094</v>
      </c>
      <c r="P3398" s="10">
        <f t="shared" si="265"/>
        <v>104</v>
      </c>
      <c r="Q3398">
        <f t="shared" si="266"/>
        <v>55.89</v>
      </c>
      <c r="S3398" s="11">
        <f t="shared" si="267"/>
        <v>41764.446631944447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6" t="s">
        <v>6898</v>
      </c>
      <c r="C3399" s="6" t="s">
        <v>6899</v>
      </c>
      <c r="D3399" s="7">
        <v>250</v>
      </c>
      <c r="E3399" s="8">
        <v>280</v>
      </c>
      <c r="F3399" t="s">
        <v>22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1093</v>
      </c>
      <c r="O3399" t="s">
        <v>1094</v>
      </c>
      <c r="P3399" s="10">
        <f t="shared" si="265"/>
        <v>112</v>
      </c>
      <c r="Q3399">
        <f t="shared" si="266"/>
        <v>11.67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6" t="s">
        <v>6900</v>
      </c>
      <c r="C3400" s="6" t="s">
        <v>6901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1093</v>
      </c>
      <c r="O3400" t="s">
        <v>1094</v>
      </c>
      <c r="P3400" s="10">
        <f t="shared" si="265"/>
        <v>111</v>
      </c>
      <c r="Q3400">
        <f t="shared" si="266"/>
        <v>68.349999999999994</v>
      </c>
      <c r="S3400" s="11">
        <f t="shared" si="267"/>
        <v>41941.752037037033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6" t="s">
        <v>6902</v>
      </c>
      <c r="C3401" s="6" t="s">
        <v>6903</v>
      </c>
      <c r="D3401" s="7">
        <v>1200</v>
      </c>
      <c r="E3401" s="8">
        <v>1245</v>
      </c>
      <c r="F3401" t="s">
        <v>22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1093</v>
      </c>
      <c r="O3401" t="s">
        <v>1094</v>
      </c>
      <c r="P3401" s="10">
        <f t="shared" si="265"/>
        <v>104</v>
      </c>
      <c r="Q3401">
        <f t="shared" si="266"/>
        <v>27.07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6" t="s">
        <v>6904</v>
      </c>
      <c r="C3402" s="6" t="s">
        <v>6905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1093</v>
      </c>
      <c r="O3402" t="s">
        <v>1094</v>
      </c>
      <c r="P3402" s="10">
        <f t="shared" si="265"/>
        <v>100</v>
      </c>
      <c r="Q3402">
        <f t="shared" si="266"/>
        <v>118.13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6" t="s">
        <v>6906</v>
      </c>
      <c r="C3403" s="6" t="s">
        <v>6907</v>
      </c>
      <c r="D3403" s="7">
        <v>2900</v>
      </c>
      <c r="E3403" s="8">
        <v>2954</v>
      </c>
      <c r="F3403" t="s">
        <v>22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1093</v>
      </c>
      <c r="O3403" t="s">
        <v>1094</v>
      </c>
      <c r="P3403" s="10">
        <f t="shared" si="265"/>
        <v>102</v>
      </c>
      <c r="Q3403">
        <f t="shared" si="266"/>
        <v>44.76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6" t="s">
        <v>6908</v>
      </c>
      <c r="C3404" s="6" t="s">
        <v>6909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1093</v>
      </c>
      <c r="O3404" t="s">
        <v>1094</v>
      </c>
      <c r="P3404" s="10">
        <f t="shared" si="265"/>
        <v>110</v>
      </c>
      <c r="Q3404">
        <f t="shared" si="266"/>
        <v>99.79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6" t="s">
        <v>6910</v>
      </c>
      <c r="C3405" s="6" t="s">
        <v>6911</v>
      </c>
      <c r="D3405" s="7">
        <v>2000</v>
      </c>
      <c r="E3405" s="8">
        <v>2000</v>
      </c>
      <c r="F3405" t="s">
        <v>22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1093</v>
      </c>
      <c r="O3405" t="s">
        <v>1094</v>
      </c>
      <c r="P3405" s="10">
        <f t="shared" si="265"/>
        <v>100</v>
      </c>
      <c r="Q3405">
        <f t="shared" si="266"/>
        <v>117.65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6" t="s">
        <v>6912</v>
      </c>
      <c r="C3406" s="6" t="s">
        <v>6913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1093</v>
      </c>
      <c r="O3406" t="s">
        <v>1094</v>
      </c>
      <c r="P3406" s="10">
        <f t="shared" si="265"/>
        <v>122</v>
      </c>
      <c r="Q3406">
        <f t="shared" si="266"/>
        <v>203.33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6" t="s">
        <v>6914</v>
      </c>
      <c r="C3407" s="6" t="s">
        <v>6915</v>
      </c>
      <c r="D3407" s="7">
        <v>350</v>
      </c>
      <c r="E3407" s="8">
        <v>481.5</v>
      </c>
      <c r="F3407" t="s">
        <v>22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1093</v>
      </c>
      <c r="O3407" t="s">
        <v>1094</v>
      </c>
      <c r="P3407" s="10">
        <f t="shared" si="265"/>
        <v>138</v>
      </c>
      <c r="Q3407">
        <f t="shared" si="266"/>
        <v>28.32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6" t="s">
        <v>6916</v>
      </c>
      <c r="C3408" s="6" t="s">
        <v>6917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1093</v>
      </c>
      <c r="O3408" t="s">
        <v>1094</v>
      </c>
      <c r="P3408" s="10">
        <f t="shared" si="265"/>
        <v>100</v>
      </c>
      <c r="Q3408">
        <f t="shared" si="266"/>
        <v>110.23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6" t="s">
        <v>6918</v>
      </c>
      <c r="C3409" s="6" t="s">
        <v>6919</v>
      </c>
      <c r="D3409" s="7">
        <v>2000</v>
      </c>
      <c r="E3409" s="8">
        <v>2142</v>
      </c>
      <c r="F3409" t="s">
        <v>22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1093</v>
      </c>
      <c r="O3409" t="s">
        <v>1094</v>
      </c>
      <c r="P3409" s="10">
        <f t="shared" si="265"/>
        <v>107</v>
      </c>
      <c r="Q3409">
        <f t="shared" si="266"/>
        <v>31.97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6" t="s">
        <v>6920</v>
      </c>
      <c r="C3410" s="6" t="s">
        <v>6921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1093</v>
      </c>
      <c r="O3410" t="s">
        <v>1094</v>
      </c>
      <c r="P3410" s="10">
        <f t="shared" si="265"/>
        <v>211</v>
      </c>
      <c r="Q3410">
        <f t="shared" si="266"/>
        <v>58.61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6" t="s">
        <v>6922</v>
      </c>
      <c r="C3411" s="6" t="s">
        <v>6923</v>
      </c>
      <c r="D3411" s="7">
        <v>500</v>
      </c>
      <c r="E3411" s="8">
        <v>618</v>
      </c>
      <c r="F3411" t="s">
        <v>22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1093</v>
      </c>
      <c r="O3411" t="s">
        <v>1094</v>
      </c>
      <c r="P3411" s="10">
        <f t="shared" si="265"/>
        <v>124</v>
      </c>
      <c r="Q3411">
        <f t="shared" si="266"/>
        <v>29.43</v>
      </c>
      <c r="S3411" s="11">
        <f t="shared" si="267"/>
        <v>42544.814328703702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6" t="s">
        <v>6924</v>
      </c>
      <c r="C3412" s="6" t="s">
        <v>6925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1093</v>
      </c>
      <c r="O3412" t="s">
        <v>1094</v>
      </c>
      <c r="P3412" s="10">
        <f t="shared" si="265"/>
        <v>109</v>
      </c>
      <c r="Q3412">
        <f t="shared" si="266"/>
        <v>81.38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6" t="s">
        <v>6926</v>
      </c>
      <c r="C3413" s="6" t="s">
        <v>6927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1093</v>
      </c>
      <c r="O3413" t="s">
        <v>1094</v>
      </c>
      <c r="P3413" s="10">
        <f t="shared" si="265"/>
        <v>104</v>
      </c>
      <c r="Q3413">
        <f t="shared" si="266"/>
        <v>199.17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6" t="s">
        <v>6928</v>
      </c>
      <c r="C3414" s="6" t="s">
        <v>6929</v>
      </c>
      <c r="D3414" s="7">
        <v>3000</v>
      </c>
      <c r="E3414" s="8">
        <v>3000</v>
      </c>
      <c r="F3414" t="s">
        <v>22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1093</v>
      </c>
      <c r="O3414" t="s">
        <v>1094</v>
      </c>
      <c r="P3414" s="10">
        <f t="shared" si="265"/>
        <v>100</v>
      </c>
      <c r="Q3414">
        <f t="shared" si="266"/>
        <v>115.38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6" t="s">
        <v>6930</v>
      </c>
      <c r="C3415" s="6" t="s">
        <v>6931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1093</v>
      </c>
      <c r="O3415" t="s">
        <v>1094</v>
      </c>
      <c r="P3415" s="10">
        <f t="shared" si="265"/>
        <v>130</v>
      </c>
      <c r="Q3415">
        <f t="shared" si="266"/>
        <v>46.43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6" t="s">
        <v>6932</v>
      </c>
      <c r="C3416" s="6" t="s">
        <v>6933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1093</v>
      </c>
      <c r="O3416" t="s">
        <v>1094</v>
      </c>
      <c r="P3416" s="10">
        <f t="shared" si="265"/>
        <v>104</v>
      </c>
      <c r="Q3416">
        <f t="shared" si="266"/>
        <v>70.569999999999993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6" t="s">
        <v>6934</v>
      </c>
      <c r="C3417" s="6" t="s">
        <v>6935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1093</v>
      </c>
      <c r="O3417" t="s">
        <v>1094</v>
      </c>
      <c r="P3417" s="10">
        <f t="shared" si="265"/>
        <v>100</v>
      </c>
      <c r="Q3417">
        <f t="shared" si="266"/>
        <v>22.22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6" t="s">
        <v>6936</v>
      </c>
      <c r="C3418" s="6" t="s">
        <v>6937</v>
      </c>
      <c r="D3418" s="7">
        <v>4000</v>
      </c>
      <c r="E3418" s="8">
        <v>4784</v>
      </c>
      <c r="F3418" t="s">
        <v>22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1093</v>
      </c>
      <c r="O3418" t="s">
        <v>1094</v>
      </c>
      <c r="P3418" s="10">
        <f t="shared" si="265"/>
        <v>120</v>
      </c>
      <c r="Q3418">
        <f t="shared" si="266"/>
        <v>159.47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6" t="s">
        <v>6938</v>
      </c>
      <c r="C3419" s="6" t="s">
        <v>6939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1093</v>
      </c>
      <c r="O3419" t="s">
        <v>1094</v>
      </c>
      <c r="P3419" s="10">
        <f t="shared" si="265"/>
        <v>100</v>
      </c>
      <c r="Q3419">
        <f t="shared" si="266"/>
        <v>37.78</v>
      </c>
      <c r="S3419" s="11">
        <f t="shared" si="267"/>
        <v>41894.91375</v>
      </c>
      <c r="T3419" s="11">
        <f t="shared" si="268"/>
        <v>41938.029861111107</v>
      </c>
      <c r="U3419">
        <f t="shared" si="269"/>
        <v>2014</v>
      </c>
    </row>
    <row r="3420" spans="1:21" ht="60" x14ac:dyDescent="0.25">
      <c r="A3420">
        <v>3418</v>
      </c>
      <c r="B3420" s="6" t="s">
        <v>6940</v>
      </c>
      <c r="C3420" s="6" t="s">
        <v>6941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1093</v>
      </c>
      <c r="O3420" t="s">
        <v>1094</v>
      </c>
      <c r="P3420" s="10">
        <f t="shared" si="265"/>
        <v>101</v>
      </c>
      <c r="Q3420">
        <f t="shared" si="266"/>
        <v>72.05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6" t="s">
        <v>6942</v>
      </c>
      <c r="C3421" s="6" t="s">
        <v>6943</v>
      </c>
      <c r="D3421" s="7">
        <v>2750</v>
      </c>
      <c r="E3421" s="8">
        <v>2930</v>
      </c>
      <c r="F3421" t="s">
        <v>22</v>
      </c>
      <c r="G3421" t="s">
        <v>2470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1093</v>
      </c>
      <c r="O3421" t="s">
        <v>1094</v>
      </c>
      <c r="P3421" s="10">
        <f t="shared" si="265"/>
        <v>107</v>
      </c>
      <c r="Q3421">
        <f t="shared" si="266"/>
        <v>63.7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6" t="s">
        <v>6944</v>
      </c>
      <c r="C3422" s="6" t="s">
        <v>6945</v>
      </c>
      <c r="D3422" s="7">
        <v>700</v>
      </c>
      <c r="E3422" s="8">
        <v>966</v>
      </c>
      <c r="F3422" t="s">
        <v>22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1093</v>
      </c>
      <c r="O3422" t="s">
        <v>1094</v>
      </c>
      <c r="P3422" s="10">
        <f t="shared" si="265"/>
        <v>138</v>
      </c>
      <c r="Q3422">
        <f t="shared" si="266"/>
        <v>28.41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6" t="s">
        <v>6946</v>
      </c>
      <c r="C3423" s="6" t="s">
        <v>6947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1093</v>
      </c>
      <c r="O3423" t="s">
        <v>1094</v>
      </c>
      <c r="P3423" s="10">
        <f t="shared" si="265"/>
        <v>101</v>
      </c>
      <c r="Q3423">
        <f t="shared" si="266"/>
        <v>103.21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6" t="s">
        <v>6948</v>
      </c>
      <c r="C3424" s="6" t="s">
        <v>6949</v>
      </c>
      <c r="D3424" s="7">
        <v>3000</v>
      </c>
      <c r="E3424" s="8">
        <v>3273</v>
      </c>
      <c r="F3424" t="s">
        <v>22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1093</v>
      </c>
      <c r="O3424" t="s">
        <v>1094</v>
      </c>
      <c r="P3424" s="10">
        <f t="shared" si="265"/>
        <v>109</v>
      </c>
      <c r="Q3424">
        <f t="shared" si="266"/>
        <v>71.150000000000006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6" t="s">
        <v>6950</v>
      </c>
      <c r="C3425" s="6" t="s">
        <v>6951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1093</v>
      </c>
      <c r="O3425" t="s">
        <v>1094</v>
      </c>
      <c r="P3425" s="10">
        <f t="shared" si="265"/>
        <v>140</v>
      </c>
      <c r="Q3425">
        <f t="shared" si="266"/>
        <v>35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6" t="s">
        <v>6952</v>
      </c>
      <c r="C3426" s="6" t="s">
        <v>6953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1093</v>
      </c>
      <c r="O3426" t="s">
        <v>1094</v>
      </c>
      <c r="P3426" s="10">
        <f t="shared" si="265"/>
        <v>104</v>
      </c>
      <c r="Q3426">
        <f t="shared" si="266"/>
        <v>81.78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6" t="s">
        <v>6954</v>
      </c>
      <c r="C3427" s="6" t="s">
        <v>6955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1093</v>
      </c>
      <c r="O3427" t="s">
        <v>1094</v>
      </c>
      <c r="P3427" s="10">
        <f t="shared" si="265"/>
        <v>103</v>
      </c>
      <c r="Q3427">
        <f t="shared" si="266"/>
        <v>297.02999999999997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6" t="s">
        <v>6956</v>
      </c>
      <c r="C3428" s="6" t="s">
        <v>6957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1093</v>
      </c>
      <c r="O3428" t="s">
        <v>1094</v>
      </c>
      <c r="P3428" s="10">
        <f t="shared" si="265"/>
        <v>108</v>
      </c>
      <c r="Q3428">
        <f t="shared" si="266"/>
        <v>46.61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6" t="s">
        <v>6958</v>
      </c>
      <c r="C3429" s="6" t="s">
        <v>6959</v>
      </c>
      <c r="D3429" s="7">
        <v>1500</v>
      </c>
      <c r="E3429" s="8">
        <v>1500</v>
      </c>
      <c r="F3429" t="s">
        <v>22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1093</v>
      </c>
      <c r="O3429" t="s">
        <v>1094</v>
      </c>
      <c r="P3429" s="10">
        <f t="shared" si="265"/>
        <v>100</v>
      </c>
      <c r="Q3429">
        <f t="shared" si="266"/>
        <v>51.72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6" t="s">
        <v>6960</v>
      </c>
      <c r="C3430" s="6" t="s">
        <v>6961</v>
      </c>
      <c r="D3430" s="7">
        <v>2000</v>
      </c>
      <c r="E3430" s="8">
        <v>2055</v>
      </c>
      <c r="F3430" t="s">
        <v>22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1093</v>
      </c>
      <c r="O3430" t="s">
        <v>1094</v>
      </c>
      <c r="P3430" s="10">
        <f t="shared" si="265"/>
        <v>103</v>
      </c>
      <c r="Q3430">
        <f t="shared" si="266"/>
        <v>40.29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6" t="s">
        <v>6962</v>
      </c>
      <c r="C3431" s="6" t="s">
        <v>6963</v>
      </c>
      <c r="D3431" s="7">
        <v>150</v>
      </c>
      <c r="E3431" s="8">
        <v>195</v>
      </c>
      <c r="F3431" t="s">
        <v>22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1093</v>
      </c>
      <c r="O3431" t="s">
        <v>1094</v>
      </c>
      <c r="P3431" s="10">
        <f t="shared" si="265"/>
        <v>130</v>
      </c>
      <c r="Q3431">
        <f t="shared" si="266"/>
        <v>16.25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6" t="s">
        <v>6964</v>
      </c>
      <c r="C3432" s="6" t="s">
        <v>6965</v>
      </c>
      <c r="D3432" s="7">
        <v>2000</v>
      </c>
      <c r="E3432" s="8">
        <v>2170.9899999999998</v>
      </c>
      <c r="F3432" t="s">
        <v>22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1093</v>
      </c>
      <c r="O3432" t="s">
        <v>1094</v>
      </c>
      <c r="P3432" s="10">
        <f t="shared" si="265"/>
        <v>109</v>
      </c>
      <c r="Q3432">
        <f t="shared" si="266"/>
        <v>30.15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6" t="s">
        <v>6966</v>
      </c>
      <c r="C3433" s="6" t="s">
        <v>6967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1093</v>
      </c>
      <c r="O3433" t="s">
        <v>1094</v>
      </c>
      <c r="P3433" s="10">
        <f t="shared" si="265"/>
        <v>100</v>
      </c>
      <c r="Q3433">
        <f t="shared" si="266"/>
        <v>95.24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6" t="s">
        <v>6968</v>
      </c>
      <c r="C3434" s="6" t="s">
        <v>6969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1093</v>
      </c>
      <c r="O3434" t="s">
        <v>1094</v>
      </c>
      <c r="P3434" s="10">
        <f t="shared" si="265"/>
        <v>110</v>
      </c>
      <c r="Q3434">
        <f t="shared" si="266"/>
        <v>52.21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6" t="s">
        <v>6970</v>
      </c>
      <c r="C3435" s="6" t="s">
        <v>6971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1093</v>
      </c>
      <c r="O3435" t="s">
        <v>1094</v>
      </c>
      <c r="P3435" s="10">
        <f t="shared" si="265"/>
        <v>100</v>
      </c>
      <c r="Q3435">
        <f t="shared" si="266"/>
        <v>134.15</v>
      </c>
      <c r="S3435" s="11">
        <f t="shared" si="267"/>
        <v>41776.06313657407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6" t="s">
        <v>6972</v>
      </c>
      <c r="C3436" s="6" t="s">
        <v>6973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1093</v>
      </c>
      <c r="O3436" t="s">
        <v>1094</v>
      </c>
      <c r="P3436" s="10">
        <f t="shared" si="265"/>
        <v>106</v>
      </c>
      <c r="Q3436">
        <f t="shared" si="266"/>
        <v>62.83</v>
      </c>
      <c r="S3436" s="11">
        <f t="shared" si="267"/>
        <v>41800.380428240736</v>
      </c>
      <c r="T3436" s="11">
        <f t="shared" si="268"/>
        <v>41830.380428240736</v>
      </c>
      <c r="U3436">
        <f t="shared" si="269"/>
        <v>2014</v>
      </c>
    </row>
    <row r="3437" spans="1:21" ht="60" x14ac:dyDescent="0.25">
      <c r="A3437">
        <v>3435</v>
      </c>
      <c r="B3437" s="6" t="s">
        <v>6974</v>
      </c>
      <c r="C3437" s="6" t="s">
        <v>6975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1093</v>
      </c>
      <c r="O3437" t="s">
        <v>1094</v>
      </c>
      <c r="P3437" s="10">
        <f t="shared" si="265"/>
        <v>112</v>
      </c>
      <c r="Q3437">
        <f t="shared" si="266"/>
        <v>58.95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6" t="s">
        <v>6976</v>
      </c>
      <c r="C3438" s="6" t="s">
        <v>6977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1093</v>
      </c>
      <c r="O3438" t="s">
        <v>1094</v>
      </c>
      <c r="P3438" s="10">
        <f t="shared" si="265"/>
        <v>106</v>
      </c>
      <c r="Q3438">
        <f t="shared" si="266"/>
        <v>143.11000000000001</v>
      </c>
      <c r="S3438" s="11">
        <f t="shared" si="267"/>
        <v>41851.541585648149</v>
      </c>
      <c r="T3438" s="11">
        <f t="shared" si="268"/>
        <v>41872.686111111107</v>
      </c>
      <c r="U3438">
        <f t="shared" si="269"/>
        <v>2014</v>
      </c>
    </row>
    <row r="3439" spans="1:21" ht="60" x14ac:dyDescent="0.25">
      <c r="A3439">
        <v>3437</v>
      </c>
      <c r="B3439" s="6" t="s">
        <v>6978</v>
      </c>
      <c r="C3439" s="6" t="s">
        <v>6979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1093</v>
      </c>
      <c r="O3439" t="s">
        <v>1094</v>
      </c>
      <c r="P3439" s="10">
        <f t="shared" si="265"/>
        <v>101</v>
      </c>
      <c r="Q3439">
        <f t="shared" si="266"/>
        <v>84.17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6" t="s">
        <v>6980</v>
      </c>
      <c r="C3440" s="6" t="s">
        <v>6981</v>
      </c>
      <c r="D3440" s="7">
        <v>2500</v>
      </c>
      <c r="E3440" s="8">
        <v>2605</v>
      </c>
      <c r="F3440" t="s">
        <v>22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1093</v>
      </c>
      <c r="O3440" t="s">
        <v>1094</v>
      </c>
      <c r="P3440" s="10">
        <f t="shared" si="265"/>
        <v>104</v>
      </c>
      <c r="Q3440">
        <f t="shared" si="266"/>
        <v>186.07</v>
      </c>
      <c r="S3440" s="11">
        <f t="shared" si="267"/>
        <v>42100.927858796298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6" t="s">
        <v>6982</v>
      </c>
      <c r="C3441" s="6" t="s">
        <v>6983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1093</v>
      </c>
      <c r="O3441" t="s">
        <v>1094</v>
      </c>
      <c r="P3441" s="10">
        <f t="shared" si="265"/>
        <v>135</v>
      </c>
      <c r="Q3441">
        <f t="shared" si="266"/>
        <v>89.79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6" t="s">
        <v>6984</v>
      </c>
      <c r="C3442" s="6" t="s">
        <v>6985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1093</v>
      </c>
      <c r="O3442" t="s">
        <v>1094</v>
      </c>
      <c r="P3442" s="10">
        <f t="shared" si="265"/>
        <v>105</v>
      </c>
      <c r="Q3442">
        <f t="shared" si="266"/>
        <v>64.16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6" t="s">
        <v>6986</v>
      </c>
      <c r="C3443" s="6" t="s">
        <v>6987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1093</v>
      </c>
      <c r="O3443" t="s">
        <v>1094</v>
      </c>
      <c r="P3443" s="10">
        <f t="shared" si="265"/>
        <v>103</v>
      </c>
      <c r="Q3443">
        <f t="shared" si="266"/>
        <v>59.65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6" t="s">
        <v>6988</v>
      </c>
      <c r="C3444" s="6" t="s">
        <v>6989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1093</v>
      </c>
      <c r="O3444" t="s">
        <v>1094</v>
      </c>
      <c r="P3444" s="10">
        <f t="shared" si="265"/>
        <v>100</v>
      </c>
      <c r="Q3444">
        <f t="shared" si="266"/>
        <v>31.25</v>
      </c>
      <c r="S3444" s="11">
        <f t="shared" si="267"/>
        <v>42124.841111111113</v>
      </c>
      <c r="T3444" s="11">
        <f t="shared" si="268"/>
        <v>42154.841111111113</v>
      </c>
      <c r="U3444">
        <f t="shared" si="269"/>
        <v>2015</v>
      </c>
    </row>
    <row r="3445" spans="1:21" ht="60" x14ac:dyDescent="0.25">
      <c r="A3445">
        <v>3443</v>
      </c>
      <c r="B3445" s="6" t="s">
        <v>6990</v>
      </c>
      <c r="C3445" s="6" t="s">
        <v>6991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1093</v>
      </c>
      <c r="O3445" t="s">
        <v>1094</v>
      </c>
      <c r="P3445" s="10">
        <f t="shared" si="265"/>
        <v>186</v>
      </c>
      <c r="Q3445">
        <f t="shared" si="266"/>
        <v>41.22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6" t="s">
        <v>6992</v>
      </c>
      <c r="C3446" s="6" t="s">
        <v>6993</v>
      </c>
      <c r="D3446" s="7">
        <v>300</v>
      </c>
      <c r="E3446" s="8">
        <v>867</v>
      </c>
      <c r="F3446" t="s">
        <v>22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1093</v>
      </c>
      <c r="O3446" t="s">
        <v>1094</v>
      </c>
      <c r="P3446" s="10">
        <f t="shared" si="265"/>
        <v>289</v>
      </c>
      <c r="Q3446">
        <f t="shared" si="266"/>
        <v>43.35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6" t="s">
        <v>6994</v>
      </c>
      <c r="C3447" s="6" t="s">
        <v>6995</v>
      </c>
      <c r="D3447" s="7">
        <v>2000</v>
      </c>
      <c r="E3447" s="8">
        <v>2000</v>
      </c>
      <c r="F3447" t="s">
        <v>22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1093</v>
      </c>
      <c r="O3447" t="s">
        <v>1094</v>
      </c>
      <c r="P3447" s="10">
        <f t="shared" si="265"/>
        <v>100</v>
      </c>
      <c r="Q3447">
        <f t="shared" si="266"/>
        <v>64.52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6" t="s">
        <v>6996</v>
      </c>
      <c r="C3448" s="6" t="s">
        <v>6997</v>
      </c>
      <c r="D3448" s="7">
        <v>1000</v>
      </c>
      <c r="E3448" s="8">
        <v>1082</v>
      </c>
      <c r="F3448" t="s">
        <v>22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1093</v>
      </c>
      <c r="O3448" t="s">
        <v>1094</v>
      </c>
      <c r="P3448" s="10">
        <f t="shared" si="265"/>
        <v>108</v>
      </c>
      <c r="Q3448">
        <f t="shared" si="266"/>
        <v>43.28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6" t="s">
        <v>6998</v>
      </c>
      <c r="C3449" s="6" t="s">
        <v>6999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1093</v>
      </c>
      <c r="O3449" t="s">
        <v>1094</v>
      </c>
      <c r="P3449" s="10">
        <f t="shared" si="265"/>
        <v>108</v>
      </c>
      <c r="Q3449">
        <f t="shared" si="266"/>
        <v>77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6" t="s">
        <v>7000</v>
      </c>
      <c r="C3450" s="6" t="s">
        <v>7001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1093</v>
      </c>
      <c r="O3450" t="s">
        <v>1094</v>
      </c>
      <c r="P3450" s="10">
        <f t="shared" si="265"/>
        <v>110</v>
      </c>
      <c r="Q3450">
        <f t="shared" si="266"/>
        <v>51.22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6" t="s">
        <v>7002</v>
      </c>
      <c r="C3451" s="6" t="s">
        <v>7003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1093</v>
      </c>
      <c r="O3451" t="s">
        <v>1094</v>
      </c>
      <c r="P3451" s="10">
        <f t="shared" si="265"/>
        <v>171</v>
      </c>
      <c r="Q3451">
        <f t="shared" si="266"/>
        <v>68.25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6" t="s">
        <v>7004</v>
      </c>
      <c r="C3452" s="6" t="s">
        <v>7005</v>
      </c>
      <c r="D3452" s="7">
        <v>500</v>
      </c>
      <c r="E3452" s="8">
        <v>760</v>
      </c>
      <c r="F3452" t="s">
        <v>22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1093</v>
      </c>
      <c r="O3452" t="s">
        <v>1094</v>
      </c>
      <c r="P3452" s="10">
        <f t="shared" si="265"/>
        <v>152</v>
      </c>
      <c r="Q3452">
        <f t="shared" si="266"/>
        <v>19.489999999999998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6" t="s">
        <v>7006</v>
      </c>
      <c r="C3453" s="6" t="s">
        <v>7007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1093</v>
      </c>
      <c r="O3453" t="s">
        <v>1094</v>
      </c>
      <c r="P3453" s="10">
        <f t="shared" si="265"/>
        <v>101</v>
      </c>
      <c r="Q3453">
        <f t="shared" si="266"/>
        <v>41.13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6" t="s">
        <v>7008</v>
      </c>
      <c r="C3454" s="6" t="s">
        <v>7009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1093</v>
      </c>
      <c r="O3454" t="s">
        <v>1094</v>
      </c>
      <c r="P3454" s="10">
        <f t="shared" si="265"/>
        <v>153</v>
      </c>
      <c r="Q3454">
        <f t="shared" si="266"/>
        <v>41.41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6" t="s">
        <v>7010</v>
      </c>
      <c r="C3455" s="6" t="s">
        <v>7011</v>
      </c>
      <c r="D3455" s="7">
        <v>300</v>
      </c>
      <c r="E3455" s="8">
        <v>385</v>
      </c>
      <c r="F3455" t="s">
        <v>22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1093</v>
      </c>
      <c r="O3455" t="s">
        <v>1094</v>
      </c>
      <c r="P3455" s="10">
        <f t="shared" si="265"/>
        <v>128</v>
      </c>
      <c r="Q3455">
        <f t="shared" si="266"/>
        <v>27.5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6" t="s">
        <v>7012</v>
      </c>
      <c r="C3456" s="6" t="s">
        <v>7013</v>
      </c>
      <c r="D3456" s="7">
        <v>700</v>
      </c>
      <c r="E3456" s="8">
        <v>705</v>
      </c>
      <c r="F3456" t="s">
        <v>22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1093</v>
      </c>
      <c r="O3456" t="s">
        <v>1094</v>
      </c>
      <c r="P3456" s="10">
        <f t="shared" si="265"/>
        <v>101</v>
      </c>
      <c r="Q3456">
        <f t="shared" si="266"/>
        <v>33.57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6" t="s">
        <v>7014</v>
      </c>
      <c r="C3457" s="6" t="s">
        <v>7015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1093</v>
      </c>
      <c r="O3457" t="s">
        <v>1094</v>
      </c>
      <c r="P3457" s="10">
        <f t="shared" si="265"/>
        <v>101</v>
      </c>
      <c r="Q3457">
        <f t="shared" si="266"/>
        <v>145.87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6" t="s">
        <v>7016</v>
      </c>
      <c r="C3458" s="6" t="s">
        <v>7017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1093</v>
      </c>
      <c r="O3458" t="s">
        <v>1094</v>
      </c>
      <c r="P3458" s="10">
        <f t="shared" ref="P3458:P3521" si="270">IFERROR(ROUND(E3458/D3458*100,0),0)</f>
        <v>191</v>
      </c>
      <c r="Q3458">
        <f t="shared" ref="Q3458:Q3521" si="271">IFERROR(ROUND(E3458/L3458,2),0)</f>
        <v>358.69</v>
      </c>
      <c r="S3458" s="11">
        <f t="shared" ref="S3458:S3521" si="272">(J3458/86400)+DATE(1970,1,1)</f>
        <v>41821.205636574072</v>
      </c>
      <c r="T3458" s="11">
        <f t="shared" ref="T3458:T3521" si="273">(I3458/86400)+DATE(1970,1,1)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6" t="s">
        <v>7018</v>
      </c>
      <c r="C3459" s="6" t="s">
        <v>7019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1093</v>
      </c>
      <c r="O3459" t="s">
        <v>1094</v>
      </c>
      <c r="P3459" s="10">
        <f t="shared" si="270"/>
        <v>140</v>
      </c>
      <c r="Q3459">
        <f t="shared" si="271"/>
        <v>50.98</v>
      </c>
      <c r="S3459" s="11">
        <f t="shared" si="272"/>
        <v>42016.706678240742</v>
      </c>
      <c r="T3459" s="11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6" t="s">
        <v>7020</v>
      </c>
      <c r="C3460" s="6" t="s">
        <v>7021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1093</v>
      </c>
      <c r="O3460" t="s">
        <v>1094</v>
      </c>
      <c r="P3460" s="10">
        <f t="shared" si="270"/>
        <v>124</v>
      </c>
      <c r="Q3460">
        <f t="shared" si="271"/>
        <v>45.04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6" t="s">
        <v>7022</v>
      </c>
      <c r="C3461" s="6" t="s">
        <v>7023</v>
      </c>
      <c r="D3461" s="7">
        <v>500</v>
      </c>
      <c r="E3461" s="8">
        <v>631</v>
      </c>
      <c r="F3461" t="s">
        <v>22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1093</v>
      </c>
      <c r="O3461" t="s">
        <v>1094</v>
      </c>
      <c r="P3461" s="10">
        <f t="shared" si="270"/>
        <v>126</v>
      </c>
      <c r="Q3461">
        <f t="shared" si="271"/>
        <v>17.53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6" t="s">
        <v>7024</v>
      </c>
      <c r="C3462" s="6" t="s">
        <v>7025</v>
      </c>
      <c r="D3462" s="7">
        <v>500</v>
      </c>
      <c r="E3462" s="8">
        <v>950</v>
      </c>
      <c r="F3462" t="s">
        <v>22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1093</v>
      </c>
      <c r="O3462" t="s">
        <v>1094</v>
      </c>
      <c r="P3462" s="10">
        <f t="shared" si="270"/>
        <v>190</v>
      </c>
      <c r="Q3462">
        <f t="shared" si="271"/>
        <v>50</v>
      </c>
      <c r="S3462" s="11">
        <f t="shared" si="272"/>
        <v>41852.527222222227</v>
      </c>
      <c r="T3462" s="11">
        <f t="shared" si="273"/>
        <v>41866.527222222227</v>
      </c>
      <c r="U3462">
        <f t="shared" si="274"/>
        <v>2014</v>
      </c>
    </row>
    <row r="3463" spans="1:21" ht="60" x14ac:dyDescent="0.25">
      <c r="A3463">
        <v>3461</v>
      </c>
      <c r="B3463" s="6" t="s">
        <v>7026</v>
      </c>
      <c r="C3463" s="6" t="s">
        <v>7027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1093</v>
      </c>
      <c r="O3463" t="s">
        <v>1094</v>
      </c>
      <c r="P3463" s="10">
        <f t="shared" si="270"/>
        <v>139</v>
      </c>
      <c r="Q3463">
        <f t="shared" si="271"/>
        <v>57.92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6" t="s">
        <v>7028</v>
      </c>
      <c r="C3464" s="6" t="s">
        <v>7029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1093</v>
      </c>
      <c r="O3464" t="s">
        <v>1094</v>
      </c>
      <c r="P3464" s="10">
        <f t="shared" si="270"/>
        <v>202</v>
      </c>
      <c r="Q3464">
        <f t="shared" si="271"/>
        <v>29.71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6" t="s">
        <v>7030</v>
      </c>
      <c r="C3465" s="6" t="s">
        <v>7031</v>
      </c>
      <c r="D3465" s="7">
        <v>10000</v>
      </c>
      <c r="E3465" s="8">
        <v>10338</v>
      </c>
      <c r="F3465" t="s">
        <v>22</v>
      </c>
      <c r="G3465" t="s">
        <v>166</v>
      </c>
      <c r="H3465" t="s">
        <v>167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1093</v>
      </c>
      <c r="O3465" t="s">
        <v>1094</v>
      </c>
      <c r="P3465" s="10">
        <f t="shared" si="270"/>
        <v>103</v>
      </c>
      <c r="Q3465">
        <f t="shared" si="271"/>
        <v>90.68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6" t="s">
        <v>7032</v>
      </c>
      <c r="C3466" s="6" t="s">
        <v>7033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1093</v>
      </c>
      <c r="O3466" t="s">
        <v>1094</v>
      </c>
      <c r="P3466" s="10">
        <f t="shared" si="270"/>
        <v>102</v>
      </c>
      <c r="Q3466">
        <f t="shared" si="271"/>
        <v>55.01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6" t="s">
        <v>7034</v>
      </c>
      <c r="C3467" s="6" t="s">
        <v>7035</v>
      </c>
      <c r="D3467" s="7">
        <v>2000</v>
      </c>
      <c r="E3467" s="8">
        <v>2060</v>
      </c>
      <c r="F3467" t="s">
        <v>22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1093</v>
      </c>
      <c r="O3467" t="s">
        <v>1094</v>
      </c>
      <c r="P3467" s="10">
        <f t="shared" si="270"/>
        <v>103</v>
      </c>
      <c r="Q3467">
        <f t="shared" si="271"/>
        <v>57.22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6" t="s">
        <v>7036</v>
      </c>
      <c r="C3468" s="6" t="s">
        <v>7037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1093</v>
      </c>
      <c r="O3468" t="s">
        <v>1094</v>
      </c>
      <c r="P3468" s="10">
        <f t="shared" si="270"/>
        <v>127</v>
      </c>
      <c r="Q3468">
        <f t="shared" si="271"/>
        <v>72.95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6" t="s">
        <v>7038</v>
      </c>
      <c r="C3469" s="6" t="s">
        <v>7039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1093</v>
      </c>
      <c r="O3469" t="s">
        <v>1094</v>
      </c>
      <c r="P3469" s="10">
        <f t="shared" si="270"/>
        <v>101</v>
      </c>
      <c r="Q3469">
        <f t="shared" si="271"/>
        <v>64.47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6" t="s">
        <v>7040</v>
      </c>
      <c r="C3470" s="6" t="s">
        <v>7041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1093</v>
      </c>
      <c r="O3470" t="s">
        <v>1094</v>
      </c>
      <c r="P3470" s="10">
        <f t="shared" si="270"/>
        <v>122</v>
      </c>
      <c r="Q3470">
        <f t="shared" si="271"/>
        <v>716.35</v>
      </c>
      <c r="S3470" s="11">
        <f t="shared" si="272"/>
        <v>42605.765381944446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6" t="s">
        <v>7042</v>
      </c>
      <c r="C3471" s="6" t="s">
        <v>7043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1093</v>
      </c>
      <c r="O3471" t="s">
        <v>1094</v>
      </c>
      <c r="P3471" s="10">
        <f t="shared" si="270"/>
        <v>113</v>
      </c>
      <c r="Q3471">
        <f t="shared" si="271"/>
        <v>50.4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6" t="s">
        <v>7044</v>
      </c>
      <c r="C3472" s="6" t="s">
        <v>7045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1093</v>
      </c>
      <c r="O3472" t="s">
        <v>1094</v>
      </c>
      <c r="P3472" s="10">
        <f t="shared" si="270"/>
        <v>150</v>
      </c>
      <c r="Q3472">
        <f t="shared" si="271"/>
        <v>41.67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6" t="s">
        <v>7046</v>
      </c>
      <c r="C3473" s="6" t="s">
        <v>7047</v>
      </c>
      <c r="D3473" s="7">
        <v>500</v>
      </c>
      <c r="E3473" s="8">
        <v>1073</v>
      </c>
      <c r="F3473" t="s">
        <v>22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1093</v>
      </c>
      <c r="O3473" t="s">
        <v>1094</v>
      </c>
      <c r="P3473" s="10">
        <f t="shared" si="270"/>
        <v>215</v>
      </c>
      <c r="Q3473">
        <f t="shared" si="271"/>
        <v>35.770000000000003</v>
      </c>
      <c r="S3473" s="11">
        <f t="shared" si="272"/>
        <v>41841.820486111115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6" t="s">
        <v>7048</v>
      </c>
      <c r="C3474" s="6" t="s">
        <v>7049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1093</v>
      </c>
      <c r="O3474" t="s">
        <v>1094</v>
      </c>
      <c r="P3474" s="10">
        <f t="shared" si="270"/>
        <v>102</v>
      </c>
      <c r="Q3474">
        <f t="shared" si="271"/>
        <v>88.74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6" t="s">
        <v>7050</v>
      </c>
      <c r="C3475" s="6" t="s">
        <v>7051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1093</v>
      </c>
      <c r="O3475" t="s">
        <v>1094</v>
      </c>
      <c r="P3475" s="10">
        <f t="shared" si="270"/>
        <v>100</v>
      </c>
      <c r="Q3475">
        <f t="shared" si="271"/>
        <v>148.47999999999999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6" t="s">
        <v>7052</v>
      </c>
      <c r="C3476" s="6" t="s">
        <v>7053</v>
      </c>
      <c r="D3476" s="7">
        <v>2000</v>
      </c>
      <c r="E3476" s="8">
        <v>2020</v>
      </c>
      <c r="F3476" t="s">
        <v>22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1093</v>
      </c>
      <c r="O3476" t="s">
        <v>1094</v>
      </c>
      <c r="P3476" s="10">
        <f t="shared" si="270"/>
        <v>101</v>
      </c>
      <c r="Q3476">
        <f t="shared" si="271"/>
        <v>51.79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6" t="s">
        <v>7054</v>
      </c>
      <c r="C3477" s="6" t="s">
        <v>7055</v>
      </c>
      <c r="D3477" s="7">
        <v>300</v>
      </c>
      <c r="E3477" s="8">
        <v>340</v>
      </c>
      <c r="F3477" t="s">
        <v>22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1093</v>
      </c>
      <c r="O3477" t="s">
        <v>1094</v>
      </c>
      <c r="P3477" s="10">
        <f t="shared" si="270"/>
        <v>113</v>
      </c>
      <c r="Q3477">
        <f t="shared" si="271"/>
        <v>20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6" t="s">
        <v>7056</v>
      </c>
      <c r="C3478" s="6" t="s">
        <v>7057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1093</v>
      </c>
      <c r="O3478" t="s">
        <v>1094</v>
      </c>
      <c r="P3478" s="10">
        <f t="shared" si="270"/>
        <v>104</v>
      </c>
      <c r="Q3478">
        <f t="shared" si="271"/>
        <v>52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6" t="s">
        <v>7058</v>
      </c>
      <c r="C3479" s="6" t="s">
        <v>7059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1093</v>
      </c>
      <c r="O3479" t="s">
        <v>1094</v>
      </c>
      <c r="P3479" s="10">
        <f t="shared" si="270"/>
        <v>115</v>
      </c>
      <c r="Q3479">
        <f t="shared" si="271"/>
        <v>53.23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6" t="s">
        <v>7060</v>
      </c>
      <c r="C3480" s="6" t="s">
        <v>7061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1093</v>
      </c>
      <c r="O3480" t="s">
        <v>1094</v>
      </c>
      <c r="P3480" s="10">
        <f t="shared" si="270"/>
        <v>113</v>
      </c>
      <c r="Q3480">
        <f t="shared" si="271"/>
        <v>39.6</v>
      </c>
      <c r="S3480" s="11">
        <f t="shared" si="272"/>
        <v>42053.916921296295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6" t="s">
        <v>7062</v>
      </c>
      <c r="C3481" s="6" t="s">
        <v>7063</v>
      </c>
      <c r="D3481" s="7">
        <v>1500</v>
      </c>
      <c r="E3481" s="8">
        <v>1918</v>
      </c>
      <c r="F3481" t="s">
        <v>22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1093</v>
      </c>
      <c r="O3481" t="s">
        <v>1094</v>
      </c>
      <c r="P3481" s="10">
        <f t="shared" si="270"/>
        <v>128</v>
      </c>
      <c r="Q3481">
        <f t="shared" si="271"/>
        <v>34.25</v>
      </c>
      <c r="S3481" s="11">
        <f t="shared" si="272"/>
        <v>41781.855092592596</v>
      </c>
      <c r="T3481" s="11">
        <f t="shared" si="273"/>
        <v>41811.855092592596</v>
      </c>
      <c r="U3481">
        <f t="shared" si="274"/>
        <v>2014</v>
      </c>
    </row>
    <row r="3482" spans="1:21" ht="45" x14ac:dyDescent="0.25">
      <c r="A3482">
        <v>3480</v>
      </c>
      <c r="B3482" s="6" t="s">
        <v>7064</v>
      </c>
      <c r="C3482" s="6" t="s">
        <v>7065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1093</v>
      </c>
      <c r="O3482" t="s">
        <v>1094</v>
      </c>
      <c r="P3482" s="10">
        <f t="shared" si="270"/>
        <v>143</v>
      </c>
      <c r="Q3482">
        <f t="shared" si="271"/>
        <v>164.62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6" t="s">
        <v>7066</v>
      </c>
      <c r="C3483" s="6" t="s">
        <v>7067</v>
      </c>
      <c r="D3483" s="7">
        <v>10000</v>
      </c>
      <c r="E3483" s="8">
        <v>11880</v>
      </c>
      <c r="F3483" t="s">
        <v>22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1093</v>
      </c>
      <c r="O3483" t="s">
        <v>1094</v>
      </c>
      <c r="P3483" s="10">
        <f t="shared" si="270"/>
        <v>119</v>
      </c>
      <c r="Q3483">
        <f t="shared" si="271"/>
        <v>125.05</v>
      </c>
      <c r="S3483" s="11">
        <f t="shared" si="272"/>
        <v>41989.247546296298</v>
      </c>
      <c r="T3483" s="11">
        <f t="shared" si="273"/>
        <v>42006.247546296298</v>
      </c>
      <c r="U3483">
        <f t="shared" si="274"/>
        <v>2014</v>
      </c>
    </row>
    <row r="3484" spans="1:21" ht="45" x14ac:dyDescent="0.25">
      <c r="A3484">
        <v>3482</v>
      </c>
      <c r="B3484" s="6" t="s">
        <v>7068</v>
      </c>
      <c r="C3484" s="6" t="s">
        <v>7069</v>
      </c>
      <c r="D3484" s="7">
        <v>3000</v>
      </c>
      <c r="E3484" s="8">
        <v>4150</v>
      </c>
      <c r="F3484" t="s">
        <v>22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1093</v>
      </c>
      <c r="O3484" t="s">
        <v>1094</v>
      </c>
      <c r="P3484" s="10">
        <f t="shared" si="270"/>
        <v>138</v>
      </c>
      <c r="Q3484">
        <f t="shared" si="271"/>
        <v>51.88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6" t="s">
        <v>7070</v>
      </c>
      <c r="C3485" s="6" t="s">
        <v>7071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1093</v>
      </c>
      <c r="O3485" t="s">
        <v>1094</v>
      </c>
      <c r="P3485" s="10">
        <f t="shared" si="270"/>
        <v>160</v>
      </c>
      <c r="Q3485">
        <f t="shared" si="271"/>
        <v>40.29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6" t="s">
        <v>7072</v>
      </c>
      <c r="C3486" s="6" t="s">
        <v>7073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1093</v>
      </c>
      <c r="O3486" t="s">
        <v>1094</v>
      </c>
      <c r="P3486" s="10">
        <f t="shared" si="270"/>
        <v>114</v>
      </c>
      <c r="Q3486">
        <f t="shared" si="271"/>
        <v>64.91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6" t="s">
        <v>7074</v>
      </c>
      <c r="C3487" s="6" t="s">
        <v>7075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1093</v>
      </c>
      <c r="O3487" t="s">
        <v>1094</v>
      </c>
      <c r="P3487" s="10">
        <f t="shared" si="270"/>
        <v>101</v>
      </c>
      <c r="Q3487">
        <f t="shared" si="271"/>
        <v>55.33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6" t="s">
        <v>7076</v>
      </c>
      <c r="C3488" s="6" t="s">
        <v>7077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1093</v>
      </c>
      <c r="O3488" t="s">
        <v>1094</v>
      </c>
      <c r="P3488" s="10">
        <f t="shared" si="270"/>
        <v>155</v>
      </c>
      <c r="Q3488">
        <f t="shared" si="271"/>
        <v>83.14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6" t="s">
        <v>7078</v>
      </c>
      <c r="C3489" s="6" t="s">
        <v>7079</v>
      </c>
      <c r="D3489" s="7">
        <v>2000</v>
      </c>
      <c r="E3489" s="8">
        <v>2555</v>
      </c>
      <c r="F3489" t="s">
        <v>22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1093</v>
      </c>
      <c r="O3489" t="s">
        <v>1094</v>
      </c>
      <c r="P3489" s="10">
        <f t="shared" si="270"/>
        <v>128</v>
      </c>
      <c r="Q3489">
        <f t="shared" si="271"/>
        <v>38.71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6" t="s">
        <v>7080</v>
      </c>
      <c r="C3490" s="6" t="s">
        <v>7081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1093</v>
      </c>
      <c r="O3490" t="s">
        <v>1094</v>
      </c>
      <c r="P3490" s="10">
        <f t="shared" si="270"/>
        <v>121</v>
      </c>
      <c r="Q3490">
        <f t="shared" si="271"/>
        <v>125.38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6" t="s">
        <v>7082</v>
      </c>
      <c r="C3491" s="6" t="s">
        <v>7083</v>
      </c>
      <c r="D3491" s="7">
        <v>5000</v>
      </c>
      <c r="E3491" s="8">
        <v>5635</v>
      </c>
      <c r="F3491" t="s">
        <v>22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1093</v>
      </c>
      <c r="O3491" t="s">
        <v>1094</v>
      </c>
      <c r="P3491" s="10">
        <f t="shared" si="270"/>
        <v>113</v>
      </c>
      <c r="Q3491">
        <f t="shared" si="271"/>
        <v>78.260000000000005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6" t="s">
        <v>7084</v>
      </c>
      <c r="C3492" s="6" t="s">
        <v>7085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1093</v>
      </c>
      <c r="O3492" t="s">
        <v>1094</v>
      </c>
      <c r="P3492" s="10">
        <f t="shared" si="270"/>
        <v>128</v>
      </c>
      <c r="Q3492">
        <f t="shared" si="271"/>
        <v>47.22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6" t="s">
        <v>7086</v>
      </c>
      <c r="C3493" s="6" t="s">
        <v>7087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1093</v>
      </c>
      <c r="O3493" t="s">
        <v>1094</v>
      </c>
      <c r="P3493" s="10">
        <f t="shared" si="270"/>
        <v>158</v>
      </c>
      <c r="Q3493">
        <f t="shared" si="271"/>
        <v>79.099999999999994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6" t="s">
        <v>7088</v>
      </c>
      <c r="C3494" s="6" t="s">
        <v>7089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1093</v>
      </c>
      <c r="O3494" t="s">
        <v>1094</v>
      </c>
      <c r="P3494" s="10">
        <f t="shared" si="270"/>
        <v>105</v>
      </c>
      <c r="Q3494">
        <f t="shared" si="271"/>
        <v>114.29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6" t="s">
        <v>7090</v>
      </c>
      <c r="C3495" s="6" t="s">
        <v>7091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1093</v>
      </c>
      <c r="O3495" t="s">
        <v>1094</v>
      </c>
      <c r="P3495" s="10">
        <f t="shared" si="270"/>
        <v>100</v>
      </c>
      <c r="Q3495">
        <f t="shared" si="271"/>
        <v>51.72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6" t="s">
        <v>7092</v>
      </c>
      <c r="C3496" s="6" t="s">
        <v>7093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1093</v>
      </c>
      <c r="O3496" t="s">
        <v>1094</v>
      </c>
      <c r="P3496" s="10">
        <f t="shared" si="270"/>
        <v>100</v>
      </c>
      <c r="Q3496">
        <f t="shared" si="271"/>
        <v>30.77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6" t="s">
        <v>7094</v>
      </c>
      <c r="C3497" s="6" t="s">
        <v>7095</v>
      </c>
      <c r="D3497" s="7">
        <v>5000</v>
      </c>
      <c r="E3497" s="8">
        <v>5343</v>
      </c>
      <c r="F3497" t="s">
        <v>22</v>
      </c>
      <c r="G3497" t="s">
        <v>166</v>
      </c>
      <c r="H3497" t="s">
        <v>167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1093</v>
      </c>
      <c r="O3497" t="s">
        <v>1094</v>
      </c>
      <c r="P3497" s="10">
        <f t="shared" si="270"/>
        <v>107</v>
      </c>
      <c r="Q3497">
        <f t="shared" si="271"/>
        <v>74.209999999999994</v>
      </c>
      <c r="S3497" s="11">
        <f t="shared" si="272"/>
        <v>41915.762835648144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6" t="s">
        <v>7096</v>
      </c>
      <c r="C3498" s="6" t="s">
        <v>7097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1093</v>
      </c>
      <c r="O3498" t="s">
        <v>1094</v>
      </c>
      <c r="P3498" s="10">
        <f t="shared" si="270"/>
        <v>124</v>
      </c>
      <c r="Q3498">
        <f t="shared" si="271"/>
        <v>47.85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6" t="s">
        <v>7098</v>
      </c>
      <c r="C3499" s="6" t="s">
        <v>7099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1093</v>
      </c>
      <c r="O3499" t="s">
        <v>1094</v>
      </c>
      <c r="P3499" s="10">
        <f t="shared" si="270"/>
        <v>109</v>
      </c>
      <c r="Q3499">
        <f t="shared" si="271"/>
        <v>34.409999999999997</v>
      </c>
      <c r="S3499" s="11">
        <f t="shared" si="272"/>
        <v>42511.741944444446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6" t="s">
        <v>7100</v>
      </c>
      <c r="C3500" s="6" t="s">
        <v>7101</v>
      </c>
      <c r="D3500" s="7">
        <v>1650</v>
      </c>
      <c r="E3500" s="8">
        <v>1690</v>
      </c>
      <c r="F3500" t="s">
        <v>22</v>
      </c>
      <c r="G3500" t="s">
        <v>166</v>
      </c>
      <c r="H3500" t="s">
        <v>167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1093</v>
      </c>
      <c r="O3500" t="s">
        <v>1094</v>
      </c>
      <c r="P3500" s="10">
        <f t="shared" si="270"/>
        <v>102</v>
      </c>
      <c r="Q3500">
        <f t="shared" si="271"/>
        <v>40.24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6" t="s">
        <v>7102</v>
      </c>
      <c r="C3501" s="6" t="s">
        <v>7103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1093</v>
      </c>
      <c r="O3501" t="s">
        <v>1094</v>
      </c>
      <c r="P3501" s="10">
        <f t="shared" si="270"/>
        <v>106</v>
      </c>
      <c r="Q3501">
        <f t="shared" si="271"/>
        <v>60.29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6" t="s">
        <v>7104</v>
      </c>
      <c r="C3502" s="6" t="s">
        <v>7105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1093</v>
      </c>
      <c r="O3502" t="s">
        <v>1094</v>
      </c>
      <c r="P3502" s="10">
        <f t="shared" si="270"/>
        <v>106</v>
      </c>
      <c r="Q3502">
        <f t="shared" si="271"/>
        <v>25.31</v>
      </c>
      <c r="S3502" s="11">
        <f t="shared" si="272"/>
        <v>42419.919421296298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6" t="s">
        <v>7106</v>
      </c>
      <c r="C3503" s="6" t="s">
        <v>7107</v>
      </c>
      <c r="D3503" s="7">
        <v>1500</v>
      </c>
      <c r="E3503" s="8">
        <v>1510</v>
      </c>
      <c r="F3503" t="s">
        <v>22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1093</v>
      </c>
      <c r="O3503" t="s">
        <v>1094</v>
      </c>
      <c r="P3503" s="10">
        <f t="shared" si="270"/>
        <v>101</v>
      </c>
      <c r="Q3503">
        <f t="shared" si="271"/>
        <v>35.950000000000003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6" t="s">
        <v>7108</v>
      </c>
      <c r="C3504" s="6" t="s">
        <v>7109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1093</v>
      </c>
      <c r="O3504" t="s">
        <v>1094</v>
      </c>
      <c r="P3504" s="10">
        <f t="shared" si="270"/>
        <v>105</v>
      </c>
      <c r="Q3504">
        <f t="shared" si="271"/>
        <v>136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6" t="s">
        <v>7110</v>
      </c>
      <c r="C3505" s="6" t="s">
        <v>7111</v>
      </c>
      <c r="D3505" s="7">
        <v>2500</v>
      </c>
      <c r="E3505" s="8">
        <v>2689</v>
      </c>
      <c r="F3505" t="s">
        <v>22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1093</v>
      </c>
      <c r="O3505" t="s">
        <v>1094</v>
      </c>
      <c r="P3505" s="10">
        <f t="shared" si="270"/>
        <v>108</v>
      </c>
      <c r="Q3505">
        <f t="shared" si="271"/>
        <v>70.760000000000005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6" t="s">
        <v>7112</v>
      </c>
      <c r="C3506" s="6" t="s">
        <v>7113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1093</v>
      </c>
      <c r="O3506" t="s">
        <v>1094</v>
      </c>
      <c r="P3506" s="10">
        <f t="shared" si="270"/>
        <v>100</v>
      </c>
      <c r="Q3506">
        <f t="shared" si="271"/>
        <v>125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6" t="s">
        <v>7114</v>
      </c>
      <c r="C3507" s="6" t="s">
        <v>7115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1093</v>
      </c>
      <c r="O3507" t="s">
        <v>1094</v>
      </c>
      <c r="P3507" s="10">
        <f t="shared" si="270"/>
        <v>104</v>
      </c>
      <c r="Q3507">
        <f t="shared" si="271"/>
        <v>66.510000000000005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6" t="s">
        <v>7116</v>
      </c>
      <c r="C3508" s="6" t="s">
        <v>7117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1093</v>
      </c>
      <c r="O3508" t="s">
        <v>1094</v>
      </c>
      <c r="P3508" s="10">
        <f t="shared" si="270"/>
        <v>102</v>
      </c>
      <c r="Q3508">
        <f t="shared" si="271"/>
        <v>105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6" t="s">
        <v>7118</v>
      </c>
      <c r="C3509" s="6" t="s">
        <v>7119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1093</v>
      </c>
      <c r="O3509" t="s">
        <v>1094</v>
      </c>
      <c r="P3509" s="10">
        <f t="shared" si="270"/>
        <v>104</v>
      </c>
      <c r="Q3509">
        <f t="shared" si="271"/>
        <v>145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6" t="s">
        <v>7120</v>
      </c>
      <c r="C3510" s="6" t="s">
        <v>7121</v>
      </c>
      <c r="D3510" s="7">
        <v>100</v>
      </c>
      <c r="E3510" s="8">
        <v>180</v>
      </c>
      <c r="F3510" t="s">
        <v>22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1093</v>
      </c>
      <c r="O3510" t="s">
        <v>1094</v>
      </c>
      <c r="P3510" s="10">
        <f t="shared" si="270"/>
        <v>180</v>
      </c>
      <c r="Q3510">
        <f t="shared" si="271"/>
        <v>12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6" t="s">
        <v>7122</v>
      </c>
      <c r="C3511" s="6" t="s">
        <v>7123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1093</v>
      </c>
      <c r="O3511" t="s">
        <v>1094</v>
      </c>
      <c r="P3511" s="10">
        <f t="shared" si="270"/>
        <v>106</v>
      </c>
      <c r="Q3511">
        <f t="shared" si="271"/>
        <v>96.67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6" t="s">
        <v>7124</v>
      </c>
      <c r="C3512" s="6" t="s">
        <v>7125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1093</v>
      </c>
      <c r="O3512" t="s">
        <v>1094</v>
      </c>
      <c r="P3512" s="10">
        <f t="shared" si="270"/>
        <v>101</v>
      </c>
      <c r="Q3512">
        <f t="shared" si="271"/>
        <v>60.33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6" t="s">
        <v>7126</v>
      </c>
      <c r="C3513" s="6" t="s">
        <v>7127</v>
      </c>
      <c r="D3513" s="7">
        <v>1500</v>
      </c>
      <c r="E3513" s="8">
        <v>1518</v>
      </c>
      <c r="F3513" t="s">
        <v>22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1093</v>
      </c>
      <c r="O3513" t="s">
        <v>1094</v>
      </c>
      <c r="P3513" s="10">
        <f t="shared" si="270"/>
        <v>101</v>
      </c>
      <c r="Q3513">
        <f t="shared" si="271"/>
        <v>79.89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6" t="s">
        <v>7128</v>
      </c>
      <c r="C3514" s="6" t="s">
        <v>7129</v>
      </c>
      <c r="D3514" s="7">
        <v>1000</v>
      </c>
      <c r="E3514" s="8">
        <v>1000</v>
      </c>
      <c r="F3514" t="s">
        <v>22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1093</v>
      </c>
      <c r="O3514" t="s">
        <v>1094</v>
      </c>
      <c r="P3514" s="10">
        <f t="shared" si="270"/>
        <v>100</v>
      </c>
      <c r="Q3514">
        <f t="shared" si="271"/>
        <v>58.82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6" t="s">
        <v>7130</v>
      </c>
      <c r="C3515" s="6" t="s">
        <v>7131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1093</v>
      </c>
      <c r="O3515" t="s">
        <v>1094</v>
      </c>
      <c r="P3515" s="10">
        <f t="shared" si="270"/>
        <v>118</v>
      </c>
      <c r="Q3515">
        <f t="shared" si="271"/>
        <v>75.34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6" t="s">
        <v>7132</v>
      </c>
      <c r="C3516" s="6" t="s">
        <v>7133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1093</v>
      </c>
      <c r="O3516" t="s">
        <v>1094</v>
      </c>
      <c r="P3516" s="10">
        <f t="shared" si="270"/>
        <v>110</v>
      </c>
      <c r="Q3516">
        <f t="shared" si="271"/>
        <v>55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6" t="s">
        <v>7134</v>
      </c>
      <c r="C3517" s="6" t="s">
        <v>7135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1093</v>
      </c>
      <c r="O3517" t="s">
        <v>1094</v>
      </c>
      <c r="P3517" s="10">
        <f t="shared" si="270"/>
        <v>103</v>
      </c>
      <c r="Q3517">
        <f t="shared" si="271"/>
        <v>66.959999999999994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6" t="s">
        <v>7136</v>
      </c>
      <c r="C3518" s="6" t="s">
        <v>7137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1093</v>
      </c>
      <c r="O3518" t="s">
        <v>1094</v>
      </c>
      <c r="P3518" s="10">
        <f t="shared" si="270"/>
        <v>100</v>
      </c>
      <c r="Q3518">
        <f t="shared" si="271"/>
        <v>227.27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6" t="s">
        <v>7138</v>
      </c>
      <c r="C3519" s="6" t="s">
        <v>7139</v>
      </c>
      <c r="D3519" s="7">
        <v>4000</v>
      </c>
      <c r="E3519" s="8">
        <v>4000</v>
      </c>
      <c r="F3519" t="s">
        <v>22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1093</v>
      </c>
      <c r="O3519" t="s">
        <v>1094</v>
      </c>
      <c r="P3519" s="10">
        <f t="shared" si="270"/>
        <v>100</v>
      </c>
      <c r="Q3519">
        <f t="shared" si="271"/>
        <v>307.69</v>
      </c>
      <c r="S3519" s="11">
        <f t="shared" si="272"/>
        <v>41794.817523148144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6" t="s">
        <v>7140</v>
      </c>
      <c r="C3520" s="6" t="s">
        <v>7141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1093</v>
      </c>
      <c r="O3520" t="s">
        <v>1094</v>
      </c>
      <c r="P3520" s="10">
        <f t="shared" si="270"/>
        <v>110</v>
      </c>
      <c r="Q3520">
        <f t="shared" si="271"/>
        <v>50.02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6" t="s">
        <v>7142</v>
      </c>
      <c r="C3521" s="6" t="s">
        <v>7143</v>
      </c>
      <c r="D3521" s="7">
        <v>2000</v>
      </c>
      <c r="E3521" s="8">
        <v>2027</v>
      </c>
      <c r="F3521" t="s">
        <v>22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1093</v>
      </c>
      <c r="O3521" t="s">
        <v>1094</v>
      </c>
      <c r="P3521" s="10">
        <f t="shared" si="270"/>
        <v>101</v>
      </c>
      <c r="Q3521">
        <f t="shared" si="271"/>
        <v>72.39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6" t="s">
        <v>7144</v>
      </c>
      <c r="C3522" s="6" t="s">
        <v>7145</v>
      </c>
      <c r="D3522" s="7">
        <v>2000</v>
      </c>
      <c r="E3522" s="8">
        <v>2015</v>
      </c>
      <c r="F3522" t="s">
        <v>22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1093</v>
      </c>
      <c r="O3522" t="s">
        <v>1094</v>
      </c>
      <c r="P3522" s="10">
        <f t="shared" ref="P3522:P3585" si="275">IFERROR(ROUND(E3522/D3522*100,0),0)</f>
        <v>101</v>
      </c>
      <c r="Q3522">
        <f t="shared" ref="Q3522:Q3585" si="276">IFERROR(ROUND(E3522/L3522,2),0)</f>
        <v>95.95</v>
      </c>
      <c r="S3522" s="11">
        <f t="shared" ref="S3522:S3585" si="277">(J3522/86400)+DATE(1970,1,1)</f>
        <v>42227.824212962965</v>
      </c>
      <c r="T3522" s="11">
        <f t="shared" ref="T3522:T3585" si="278">(I3522/86400)+DATE(1970,1,1)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6" t="s">
        <v>7146</v>
      </c>
      <c r="C3523" s="6" t="s">
        <v>7147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1093</v>
      </c>
      <c r="O3523" t="s">
        <v>1094</v>
      </c>
      <c r="P3523" s="10">
        <f t="shared" si="275"/>
        <v>169</v>
      </c>
      <c r="Q3523">
        <f t="shared" si="276"/>
        <v>45.62</v>
      </c>
      <c r="S3523" s="11">
        <f t="shared" si="277"/>
        <v>41881.361342592594</v>
      </c>
      <c r="T3523" s="11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6" t="s">
        <v>7148</v>
      </c>
      <c r="C3524" s="6" t="s">
        <v>7149</v>
      </c>
      <c r="D3524" s="7">
        <v>1395</v>
      </c>
      <c r="E3524" s="8">
        <v>1395</v>
      </c>
      <c r="F3524" t="s">
        <v>22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1093</v>
      </c>
      <c r="O3524" t="s">
        <v>1094</v>
      </c>
      <c r="P3524" s="10">
        <f t="shared" si="275"/>
        <v>100</v>
      </c>
      <c r="Q3524">
        <f t="shared" si="276"/>
        <v>41.03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6" t="s">
        <v>7150</v>
      </c>
      <c r="C3525" s="6" t="s">
        <v>7151</v>
      </c>
      <c r="D3525" s="7">
        <v>4000</v>
      </c>
      <c r="E3525" s="8">
        <v>4546</v>
      </c>
      <c r="F3525" t="s">
        <v>22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1093</v>
      </c>
      <c r="O3525" t="s">
        <v>1094</v>
      </c>
      <c r="P3525" s="10">
        <f t="shared" si="275"/>
        <v>114</v>
      </c>
      <c r="Q3525">
        <f t="shared" si="276"/>
        <v>56.83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6" t="s">
        <v>7152</v>
      </c>
      <c r="C3526" s="6" t="s">
        <v>7153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1093</v>
      </c>
      <c r="O3526" t="s">
        <v>1094</v>
      </c>
      <c r="P3526" s="10">
        <f t="shared" si="275"/>
        <v>102</v>
      </c>
      <c r="Q3526">
        <f t="shared" si="276"/>
        <v>137.24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6" t="s">
        <v>7154</v>
      </c>
      <c r="C3527" s="6" t="s">
        <v>7155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1093</v>
      </c>
      <c r="O3527" t="s">
        <v>1094</v>
      </c>
      <c r="P3527" s="10">
        <f t="shared" si="275"/>
        <v>106</v>
      </c>
      <c r="Q3527">
        <f t="shared" si="276"/>
        <v>75.709999999999994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6" t="s">
        <v>7156</v>
      </c>
      <c r="C3528" s="6" t="s">
        <v>7157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1093</v>
      </c>
      <c r="O3528" t="s">
        <v>1094</v>
      </c>
      <c r="P3528" s="10">
        <f t="shared" si="275"/>
        <v>102</v>
      </c>
      <c r="Q3528">
        <f t="shared" si="276"/>
        <v>99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6" t="s">
        <v>7158</v>
      </c>
      <c r="C3529" s="6" t="s">
        <v>7159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1093</v>
      </c>
      <c r="O3529" t="s">
        <v>1094</v>
      </c>
      <c r="P3529" s="10">
        <f t="shared" si="275"/>
        <v>117</v>
      </c>
      <c r="Q3529">
        <f t="shared" si="276"/>
        <v>81.569999999999993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6" t="s">
        <v>7160</v>
      </c>
      <c r="C3530" s="6" t="s">
        <v>7161</v>
      </c>
      <c r="D3530" s="7">
        <v>1650</v>
      </c>
      <c r="E3530" s="8">
        <v>1669</v>
      </c>
      <c r="F3530" t="s">
        <v>22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1093</v>
      </c>
      <c r="O3530" t="s">
        <v>1094</v>
      </c>
      <c r="P3530" s="10">
        <f t="shared" si="275"/>
        <v>101</v>
      </c>
      <c r="Q3530">
        <f t="shared" si="276"/>
        <v>45.11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6" t="s">
        <v>7162</v>
      </c>
      <c r="C3531" s="6" t="s">
        <v>7163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1093</v>
      </c>
      <c r="O3531" t="s">
        <v>1094</v>
      </c>
      <c r="P3531" s="10">
        <f t="shared" si="275"/>
        <v>132</v>
      </c>
      <c r="Q3531">
        <f t="shared" si="276"/>
        <v>36.67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6" t="s">
        <v>7164</v>
      </c>
      <c r="C3532" s="6" t="s">
        <v>7165</v>
      </c>
      <c r="D3532" s="7">
        <v>2750</v>
      </c>
      <c r="E3532" s="8">
        <v>2750</v>
      </c>
      <c r="F3532" t="s">
        <v>22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1093</v>
      </c>
      <c r="O3532" t="s">
        <v>1094</v>
      </c>
      <c r="P3532" s="10">
        <f t="shared" si="275"/>
        <v>100</v>
      </c>
      <c r="Q3532">
        <f t="shared" si="276"/>
        <v>125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6" t="s">
        <v>7166</v>
      </c>
      <c r="C3533" s="6" t="s">
        <v>7167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1093</v>
      </c>
      <c r="O3533" t="s">
        <v>1094</v>
      </c>
      <c r="P3533" s="10">
        <f t="shared" si="275"/>
        <v>128</v>
      </c>
      <c r="Q3533">
        <f t="shared" si="276"/>
        <v>49.23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6" t="s">
        <v>7168</v>
      </c>
      <c r="C3534" s="6" t="s">
        <v>7169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1093</v>
      </c>
      <c r="O3534" t="s">
        <v>1094</v>
      </c>
      <c r="P3534" s="10">
        <f t="shared" si="275"/>
        <v>119</v>
      </c>
      <c r="Q3534">
        <f t="shared" si="276"/>
        <v>42.3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6" t="s">
        <v>7170</v>
      </c>
      <c r="C3535" s="6" t="s">
        <v>7171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1093</v>
      </c>
      <c r="O3535" t="s">
        <v>1094</v>
      </c>
      <c r="P3535" s="10">
        <f t="shared" si="275"/>
        <v>126</v>
      </c>
      <c r="Q3535">
        <f t="shared" si="276"/>
        <v>78.88</v>
      </c>
      <c r="S3535" s="11">
        <f t="shared" si="277"/>
        <v>42289.761192129634</v>
      </c>
      <c r="T3535" s="11">
        <f t="shared" si="278"/>
        <v>42319.802858796298</v>
      </c>
      <c r="U3535">
        <f t="shared" si="279"/>
        <v>2015</v>
      </c>
    </row>
    <row r="3536" spans="1:21" ht="45" x14ac:dyDescent="0.25">
      <c r="A3536">
        <v>3534</v>
      </c>
      <c r="B3536" s="6" t="s">
        <v>7172</v>
      </c>
      <c r="C3536" s="6" t="s">
        <v>7173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1093</v>
      </c>
      <c r="O3536" t="s">
        <v>1094</v>
      </c>
      <c r="P3536" s="10">
        <f t="shared" si="275"/>
        <v>156</v>
      </c>
      <c r="Q3536">
        <f t="shared" si="276"/>
        <v>38.28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6" t="s">
        <v>7174</v>
      </c>
      <c r="C3537" s="6" t="s">
        <v>7175</v>
      </c>
      <c r="D3537" s="7">
        <v>2000</v>
      </c>
      <c r="E3537" s="8">
        <v>2063</v>
      </c>
      <c r="F3537" t="s">
        <v>22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1093</v>
      </c>
      <c r="O3537" t="s">
        <v>1094</v>
      </c>
      <c r="P3537" s="10">
        <f t="shared" si="275"/>
        <v>103</v>
      </c>
      <c r="Q3537">
        <f t="shared" si="276"/>
        <v>44.85</v>
      </c>
      <c r="S3537" s="11">
        <f t="shared" si="277"/>
        <v>42248.640162037038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6" t="s">
        <v>7176</v>
      </c>
      <c r="C3538" s="6" t="s">
        <v>7177</v>
      </c>
      <c r="D3538" s="7">
        <v>150</v>
      </c>
      <c r="E3538" s="8">
        <v>230</v>
      </c>
      <c r="F3538" t="s">
        <v>22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1093</v>
      </c>
      <c r="O3538" t="s">
        <v>1094</v>
      </c>
      <c r="P3538" s="10">
        <f t="shared" si="275"/>
        <v>153</v>
      </c>
      <c r="Q3538">
        <f t="shared" si="276"/>
        <v>13.53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6" t="s">
        <v>7178</v>
      </c>
      <c r="C3539" s="6" t="s">
        <v>7179</v>
      </c>
      <c r="D3539" s="7">
        <v>675</v>
      </c>
      <c r="E3539" s="8">
        <v>1218</v>
      </c>
      <c r="F3539" t="s">
        <v>22</v>
      </c>
      <c r="G3539" t="s">
        <v>166</v>
      </c>
      <c r="H3539" t="s">
        <v>167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1093</v>
      </c>
      <c r="O3539" t="s">
        <v>1094</v>
      </c>
      <c r="P3539" s="10">
        <f t="shared" si="275"/>
        <v>180</v>
      </c>
      <c r="Q3539">
        <f t="shared" si="276"/>
        <v>43.5</v>
      </c>
      <c r="S3539" s="11">
        <f t="shared" si="277"/>
        <v>41923.354351851856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6" t="s">
        <v>7180</v>
      </c>
      <c r="C3540" s="6" t="s">
        <v>7181</v>
      </c>
      <c r="D3540" s="7">
        <v>2000</v>
      </c>
      <c r="E3540" s="8">
        <v>2569</v>
      </c>
      <c r="F3540" t="s">
        <v>22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1093</v>
      </c>
      <c r="O3540" t="s">
        <v>1094</v>
      </c>
      <c r="P3540" s="10">
        <f t="shared" si="275"/>
        <v>128</v>
      </c>
      <c r="Q3540">
        <f t="shared" si="276"/>
        <v>30.95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6" t="s">
        <v>7182</v>
      </c>
      <c r="C3541" s="6" t="s">
        <v>7183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1093</v>
      </c>
      <c r="O3541" t="s">
        <v>1094</v>
      </c>
      <c r="P3541" s="10">
        <f t="shared" si="275"/>
        <v>120</v>
      </c>
      <c r="Q3541">
        <f t="shared" si="276"/>
        <v>55.23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6" t="s">
        <v>7184</v>
      </c>
      <c r="C3542" s="6" t="s">
        <v>7185</v>
      </c>
      <c r="D3542" s="7">
        <v>300</v>
      </c>
      <c r="E3542" s="8">
        <v>369</v>
      </c>
      <c r="F3542" t="s">
        <v>22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1093</v>
      </c>
      <c r="O3542" t="s">
        <v>1094</v>
      </c>
      <c r="P3542" s="10">
        <f t="shared" si="275"/>
        <v>123</v>
      </c>
      <c r="Q3542">
        <f t="shared" si="276"/>
        <v>46.13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6" t="s">
        <v>7186</v>
      </c>
      <c r="C3543" s="6" t="s">
        <v>7187</v>
      </c>
      <c r="D3543" s="7">
        <v>1200</v>
      </c>
      <c r="E3543" s="8">
        <v>1260</v>
      </c>
      <c r="F3543" t="s">
        <v>22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1093</v>
      </c>
      <c r="O3543" t="s">
        <v>1094</v>
      </c>
      <c r="P3543" s="10">
        <f t="shared" si="275"/>
        <v>105</v>
      </c>
      <c r="Q3543">
        <f t="shared" si="276"/>
        <v>39.380000000000003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6" t="s">
        <v>7188</v>
      </c>
      <c r="C3544" s="6" t="s">
        <v>7189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1093</v>
      </c>
      <c r="O3544" t="s">
        <v>1094</v>
      </c>
      <c r="P3544" s="10">
        <f t="shared" si="275"/>
        <v>102</v>
      </c>
      <c r="Q3544">
        <f t="shared" si="276"/>
        <v>66.150000000000006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6" t="s">
        <v>7190</v>
      </c>
      <c r="C3545" s="6" t="s">
        <v>7191</v>
      </c>
      <c r="D3545" s="7">
        <v>1500</v>
      </c>
      <c r="E3545" s="8">
        <v>1570</v>
      </c>
      <c r="F3545" t="s">
        <v>22</v>
      </c>
      <c r="G3545" t="s">
        <v>509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1093</v>
      </c>
      <c r="O3545" t="s">
        <v>1094</v>
      </c>
      <c r="P3545" s="10">
        <f t="shared" si="275"/>
        <v>105</v>
      </c>
      <c r="Q3545">
        <f t="shared" si="276"/>
        <v>54.14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6" t="s">
        <v>7192</v>
      </c>
      <c r="C3546" s="6" t="s">
        <v>7193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1093</v>
      </c>
      <c r="O3546" t="s">
        <v>1094</v>
      </c>
      <c r="P3546" s="10">
        <f t="shared" si="275"/>
        <v>100</v>
      </c>
      <c r="Q3546">
        <f t="shared" si="276"/>
        <v>104.17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6" t="s">
        <v>7194</v>
      </c>
      <c r="C3547" s="6" t="s">
        <v>7195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1093</v>
      </c>
      <c r="O3547" t="s">
        <v>1094</v>
      </c>
      <c r="P3547" s="10">
        <f t="shared" si="275"/>
        <v>100</v>
      </c>
      <c r="Q3547">
        <f t="shared" si="276"/>
        <v>31.38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6" t="s">
        <v>7196</v>
      </c>
      <c r="C3548" s="6" t="s">
        <v>7197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1093</v>
      </c>
      <c r="O3548" t="s">
        <v>1094</v>
      </c>
      <c r="P3548" s="10">
        <f t="shared" si="275"/>
        <v>102</v>
      </c>
      <c r="Q3548">
        <f t="shared" si="276"/>
        <v>59.21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6" t="s">
        <v>7198</v>
      </c>
      <c r="C3549" s="6" t="s">
        <v>7199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1093</v>
      </c>
      <c r="O3549" t="s">
        <v>1094</v>
      </c>
      <c r="P3549" s="10">
        <f t="shared" si="275"/>
        <v>114</v>
      </c>
      <c r="Q3549">
        <f t="shared" si="276"/>
        <v>119.18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6" t="s">
        <v>7200</v>
      </c>
      <c r="C3550" s="6" t="s">
        <v>7201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1093</v>
      </c>
      <c r="O3550" t="s">
        <v>1094</v>
      </c>
      <c r="P3550" s="10">
        <f t="shared" si="275"/>
        <v>102</v>
      </c>
      <c r="Q3550">
        <f t="shared" si="276"/>
        <v>164.62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6" t="s">
        <v>7202</v>
      </c>
      <c r="C3551" s="6" t="s">
        <v>7203</v>
      </c>
      <c r="D3551" s="7">
        <v>1000</v>
      </c>
      <c r="E3551" s="8">
        <v>1020</v>
      </c>
      <c r="F3551" t="s">
        <v>22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1093</v>
      </c>
      <c r="O3551" t="s">
        <v>1094</v>
      </c>
      <c r="P3551" s="10">
        <f t="shared" si="275"/>
        <v>102</v>
      </c>
      <c r="Q3551">
        <f t="shared" si="276"/>
        <v>24.29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6" t="s">
        <v>7204</v>
      </c>
      <c r="C3552" s="6" t="s">
        <v>7205</v>
      </c>
      <c r="D3552" s="7">
        <v>2500</v>
      </c>
      <c r="E3552" s="8">
        <v>2620</v>
      </c>
      <c r="F3552" t="s">
        <v>22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1093</v>
      </c>
      <c r="O3552" t="s">
        <v>1094</v>
      </c>
      <c r="P3552" s="10">
        <f t="shared" si="275"/>
        <v>105</v>
      </c>
      <c r="Q3552">
        <f t="shared" si="276"/>
        <v>40.94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6" t="s">
        <v>7206</v>
      </c>
      <c r="C3553" s="6" t="s">
        <v>7207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1093</v>
      </c>
      <c r="O3553" t="s">
        <v>1094</v>
      </c>
      <c r="P3553" s="10">
        <f t="shared" si="275"/>
        <v>102</v>
      </c>
      <c r="Q3553">
        <f t="shared" si="276"/>
        <v>61.1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6" t="s">
        <v>7208</v>
      </c>
      <c r="C3554" s="6" t="s">
        <v>7209</v>
      </c>
      <c r="D3554" s="7">
        <v>773</v>
      </c>
      <c r="E3554" s="8">
        <v>773</v>
      </c>
      <c r="F3554" t="s">
        <v>22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1093</v>
      </c>
      <c r="O3554" t="s">
        <v>1094</v>
      </c>
      <c r="P3554" s="10">
        <f t="shared" si="275"/>
        <v>100</v>
      </c>
      <c r="Q3554">
        <f t="shared" si="276"/>
        <v>38.65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6" t="s">
        <v>7210</v>
      </c>
      <c r="C3555" s="6" t="s">
        <v>7211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1093</v>
      </c>
      <c r="O3555" t="s">
        <v>1094</v>
      </c>
      <c r="P3555" s="10">
        <f t="shared" si="275"/>
        <v>106</v>
      </c>
      <c r="Q3555">
        <f t="shared" si="276"/>
        <v>56.2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6" t="s">
        <v>7212</v>
      </c>
      <c r="C3556" s="6" t="s">
        <v>7213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1093</v>
      </c>
      <c r="O3556" t="s">
        <v>1094</v>
      </c>
      <c r="P3556" s="10">
        <f t="shared" si="275"/>
        <v>113</v>
      </c>
      <c r="Q3556">
        <f t="shared" si="276"/>
        <v>107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6" t="s">
        <v>7214</v>
      </c>
      <c r="C3557" s="6" t="s">
        <v>7215</v>
      </c>
      <c r="D3557" s="7">
        <v>2400</v>
      </c>
      <c r="E3557" s="8">
        <v>2400</v>
      </c>
      <c r="F3557" t="s">
        <v>22</v>
      </c>
      <c r="G3557" t="s">
        <v>1233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1093</v>
      </c>
      <c r="O3557" t="s">
        <v>1094</v>
      </c>
      <c r="P3557" s="10">
        <f t="shared" si="275"/>
        <v>100</v>
      </c>
      <c r="Q3557">
        <f t="shared" si="276"/>
        <v>171.43</v>
      </c>
      <c r="S3557" s="11">
        <f t="shared" si="277"/>
        <v>42661.442060185189</v>
      </c>
      <c r="T3557" s="11">
        <f t="shared" si="278"/>
        <v>42691.483726851853</v>
      </c>
      <c r="U3557">
        <f t="shared" si="279"/>
        <v>2016</v>
      </c>
    </row>
    <row r="3558" spans="1:21" ht="60" x14ac:dyDescent="0.25">
      <c r="A3558">
        <v>3556</v>
      </c>
      <c r="B3558" s="6" t="s">
        <v>7216</v>
      </c>
      <c r="C3558" s="6" t="s">
        <v>7217</v>
      </c>
      <c r="D3558" s="7">
        <v>2200</v>
      </c>
      <c r="E3558" s="8">
        <v>2210</v>
      </c>
      <c r="F3558" t="s">
        <v>22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1093</v>
      </c>
      <c r="O3558" t="s">
        <v>1094</v>
      </c>
      <c r="P3558" s="10">
        <f t="shared" si="275"/>
        <v>100</v>
      </c>
      <c r="Q3558">
        <f t="shared" si="276"/>
        <v>110.5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6" t="s">
        <v>7218</v>
      </c>
      <c r="C3559" s="6" t="s">
        <v>7219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1093</v>
      </c>
      <c r="O3559" t="s">
        <v>1094</v>
      </c>
      <c r="P3559" s="10">
        <f t="shared" si="275"/>
        <v>100</v>
      </c>
      <c r="Q3559">
        <f t="shared" si="276"/>
        <v>179.28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6" t="s">
        <v>7220</v>
      </c>
      <c r="C3560" s="6" t="s">
        <v>7221</v>
      </c>
      <c r="D3560" s="7">
        <v>350</v>
      </c>
      <c r="E3560" s="8">
        <v>504</v>
      </c>
      <c r="F3560" t="s">
        <v>22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1093</v>
      </c>
      <c r="O3560" t="s">
        <v>1094</v>
      </c>
      <c r="P3560" s="10">
        <f t="shared" si="275"/>
        <v>144</v>
      </c>
      <c r="Q3560">
        <f t="shared" si="276"/>
        <v>22.91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6" t="s">
        <v>7222</v>
      </c>
      <c r="C3561" s="6" t="s">
        <v>7223</v>
      </c>
      <c r="D3561" s="7">
        <v>1000</v>
      </c>
      <c r="E3561" s="8">
        <v>1035</v>
      </c>
      <c r="F3561" t="s">
        <v>22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1093</v>
      </c>
      <c r="O3561" t="s">
        <v>1094</v>
      </c>
      <c r="P3561" s="10">
        <f t="shared" si="275"/>
        <v>104</v>
      </c>
      <c r="Q3561">
        <f t="shared" si="276"/>
        <v>43.13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6" t="s">
        <v>7224</v>
      </c>
      <c r="C3562" s="6" t="s">
        <v>7225</v>
      </c>
      <c r="D3562" s="7">
        <v>3200</v>
      </c>
      <c r="E3562" s="8">
        <v>3470</v>
      </c>
      <c r="F3562" t="s">
        <v>22</v>
      </c>
      <c r="G3562" t="s">
        <v>166</v>
      </c>
      <c r="H3562" t="s">
        <v>167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1093</v>
      </c>
      <c r="O3562" t="s">
        <v>1094</v>
      </c>
      <c r="P3562" s="10">
        <f t="shared" si="275"/>
        <v>108</v>
      </c>
      <c r="Q3562">
        <f t="shared" si="276"/>
        <v>46.89</v>
      </c>
      <c r="S3562" s="11">
        <f t="shared" si="277"/>
        <v>42115.889652777776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6" t="s">
        <v>7226</v>
      </c>
      <c r="C3563" s="6" t="s">
        <v>7227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1093</v>
      </c>
      <c r="O3563" t="s">
        <v>1094</v>
      </c>
      <c r="P3563" s="10">
        <f t="shared" si="275"/>
        <v>102</v>
      </c>
      <c r="Q3563">
        <f t="shared" si="276"/>
        <v>47.41</v>
      </c>
      <c r="S3563" s="11">
        <f t="shared" si="277"/>
        <v>42203.680300925931</v>
      </c>
      <c r="T3563" s="11">
        <f t="shared" si="278"/>
        <v>42221.775000000001</v>
      </c>
      <c r="U3563">
        <f t="shared" si="279"/>
        <v>2015</v>
      </c>
    </row>
    <row r="3564" spans="1:21" ht="60" x14ac:dyDescent="0.25">
      <c r="A3564">
        <v>3562</v>
      </c>
      <c r="B3564" s="6" t="s">
        <v>7228</v>
      </c>
      <c r="C3564" s="6" t="s">
        <v>7229</v>
      </c>
      <c r="D3564" s="7">
        <v>315</v>
      </c>
      <c r="E3564" s="8">
        <v>469</v>
      </c>
      <c r="F3564" t="s">
        <v>22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1093</v>
      </c>
      <c r="O3564" t="s">
        <v>1094</v>
      </c>
      <c r="P3564" s="10">
        <f t="shared" si="275"/>
        <v>149</v>
      </c>
      <c r="Q3564">
        <f t="shared" si="276"/>
        <v>15.13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6" t="s">
        <v>7230</v>
      </c>
      <c r="C3565" s="6" t="s">
        <v>7231</v>
      </c>
      <c r="D3565" s="7">
        <v>500</v>
      </c>
      <c r="E3565" s="8">
        <v>527.45000000000005</v>
      </c>
      <c r="F3565" t="s">
        <v>22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1093</v>
      </c>
      <c r="O3565" t="s">
        <v>1094</v>
      </c>
      <c r="P3565" s="10">
        <f t="shared" si="275"/>
        <v>105</v>
      </c>
      <c r="Q3565">
        <f t="shared" si="276"/>
        <v>21.1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6" t="s">
        <v>7232</v>
      </c>
      <c r="C3566" s="6" t="s">
        <v>7233</v>
      </c>
      <c r="D3566" s="7">
        <v>1000</v>
      </c>
      <c r="E3566" s="8">
        <v>1005</v>
      </c>
      <c r="F3566" t="s">
        <v>22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1093</v>
      </c>
      <c r="O3566" t="s">
        <v>1094</v>
      </c>
      <c r="P3566" s="10">
        <f t="shared" si="275"/>
        <v>101</v>
      </c>
      <c r="Q3566">
        <f t="shared" si="276"/>
        <v>59.12</v>
      </c>
      <c r="S3566" s="11">
        <f t="shared" si="277"/>
        <v>42236.623252314814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6" t="s">
        <v>7234</v>
      </c>
      <c r="C3567" s="6" t="s">
        <v>7235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1093</v>
      </c>
      <c r="O3567" t="s">
        <v>1094</v>
      </c>
      <c r="P3567" s="10">
        <f t="shared" si="275"/>
        <v>131</v>
      </c>
      <c r="Q3567">
        <f t="shared" si="276"/>
        <v>97.92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6" t="s">
        <v>7236</v>
      </c>
      <c r="C3568" s="6" t="s">
        <v>7237</v>
      </c>
      <c r="D3568" s="7">
        <v>2000</v>
      </c>
      <c r="E3568" s="8">
        <v>2095</v>
      </c>
      <c r="F3568" t="s">
        <v>22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1093</v>
      </c>
      <c r="O3568" t="s">
        <v>1094</v>
      </c>
      <c r="P3568" s="10">
        <f t="shared" si="275"/>
        <v>105</v>
      </c>
      <c r="Q3568">
        <f t="shared" si="276"/>
        <v>55.13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6" t="s">
        <v>7238</v>
      </c>
      <c r="C3569" s="6" t="s">
        <v>7239</v>
      </c>
      <c r="D3569" s="7">
        <v>1000</v>
      </c>
      <c r="E3569" s="8">
        <v>1088</v>
      </c>
      <c r="F3569" t="s">
        <v>22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1093</v>
      </c>
      <c r="O3569" t="s">
        <v>1094</v>
      </c>
      <c r="P3569" s="10">
        <f t="shared" si="275"/>
        <v>109</v>
      </c>
      <c r="Q3569">
        <f t="shared" si="276"/>
        <v>26.54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6" t="s">
        <v>7240</v>
      </c>
      <c r="C3570" s="6" t="s">
        <v>7241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1093</v>
      </c>
      <c r="O3570" t="s">
        <v>1094</v>
      </c>
      <c r="P3570" s="10">
        <f t="shared" si="275"/>
        <v>111</v>
      </c>
      <c r="Q3570">
        <f t="shared" si="276"/>
        <v>58.42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6" t="s">
        <v>7242</v>
      </c>
      <c r="C3571" s="6" t="s">
        <v>7243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1093</v>
      </c>
      <c r="O3571" t="s">
        <v>1094</v>
      </c>
      <c r="P3571" s="10">
        <f t="shared" si="275"/>
        <v>100</v>
      </c>
      <c r="Q3571">
        <f t="shared" si="276"/>
        <v>122.54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6" t="s">
        <v>7244</v>
      </c>
      <c r="C3572" s="6" t="s">
        <v>7245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1093</v>
      </c>
      <c r="O3572" t="s">
        <v>1094</v>
      </c>
      <c r="P3572" s="10">
        <f t="shared" si="275"/>
        <v>114</v>
      </c>
      <c r="Q3572">
        <f t="shared" si="276"/>
        <v>87.96</v>
      </c>
      <c r="S3572" s="11">
        <f t="shared" si="277"/>
        <v>41976.331979166665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6" t="s">
        <v>7246</v>
      </c>
      <c r="C3573" s="6" t="s">
        <v>7247</v>
      </c>
      <c r="D3573" s="7">
        <v>1500</v>
      </c>
      <c r="E3573" s="8">
        <v>1831</v>
      </c>
      <c r="F3573" t="s">
        <v>22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1093</v>
      </c>
      <c r="O3573" t="s">
        <v>1094</v>
      </c>
      <c r="P3573" s="10">
        <f t="shared" si="275"/>
        <v>122</v>
      </c>
      <c r="Q3573">
        <f t="shared" si="276"/>
        <v>73.239999999999995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6" t="s">
        <v>7248</v>
      </c>
      <c r="C3574" s="6" t="s">
        <v>7249</v>
      </c>
      <c r="D3574" s="7">
        <v>500</v>
      </c>
      <c r="E3574" s="8">
        <v>500</v>
      </c>
      <c r="F3574" t="s">
        <v>22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1093</v>
      </c>
      <c r="O3574" t="s">
        <v>1094</v>
      </c>
      <c r="P3574" s="10">
        <f t="shared" si="275"/>
        <v>100</v>
      </c>
      <c r="Q3574">
        <f t="shared" si="276"/>
        <v>55.56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6" t="s">
        <v>7250</v>
      </c>
      <c r="C3575" s="6" t="s">
        <v>7251</v>
      </c>
      <c r="D3575" s="7">
        <v>3000</v>
      </c>
      <c r="E3575" s="8">
        <v>3084</v>
      </c>
      <c r="F3575" t="s">
        <v>22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1093</v>
      </c>
      <c r="O3575" t="s">
        <v>1094</v>
      </c>
      <c r="P3575" s="10">
        <f t="shared" si="275"/>
        <v>103</v>
      </c>
      <c r="Q3575">
        <f t="shared" si="276"/>
        <v>39.54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6" t="s">
        <v>7252</v>
      </c>
      <c r="C3576" s="6" t="s">
        <v>7253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1093</v>
      </c>
      <c r="O3576" t="s">
        <v>1094</v>
      </c>
      <c r="P3576" s="10">
        <f t="shared" si="275"/>
        <v>106</v>
      </c>
      <c r="Q3576">
        <f t="shared" si="276"/>
        <v>136.78</v>
      </c>
      <c r="S3576" s="11">
        <f t="shared" si="277"/>
        <v>41926.942685185189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6" t="s">
        <v>7254</v>
      </c>
      <c r="C3577" s="6" t="s">
        <v>7255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1093</v>
      </c>
      <c r="O3577" t="s">
        <v>1094</v>
      </c>
      <c r="P3577" s="10">
        <f t="shared" si="275"/>
        <v>101</v>
      </c>
      <c r="Q3577">
        <f t="shared" si="276"/>
        <v>99.34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6" t="s">
        <v>7256</v>
      </c>
      <c r="C3578" s="6" t="s">
        <v>7257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1093</v>
      </c>
      <c r="O3578" t="s">
        <v>1094</v>
      </c>
      <c r="P3578" s="10">
        <f t="shared" si="275"/>
        <v>100</v>
      </c>
      <c r="Q3578">
        <f t="shared" si="276"/>
        <v>20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6" t="s">
        <v>7258</v>
      </c>
      <c r="C3579" s="6" t="s">
        <v>7259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1093</v>
      </c>
      <c r="O3579" t="s">
        <v>1094</v>
      </c>
      <c r="P3579" s="10">
        <f t="shared" si="275"/>
        <v>130</v>
      </c>
      <c r="Q3579">
        <f t="shared" si="276"/>
        <v>28.89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6" t="s">
        <v>7260</v>
      </c>
      <c r="C3580" s="6" t="s">
        <v>7261</v>
      </c>
      <c r="D3580" s="7">
        <v>1500</v>
      </c>
      <c r="E3580" s="8">
        <v>1500.2</v>
      </c>
      <c r="F3580" t="s">
        <v>22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1093</v>
      </c>
      <c r="O3580" t="s">
        <v>1094</v>
      </c>
      <c r="P3580" s="10">
        <f t="shared" si="275"/>
        <v>100</v>
      </c>
      <c r="Q3580">
        <f t="shared" si="276"/>
        <v>40.549999999999997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6" t="s">
        <v>7262</v>
      </c>
      <c r="C3581" s="6" t="s">
        <v>7263</v>
      </c>
      <c r="D3581" s="7">
        <v>500</v>
      </c>
      <c r="E3581" s="8">
        <v>500</v>
      </c>
      <c r="F3581" t="s">
        <v>22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1093</v>
      </c>
      <c r="O3581" t="s">
        <v>1094</v>
      </c>
      <c r="P3581" s="10">
        <f t="shared" si="275"/>
        <v>100</v>
      </c>
      <c r="Q3581">
        <f t="shared" si="276"/>
        <v>35.71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6" t="s">
        <v>7264</v>
      </c>
      <c r="C3582" s="6" t="s">
        <v>7265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1093</v>
      </c>
      <c r="O3582" t="s">
        <v>1094</v>
      </c>
      <c r="P3582" s="10">
        <f t="shared" si="275"/>
        <v>114</v>
      </c>
      <c r="Q3582">
        <f t="shared" si="276"/>
        <v>37.96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6" t="s">
        <v>7266</v>
      </c>
      <c r="C3583" s="6" t="s">
        <v>7267</v>
      </c>
      <c r="D3583" s="7">
        <v>1500</v>
      </c>
      <c r="E3583" s="8">
        <v>1500</v>
      </c>
      <c r="F3583" t="s">
        <v>22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1093</v>
      </c>
      <c r="O3583" t="s">
        <v>1094</v>
      </c>
      <c r="P3583" s="10">
        <f t="shared" si="275"/>
        <v>100</v>
      </c>
      <c r="Q3583">
        <f t="shared" si="276"/>
        <v>33.33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6" t="s">
        <v>7268</v>
      </c>
      <c r="C3584" s="6" t="s">
        <v>7269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1093</v>
      </c>
      <c r="O3584" t="s">
        <v>1094</v>
      </c>
      <c r="P3584" s="10">
        <f t="shared" si="275"/>
        <v>287</v>
      </c>
      <c r="Q3584">
        <f t="shared" si="276"/>
        <v>58.57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6" t="s">
        <v>7270</v>
      </c>
      <c r="C3585" s="6" t="s">
        <v>7271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1093</v>
      </c>
      <c r="O3585" t="s">
        <v>1094</v>
      </c>
      <c r="P3585" s="10">
        <f t="shared" si="275"/>
        <v>109</v>
      </c>
      <c r="Q3585">
        <f t="shared" si="276"/>
        <v>135.63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6" t="s">
        <v>7272</v>
      </c>
      <c r="C3586" s="6" t="s">
        <v>7273</v>
      </c>
      <c r="D3586" s="7">
        <v>3000</v>
      </c>
      <c r="E3586" s="8">
        <v>3465</v>
      </c>
      <c r="F3586" t="s">
        <v>22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1093</v>
      </c>
      <c r="O3586" t="s">
        <v>1094</v>
      </c>
      <c r="P3586" s="10">
        <f t="shared" ref="P3586:P3649" si="280">IFERROR(ROUND(E3586/D3586*100,0),0)</f>
        <v>116</v>
      </c>
      <c r="Q3586">
        <f t="shared" ref="Q3586:Q3649" si="281">IFERROR(ROUND(E3586/L3586,2),0)</f>
        <v>30.94</v>
      </c>
      <c r="S3586" s="11">
        <f t="shared" ref="S3586:S3649" si="282">(J3586/86400)+DATE(1970,1,1)</f>
        <v>42168.316481481481</v>
      </c>
      <c r="T3586" s="11">
        <f t="shared" ref="T3586:T3649" si="283">(I3586/86400)+DATE(1970,1,1)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6" t="s">
        <v>7274</v>
      </c>
      <c r="C3587" s="6" t="s">
        <v>7275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1093</v>
      </c>
      <c r="O3587" t="s">
        <v>1094</v>
      </c>
      <c r="P3587" s="10">
        <f t="shared" si="280"/>
        <v>119</v>
      </c>
      <c r="Q3587">
        <f t="shared" si="281"/>
        <v>176.09</v>
      </c>
      <c r="S3587" s="11">
        <f t="shared" si="282"/>
        <v>41964.716319444444</v>
      </c>
      <c r="T3587" s="11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6" t="s">
        <v>7276</v>
      </c>
      <c r="C3588" s="6" t="s">
        <v>7277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1093</v>
      </c>
      <c r="O3588" t="s">
        <v>1094</v>
      </c>
      <c r="P3588" s="10">
        <f t="shared" si="280"/>
        <v>109</v>
      </c>
      <c r="Q3588">
        <f t="shared" si="281"/>
        <v>151.97999999999999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6" t="s">
        <v>7278</v>
      </c>
      <c r="C3589" s="6" t="s">
        <v>7279</v>
      </c>
      <c r="D3589" s="7">
        <v>500</v>
      </c>
      <c r="E3589" s="8">
        <v>633</v>
      </c>
      <c r="F3589" t="s">
        <v>22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1093</v>
      </c>
      <c r="O3589" t="s">
        <v>1094</v>
      </c>
      <c r="P3589" s="10">
        <f t="shared" si="280"/>
        <v>127</v>
      </c>
      <c r="Q3589">
        <f t="shared" si="281"/>
        <v>22.61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6" t="s">
        <v>7280</v>
      </c>
      <c r="C3590" s="6" t="s">
        <v>7281</v>
      </c>
      <c r="D3590" s="7">
        <v>200</v>
      </c>
      <c r="E3590" s="8">
        <v>201</v>
      </c>
      <c r="F3590" t="s">
        <v>22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1093</v>
      </c>
      <c r="O3590" t="s">
        <v>1094</v>
      </c>
      <c r="P3590" s="10">
        <f t="shared" si="280"/>
        <v>101</v>
      </c>
      <c r="Q3590">
        <f t="shared" si="281"/>
        <v>18.27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6" t="s">
        <v>7282</v>
      </c>
      <c r="C3591" s="6" t="s">
        <v>7283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1093</v>
      </c>
      <c r="O3591" t="s">
        <v>1094</v>
      </c>
      <c r="P3591" s="10">
        <f t="shared" si="280"/>
        <v>128</v>
      </c>
      <c r="Q3591">
        <f t="shared" si="281"/>
        <v>82.26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6" t="s">
        <v>7284</v>
      </c>
      <c r="C3592" s="6" t="s">
        <v>7285</v>
      </c>
      <c r="D3592" s="7">
        <v>5000</v>
      </c>
      <c r="E3592" s="8">
        <v>5003</v>
      </c>
      <c r="F3592" t="s">
        <v>22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1093</v>
      </c>
      <c r="O3592" t="s">
        <v>1094</v>
      </c>
      <c r="P3592" s="10">
        <f t="shared" si="280"/>
        <v>100</v>
      </c>
      <c r="Q3592">
        <f t="shared" si="281"/>
        <v>68.53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6" t="s">
        <v>7286</v>
      </c>
      <c r="C3593" s="6" t="s">
        <v>7287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1093</v>
      </c>
      <c r="O3593" t="s">
        <v>1094</v>
      </c>
      <c r="P3593" s="10">
        <f t="shared" si="280"/>
        <v>175</v>
      </c>
      <c r="Q3593">
        <f t="shared" si="281"/>
        <v>68.06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6" t="s">
        <v>7288</v>
      </c>
      <c r="C3594" s="6" t="s">
        <v>7289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1093</v>
      </c>
      <c r="O3594" t="s">
        <v>1094</v>
      </c>
      <c r="P3594" s="10">
        <f t="shared" si="280"/>
        <v>127</v>
      </c>
      <c r="Q3594">
        <f t="shared" si="281"/>
        <v>72.709999999999994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6" t="s">
        <v>7290</v>
      </c>
      <c r="C3595" s="6" t="s">
        <v>7291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1093</v>
      </c>
      <c r="O3595" t="s">
        <v>1094</v>
      </c>
      <c r="P3595" s="10">
        <f t="shared" si="280"/>
        <v>111</v>
      </c>
      <c r="Q3595">
        <f t="shared" si="281"/>
        <v>77.19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6" t="s">
        <v>7292</v>
      </c>
      <c r="C3596" s="6" t="s">
        <v>7293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1093</v>
      </c>
      <c r="O3596" t="s">
        <v>1094</v>
      </c>
      <c r="P3596" s="10">
        <f t="shared" si="280"/>
        <v>126</v>
      </c>
      <c r="Q3596">
        <f t="shared" si="281"/>
        <v>55.97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6" t="s">
        <v>7294</v>
      </c>
      <c r="C3597" s="6" t="s">
        <v>7295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1093</v>
      </c>
      <c r="O3597" t="s">
        <v>1094</v>
      </c>
      <c r="P3597" s="10">
        <f t="shared" si="280"/>
        <v>119</v>
      </c>
      <c r="Q3597">
        <f t="shared" si="281"/>
        <v>49.69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6" t="s">
        <v>7296</v>
      </c>
      <c r="C3598" s="6" t="s">
        <v>7297</v>
      </c>
      <c r="D3598" s="7">
        <v>1100</v>
      </c>
      <c r="E3598" s="8">
        <v>1185</v>
      </c>
      <c r="F3598" t="s">
        <v>22</v>
      </c>
      <c r="G3598" t="s">
        <v>166</v>
      </c>
      <c r="H3598" t="s">
        <v>167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1093</v>
      </c>
      <c r="O3598" t="s">
        <v>1094</v>
      </c>
      <c r="P3598" s="10">
        <f t="shared" si="280"/>
        <v>108</v>
      </c>
      <c r="Q3598">
        <f t="shared" si="281"/>
        <v>79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6" t="s">
        <v>7298</v>
      </c>
      <c r="C3599" s="6" t="s">
        <v>7299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1093</v>
      </c>
      <c r="O3599" t="s">
        <v>1094</v>
      </c>
      <c r="P3599" s="10">
        <f t="shared" si="280"/>
        <v>103</v>
      </c>
      <c r="Q3599">
        <f t="shared" si="281"/>
        <v>77.73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6" t="s">
        <v>7300</v>
      </c>
      <c r="C3600" s="6" t="s">
        <v>7301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1093</v>
      </c>
      <c r="O3600" t="s">
        <v>1094</v>
      </c>
      <c r="P3600" s="10">
        <f t="shared" si="280"/>
        <v>110</v>
      </c>
      <c r="Q3600">
        <f t="shared" si="281"/>
        <v>40.78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6" t="s">
        <v>7302</v>
      </c>
      <c r="C3601" s="6" t="s">
        <v>7303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1093</v>
      </c>
      <c r="O3601" t="s">
        <v>1094</v>
      </c>
      <c r="P3601" s="10">
        <f t="shared" si="280"/>
        <v>202</v>
      </c>
      <c r="Q3601">
        <f t="shared" si="281"/>
        <v>59.41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6" t="s">
        <v>7304</v>
      </c>
      <c r="C3602" s="6" t="s">
        <v>7305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1093</v>
      </c>
      <c r="O3602" t="s">
        <v>1094</v>
      </c>
      <c r="P3602" s="10">
        <f t="shared" si="280"/>
        <v>130</v>
      </c>
      <c r="Q3602">
        <f t="shared" si="281"/>
        <v>3.25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6" t="s">
        <v>7306</v>
      </c>
      <c r="C3603" s="6" t="s">
        <v>7307</v>
      </c>
      <c r="D3603" s="7">
        <v>2000</v>
      </c>
      <c r="E3603" s="8">
        <v>2087</v>
      </c>
      <c r="F3603" t="s">
        <v>22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1093</v>
      </c>
      <c r="O3603" t="s">
        <v>1094</v>
      </c>
      <c r="P3603" s="10">
        <f t="shared" si="280"/>
        <v>104</v>
      </c>
      <c r="Q3603">
        <f t="shared" si="281"/>
        <v>39.380000000000003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6" t="s">
        <v>7308</v>
      </c>
      <c r="C3604" s="6" t="s">
        <v>7309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1093</v>
      </c>
      <c r="O3604" t="s">
        <v>1094</v>
      </c>
      <c r="P3604" s="10">
        <f t="shared" si="280"/>
        <v>100</v>
      </c>
      <c r="Q3604">
        <f t="shared" si="281"/>
        <v>81.67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6" t="s">
        <v>7310</v>
      </c>
      <c r="C3605" s="6" t="s">
        <v>7311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1093</v>
      </c>
      <c r="O3605" t="s">
        <v>1094</v>
      </c>
      <c r="P3605" s="10">
        <f t="shared" si="280"/>
        <v>171</v>
      </c>
      <c r="Q3605">
        <f t="shared" si="281"/>
        <v>44.91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6" t="s">
        <v>7312</v>
      </c>
      <c r="C3606" s="6" t="s">
        <v>7313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1093</v>
      </c>
      <c r="O3606" t="s">
        <v>1094</v>
      </c>
      <c r="P3606" s="10">
        <f t="shared" si="280"/>
        <v>113</v>
      </c>
      <c r="Q3606">
        <f t="shared" si="281"/>
        <v>49.06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6" t="s">
        <v>7314</v>
      </c>
      <c r="C3607" s="6" t="s">
        <v>7315</v>
      </c>
      <c r="D3607" s="7">
        <v>250</v>
      </c>
      <c r="E3607" s="8">
        <v>460</v>
      </c>
      <c r="F3607" t="s">
        <v>22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1093</v>
      </c>
      <c r="O3607" t="s">
        <v>1094</v>
      </c>
      <c r="P3607" s="10">
        <f t="shared" si="280"/>
        <v>184</v>
      </c>
      <c r="Q3607">
        <f t="shared" si="281"/>
        <v>30.67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6" t="s">
        <v>7316</v>
      </c>
      <c r="C3608" s="6" t="s">
        <v>7317</v>
      </c>
      <c r="D3608" s="7">
        <v>3000</v>
      </c>
      <c r="E3608" s="8">
        <v>3908</v>
      </c>
      <c r="F3608" t="s">
        <v>22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1093</v>
      </c>
      <c r="O3608" t="s">
        <v>1094</v>
      </c>
      <c r="P3608" s="10">
        <f t="shared" si="280"/>
        <v>130</v>
      </c>
      <c r="Q3608">
        <f t="shared" si="281"/>
        <v>61.06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6" t="s">
        <v>7318</v>
      </c>
      <c r="C3609" s="6" t="s">
        <v>7319</v>
      </c>
      <c r="D3609" s="7">
        <v>550</v>
      </c>
      <c r="E3609" s="8">
        <v>580</v>
      </c>
      <c r="F3609" t="s">
        <v>22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1093</v>
      </c>
      <c r="O3609" t="s">
        <v>1094</v>
      </c>
      <c r="P3609" s="10">
        <f t="shared" si="280"/>
        <v>105</v>
      </c>
      <c r="Q3609">
        <f t="shared" si="281"/>
        <v>29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6" t="s">
        <v>7320</v>
      </c>
      <c r="C3610" s="6" t="s">
        <v>7321</v>
      </c>
      <c r="D3610" s="7">
        <v>800</v>
      </c>
      <c r="E3610" s="8">
        <v>800</v>
      </c>
      <c r="F3610" t="s">
        <v>22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1093</v>
      </c>
      <c r="O3610" t="s">
        <v>1094</v>
      </c>
      <c r="P3610" s="10">
        <f t="shared" si="280"/>
        <v>100</v>
      </c>
      <c r="Q3610">
        <f t="shared" si="281"/>
        <v>29.63</v>
      </c>
      <c r="S3610" s="11">
        <f t="shared" si="282"/>
        <v>42506.709374999999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6" t="s">
        <v>7322</v>
      </c>
      <c r="C3611" s="6" t="s">
        <v>7323</v>
      </c>
      <c r="D3611" s="7">
        <v>1960</v>
      </c>
      <c r="E3611" s="8">
        <v>3005</v>
      </c>
      <c r="F3611" t="s">
        <v>22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1093</v>
      </c>
      <c r="O3611" t="s">
        <v>1094</v>
      </c>
      <c r="P3611" s="10">
        <f t="shared" si="280"/>
        <v>153</v>
      </c>
      <c r="Q3611">
        <f t="shared" si="281"/>
        <v>143.1</v>
      </c>
      <c r="S3611" s="11">
        <f t="shared" si="282"/>
        <v>42429.991724537038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6" t="s">
        <v>7324</v>
      </c>
      <c r="C3612" s="6" t="s">
        <v>7325</v>
      </c>
      <c r="D3612" s="7">
        <v>1000</v>
      </c>
      <c r="E3612" s="8">
        <v>1623</v>
      </c>
      <c r="F3612" t="s">
        <v>22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1093</v>
      </c>
      <c r="O3612" t="s">
        <v>1094</v>
      </c>
      <c r="P3612" s="10">
        <f t="shared" si="280"/>
        <v>162</v>
      </c>
      <c r="Q3612">
        <f t="shared" si="281"/>
        <v>52.35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6" t="s">
        <v>7326</v>
      </c>
      <c r="C3613" s="6" t="s">
        <v>7327</v>
      </c>
      <c r="D3613" s="7">
        <v>2500</v>
      </c>
      <c r="E3613" s="8">
        <v>3400</v>
      </c>
      <c r="F3613" t="s">
        <v>22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1093</v>
      </c>
      <c r="O3613" t="s">
        <v>1094</v>
      </c>
      <c r="P3613" s="10">
        <f t="shared" si="280"/>
        <v>136</v>
      </c>
      <c r="Q3613">
        <f t="shared" si="281"/>
        <v>66.67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6" t="s">
        <v>7328</v>
      </c>
      <c r="C3614" s="6" t="s">
        <v>7329</v>
      </c>
      <c r="D3614" s="7">
        <v>5000</v>
      </c>
      <c r="E3614" s="8">
        <v>7220</v>
      </c>
      <c r="F3614" t="s">
        <v>22</v>
      </c>
      <c r="G3614" t="s">
        <v>166</v>
      </c>
      <c r="H3614" t="s">
        <v>167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1093</v>
      </c>
      <c r="O3614" t="s">
        <v>1094</v>
      </c>
      <c r="P3614" s="10">
        <f t="shared" si="280"/>
        <v>144</v>
      </c>
      <c r="Q3614">
        <f t="shared" si="281"/>
        <v>126.67</v>
      </c>
      <c r="S3614" s="11">
        <f t="shared" si="282"/>
        <v>41789.726979166662</v>
      </c>
      <c r="T3614" s="11">
        <f t="shared" si="283"/>
        <v>41799.726979166662</v>
      </c>
      <c r="U3614">
        <f t="shared" si="284"/>
        <v>2014</v>
      </c>
    </row>
    <row r="3615" spans="1:21" ht="45" x14ac:dyDescent="0.25">
      <c r="A3615">
        <v>3613</v>
      </c>
      <c r="B3615" s="6" t="s">
        <v>7330</v>
      </c>
      <c r="C3615" s="6" t="s">
        <v>7331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1093</v>
      </c>
      <c r="O3615" t="s">
        <v>1094</v>
      </c>
      <c r="P3615" s="10">
        <f t="shared" si="280"/>
        <v>100</v>
      </c>
      <c r="Q3615">
        <f t="shared" si="281"/>
        <v>62.5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6" t="s">
        <v>6984</v>
      </c>
      <c r="C3616" s="6" t="s">
        <v>7332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1093</v>
      </c>
      <c r="O3616" t="s">
        <v>1094</v>
      </c>
      <c r="P3616" s="10">
        <f t="shared" si="280"/>
        <v>101</v>
      </c>
      <c r="Q3616">
        <f t="shared" si="281"/>
        <v>35.49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6" t="s">
        <v>7333</v>
      </c>
      <c r="C3617" s="6" t="s">
        <v>7334</v>
      </c>
      <c r="D3617" s="7">
        <v>2500</v>
      </c>
      <c r="E3617" s="8">
        <v>2670</v>
      </c>
      <c r="F3617" t="s">
        <v>22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1093</v>
      </c>
      <c r="O3617" t="s">
        <v>1094</v>
      </c>
      <c r="P3617" s="10">
        <f t="shared" si="280"/>
        <v>107</v>
      </c>
      <c r="Q3617">
        <f t="shared" si="281"/>
        <v>37.08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6" t="s">
        <v>7335</v>
      </c>
      <c r="C3618" s="6" t="s">
        <v>7336</v>
      </c>
      <c r="D3618" s="7">
        <v>2500</v>
      </c>
      <c r="E3618" s="8">
        <v>3120</v>
      </c>
      <c r="F3618" t="s">
        <v>22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1093</v>
      </c>
      <c r="O3618" t="s">
        <v>1094</v>
      </c>
      <c r="P3618" s="10">
        <f t="shared" si="280"/>
        <v>125</v>
      </c>
      <c r="Q3618">
        <f t="shared" si="281"/>
        <v>69.33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6" t="s">
        <v>7337</v>
      </c>
      <c r="C3619" s="6" t="s">
        <v>7338</v>
      </c>
      <c r="D3619" s="7">
        <v>740</v>
      </c>
      <c r="E3619" s="8">
        <v>880</v>
      </c>
      <c r="F3619" t="s">
        <v>22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1093</v>
      </c>
      <c r="O3619" t="s">
        <v>1094</v>
      </c>
      <c r="P3619" s="10">
        <f t="shared" si="280"/>
        <v>119</v>
      </c>
      <c r="Q3619">
        <f t="shared" si="281"/>
        <v>17.25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6" t="s">
        <v>7339</v>
      </c>
      <c r="C3620" s="6" t="s">
        <v>7340</v>
      </c>
      <c r="D3620" s="7">
        <v>2000</v>
      </c>
      <c r="E3620" s="8">
        <v>2020</v>
      </c>
      <c r="F3620" t="s">
        <v>22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1093</v>
      </c>
      <c r="O3620" t="s">
        <v>1094</v>
      </c>
      <c r="P3620" s="10">
        <f t="shared" si="280"/>
        <v>101</v>
      </c>
      <c r="Q3620">
        <f t="shared" si="281"/>
        <v>36.07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6" t="s">
        <v>7341</v>
      </c>
      <c r="C3621" s="6" t="s">
        <v>7342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1093</v>
      </c>
      <c r="O3621" t="s">
        <v>1094</v>
      </c>
      <c r="P3621" s="10">
        <f t="shared" si="280"/>
        <v>113</v>
      </c>
      <c r="Q3621">
        <f t="shared" si="281"/>
        <v>66.47</v>
      </c>
      <c r="S3621" s="11">
        <f t="shared" si="282"/>
        <v>42661.132245370369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6" t="s">
        <v>7343</v>
      </c>
      <c r="C3622" s="6" t="s">
        <v>7344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1093</v>
      </c>
      <c r="O3622" t="s">
        <v>1094</v>
      </c>
      <c r="P3622" s="10">
        <f t="shared" si="280"/>
        <v>105</v>
      </c>
      <c r="Q3622">
        <f t="shared" si="281"/>
        <v>56.07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6" t="s">
        <v>7345</v>
      </c>
      <c r="C3623" s="6" t="s">
        <v>7346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1093</v>
      </c>
      <c r="O3623" t="s">
        <v>1094</v>
      </c>
      <c r="P3623" s="10">
        <f t="shared" si="280"/>
        <v>110</v>
      </c>
      <c r="Q3623">
        <f t="shared" si="281"/>
        <v>47.03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6" t="s">
        <v>7347</v>
      </c>
      <c r="C3624" s="6" t="s">
        <v>7348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1093</v>
      </c>
      <c r="O3624" t="s">
        <v>1094</v>
      </c>
      <c r="P3624" s="10">
        <f t="shared" si="280"/>
        <v>100</v>
      </c>
      <c r="Q3624">
        <f t="shared" si="281"/>
        <v>47.67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6" t="s">
        <v>7349</v>
      </c>
      <c r="C3625" s="6" t="s">
        <v>7350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1093</v>
      </c>
      <c r="O3625" t="s">
        <v>1094</v>
      </c>
      <c r="P3625" s="10">
        <f t="shared" si="280"/>
        <v>120</v>
      </c>
      <c r="Q3625">
        <f t="shared" si="281"/>
        <v>88.24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6" t="s">
        <v>7351</v>
      </c>
      <c r="C3626" s="6" t="s">
        <v>7352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1093</v>
      </c>
      <c r="O3626" t="s">
        <v>1094</v>
      </c>
      <c r="P3626" s="10">
        <f t="shared" si="280"/>
        <v>105</v>
      </c>
      <c r="Q3626">
        <f t="shared" si="281"/>
        <v>80.72</v>
      </c>
      <c r="S3626" s="11">
        <f t="shared" si="282"/>
        <v>42545.774189814816</v>
      </c>
      <c r="T3626" s="11">
        <f t="shared" si="283"/>
        <v>42605.774189814816</v>
      </c>
      <c r="U3626">
        <f t="shared" si="284"/>
        <v>2016</v>
      </c>
    </row>
    <row r="3627" spans="1:21" ht="60" x14ac:dyDescent="0.25">
      <c r="A3627">
        <v>3625</v>
      </c>
      <c r="B3627" s="6" t="s">
        <v>7353</v>
      </c>
      <c r="C3627" s="6" t="s">
        <v>7354</v>
      </c>
      <c r="D3627" s="7">
        <v>3000</v>
      </c>
      <c r="E3627" s="8">
        <v>3080</v>
      </c>
      <c r="F3627" t="s">
        <v>22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1093</v>
      </c>
      <c r="O3627" t="s">
        <v>1094</v>
      </c>
      <c r="P3627" s="10">
        <f t="shared" si="280"/>
        <v>103</v>
      </c>
      <c r="Q3627">
        <f t="shared" si="281"/>
        <v>39.49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6" t="s">
        <v>7355</v>
      </c>
      <c r="C3628" s="6" t="s">
        <v>7356</v>
      </c>
      <c r="D3628" s="7">
        <v>4000</v>
      </c>
      <c r="E3628" s="8">
        <v>4073</v>
      </c>
      <c r="F3628" t="s">
        <v>22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1093</v>
      </c>
      <c r="O3628" t="s">
        <v>1094</v>
      </c>
      <c r="P3628" s="10">
        <f t="shared" si="280"/>
        <v>102</v>
      </c>
      <c r="Q3628">
        <f t="shared" si="281"/>
        <v>84.85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6" t="s">
        <v>7357</v>
      </c>
      <c r="C3629" s="6" t="s">
        <v>7358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1093</v>
      </c>
      <c r="O3629" t="s">
        <v>1094</v>
      </c>
      <c r="P3629" s="10">
        <f t="shared" si="280"/>
        <v>100</v>
      </c>
      <c r="Q3629">
        <f t="shared" si="281"/>
        <v>68.97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6" t="s">
        <v>7359</v>
      </c>
      <c r="C3630" s="6" t="s">
        <v>7360</v>
      </c>
      <c r="D3630" s="7">
        <v>100000</v>
      </c>
      <c r="E3630" s="8">
        <v>0</v>
      </c>
      <c r="F3630" t="s">
        <v>364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1093</v>
      </c>
      <c r="O3630" t="s">
        <v>5946</v>
      </c>
      <c r="P3630" s="10">
        <f t="shared" si="280"/>
        <v>0</v>
      </c>
      <c r="Q3630">
        <f t="shared" si="281"/>
        <v>0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6" t="s">
        <v>7361</v>
      </c>
      <c r="C3631" s="6" t="s">
        <v>7362</v>
      </c>
      <c r="D3631" s="7">
        <v>1000000</v>
      </c>
      <c r="E3631" s="8">
        <v>2</v>
      </c>
      <c r="F3631" t="s">
        <v>364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1093</v>
      </c>
      <c r="O3631" t="s">
        <v>5946</v>
      </c>
      <c r="P3631" s="10">
        <f t="shared" si="280"/>
        <v>0</v>
      </c>
      <c r="Q3631">
        <f t="shared" si="281"/>
        <v>1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6" t="s">
        <v>7363</v>
      </c>
      <c r="C3632" s="6" t="s">
        <v>7364</v>
      </c>
      <c r="D3632" s="7">
        <v>3000</v>
      </c>
      <c r="E3632" s="8">
        <v>1</v>
      </c>
      <c r="F3632" t="s">
        <v>364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1093</v>
      </c>
      <c r="O3632" t="s">
        <v>5946</v>
      </c>
      <c r="P3632" s="10">
        <f t="shared" si="280"/>
        <v>0</v>
      </c>
      <c r="Q3632">
        <f t="shared" si="281"/>
        <v>1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6" t="s">
        <v>7365</v>
      </c>
      <c r="C3633" s="6" t="s">
        <v>7366</v>
      </c>
      <c r="D3633" s="7">
        <v>17100</v>
      </c>
      <c r="E3633" s="8">
        <v>8725</v>
      </c>
      <c r="F3633" t="s">
        <v>364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1093</v>
      </c>
      <c r="O3633" t="s">
        <v>5946</v>
      </c>
      <c r="P3633" s="10">
        <f t="shared" si="280"/>
        <v>51</v>
      </c>
      <c r="Q3633">
        <f t="shared" si="281"/>
        <v>147.88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6" t="s">
        <v>7367</v>
      </c>
      <c r="C3634" s="6" t="s">
        <v>7368</v>
      </c>
      <c r="D3634" s="7">
        <v>500</v>
      </c>
      <c r="E3634" s="8">
        <v>100</v>
      </c>
      <c r="F3634" t="s">
        <v>364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1093</v>
      </c>
      <c r="O3634" t="s">
        <v>5946</v>
      </c>
      <c r="P3634" s="10">
        <f t="shared" si="280"/>
        <v>20</v>
      </c>
      <c r="Q3634">
        <f t="shared" si="281"/>
        <v>100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6" t="s">
        <v>7369</v>
      </c>
      <c r="C3635" s="6" t="s">
        <v>7370</v>
      </c>
      <c r="D3635" s="7">
        <v>5000</v>
      </c>
      <c r="E3635" s="8">
        <v>1762</v>
      </c>
      <c r="F3635" t="s">
        <v>364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1093</v>
      </c>
      <c r="O3635" t="s">
        <v>5946</v>
      </c>
      <c r="P3635" s="10">
        <f t="shared" si="280"/>
        <v>35</v>
      </c>
      <c r="Q3635">
        <f t="shared" si="281"/>
        <v>56.84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6" t="s">
        <v>7371</v>
      </c>
      <c r="C3636" s="6" t="s">
        <v>7372</v>
      </c>
      <c r="D3636" s="7">
        <v>75000</v>
      </c>
      <c r="E3636" s="8">
        <v>3185</v>
      </c>
      <c r="F3636" t="s">
        <v>364</v>
      </c>
      <c r="G3636" t="s">
        <v>166</v>
      </c>
      <c r="H3636" t="s">
        <v>167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1093</v>
      </c>
      <c r="O3636" t="s">
        <v>5946</v>
      </c>
      <c r="P3636" s="10">
        <f t="shared" si="280"/>
        <v>4</v>
      </c>
      <c r="Q3636">
        <f t="shared" si="281"/>
        <v>176.94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6" t="s">
        <v>7373</v>
      </c>
      <c r="C3637" s="6" t="s">
        <v>7374</v>
      </c>
      <c r="D3637" s="7">
        <v>3500</v>
      </c>
      <c r="E3637" s="8">
        <v>1276</v>
      </c>
      <c r="F3637" t="s">
        <v>364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1093</v>
      </c>
      <c r="O3637" t="s">
        <v>5946</v>
      </c>
      <c r="P3637" s="10">
        <f t="shared" si="280"/>
        <v>36</v>
      </c>
      <c r="Q3637">
        <f t="shared" si="281"/>
        <v>127.6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6" t="s">
        <v>7375</v>
      </c>
      <c r="C3638" s="6" t="s">
        <v>7376</v>
      </c>
      <c r="D3638" s="7">
        <v>150000</v>
      </c>
      <c r="E3638" s="8">
        <v>0</v>
      </c>
      <c r="F3638" t="s">
        <v>364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1093</v>
      </c>
      <c r="O3638" t="s">
        <v>5946</v>
      </c>
      <c r="P3638" s="10">
        <f t="shared" si="280"/>
        <v>0</v>
      </c>
      <c r="Q3638">
        <f t="shared" si="281"/>
        <v>0</v>
      </c>
      <c r="S3638" s="11">
        <f t="shared" si="282"/>
        <v>42226.694780092592</v>
      </c>
      <c r="T3638" s="11">
        <f t="shared" si="283"/>
        <v>42261.694780092592</v>
      </c>
      <c r="U3638">
        <f t="shared" si="284"/>
        <v>2015</v>
      </c>
    </row>
    <row r="3639" spans="1:21" ht="60" x14ac:dyDescent="0.25">
      <c r="A3639">
        <v>3637</v>
      </c>
      <c r="B3639" s="6" t="s">
        <v>7377</v>
      </c>
      <c r="C3639" s="6" t="s">
        <v>7378</v>
      </c>
      <c r="D3639" s="7">
        <v>3000</v>
      </c>
      <c r="E3639" s="8">
        <v>926</v>
      </c>
      <c r="F3639" t="s">
        <v>364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1093</v>
      </c>
      <c r="O3639" t="s">
        <v>5946</v>
      </c>
      <c r="P3639" s="10">
        <f t="shared" si="280"/>
        <v>31</v>
      </c>
      <c r="Q3639">
        <f t="shared" si="281"/>
        <v>66.14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6" t="s">
        <v>7379</v>
      </c>
      <c r="C3640" s="6" t="s">
        <v>7380</v>
      </c>
      <c r="D3640" s="7">
        <v>3300</v>
      </c>
      <c r="E3640" s="8">
        <v>216</v>
      </c>
      <c r="F3640" t="s">
        <v>364</v>
      </c>
      <c r="G3640" t="s">
        <v>166</v>
      </c>
      <c r="H3640" t="s">
        <v>167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1093</v>
      </c>
      <c r="O3640" t="s">
        <v>5946</v>
      </c>
      <c r="P3640" s="10">
        <f t="shared" si="280"/>
        <v>7</v>
      </c>
      <c r="Q3640">
        <f t="shared" si="281"/>
        <v>108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6" t="s">
        <v>7381</v>
      </c>
      <c r="C3641" s="6" t="s">
        <v>7382</v>
      </c>
      <c r="D3641" s="7">
        <v>25000</v>
      </c>
      <c r="E3641" s="8">
        <v>1</v>
      </c>
      <c r="F3641" t="s">
        <v>364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1093</v>
      </c>
      <c r="O3641" t="s">
        <v>5946</v>
      </c>
      <c r="P3641" s="10">
        <f t="shared" si="280"/>
        <v>0</v>
      </c>
      <c r="Q3641">
        <f t="shared" si="281"/>
        <v>1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6" t="s">
        <v>7383</v>
      </c>
      <c r="C3642" s="6" t="s">
        <v>7384</v>
      </c>
      <c r="D3642" s="7">
        <v>1000</v>
      </c>
      <c r="E3642" s="8">
        <v>55</v>
      </c>
      <c r="F3642" t="s">
        <v>364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1093</v>
      </c>
      <c r="O3642" t="s">
        <v>5946</v>
      </c>
      <c r="P3642" s="10">
        <f t="shared" si="280"/>
        <v>6</v>
      </c>
      <c r="Q3642">
        <f t="shared" si="281"/>
        <v>18.329999999999998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6" t="s">
        <v>7385</v>
      </c>
      <c r="C3643" s="6" t="s">
        <v>7386</v>
      </c>
      <c r="D3643" s="7">
        <v>3000</v>
      </c>
      <c r="E3643" s="8">
        <v>0</v>
      </c>
      <c r="F3643" t="s">
        <v>364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1093</v>
      </c>
      <c r="O3643" t="s">
        <v>5946</v>
      </c>
      <c r="P3643" s="10">
        <f t="shared" si="280"/>
        <v>0</v>
      </c>
      <c r="Q3643">
        <f t="shared" si="281"/>
        <v>0</v>
      </c>
      <c r="S3643" s="11">
        <f t="shared" si="282"/>
        <v>41899.627071759256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6" t="s">
        <v>7387</v>
      </c>
      <c r="C3644" s="6" t="s">
        <v>7388</v>
      </c>
      <c r="D3644" s="7">
        <v>700</v>
      </c>
      <c r="E3644" s="8">
        <v>15</v>
      </c>
      <c r="F3644" t="s">
        <v>364</v>
      </c>
      <c r="G3644" t="s">
        <v>509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1093</v>
      </c>
      <c r="O3644" t="s">
        <v>5946</v>
      </c>
      <c r="P3644" s="10">
        <f t="shared" si="280"/>
        <v>2</v>
      </c>
      <c r="Q3644">
        <f t="shared" si="281"/>
        <v>7.5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6" t="s">
        <v>7389</v>
      </c>
      <c r="C3645" s="6" t="s">
        <v>7390</v>
      </c>
      <c r="D3645" s="7">
        <v>25000</v>
      </c>
      <c r="E3645" s="8">
        <v>0</v>
      </c>
      <c r="F3645" t="s">
        <v>364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1093</v>
      </c>
      <c r="O3645" t="s">
        <v>5946</v>
      </c>
      <c r="P3645" s="10">
        <f t="shared" si="280"/>
        <v>0</v>
      </c>
      <c r="Q3645">
        <f t="shared" si="281"/>
        <v>0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6" t="s">
        <v>7391</v>
      </c>
      <c r="C3646" s="6" t="s">
        <v>7392</v>
      </c>
      <c r="D3646" s="7">
        <v>5000</v>
      </c>
      <c r="E3646" s="8">
        <v>821</v>
      </c>
      <c r="F3646" t="s">
        <v>364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1093</v>
      </c>
      <c r="O3646" t="s">
        <v>5946</v>
      </c>
      <c r="P3646" s="10">
        <f t="shared" si="280"/>
        <v>16</v>
      </c>
      <c r="Q3646">
        <f t="shared" si="281"/>
        <v>68.42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6" t="s">
        <v>7393</v>
      </c>
      <c r="C3647" s="6" t="s">
        <v>7394</v>
      </c>
      <c r="D3647" s="7">
        <v>1000</v>
      </c>
      <c r="E3647" s="8">
        <v>1</v>
      </c>
      <c r="F3647" t="s">
        <v>364</v>
      </c>
      <c r="G3647" t="s">
        <v>166</v>
      </c>
      <c r="H3647" t="s">
        <v>167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1093</v>
      </c>
      <c r="O3647" t="s">
        <v>5946</v>
      </c>
      <c r="P3647" s="10">
        <f t="shared" si="280"/>
        <v>0</v>
      </c>
      <c r="Q3647">
        <f t="shared" si="281"/>
        <v>1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6" t="s">
        <v>7395</v>
      </c>
      <c r="C3648" s="6" t="s">
        <v>7396</v>
      </c>
      <c r="D3648" s="7">
        <v>10000</v>
      </c>
      <c r="E3648" s="8">
        <v>481</v>
      </c>
      <c r="F3648" t="s">
        <v>364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1093</v>
      </c>
      <c r="O3648" t="s">
        <v>5946</v>
      </c>
      <c r="P3648" s="10">
        <f t="shared" si="280"/>
        <v>5</v>
      </c>
      <c r="Q3648">
        <f t="shared" si="281"/>
        <v>60.13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6" t="s">
        <v>7397</v>
      </c>
      <c r="C3649" s="6" t="s">
        <v>7398</v>
      </c>
      <c r="D3649" s="7">
        <v>500</v>
      </c>
      <c r="E3649" s="8">
        <v>30</v>
      </c>
      <c r="F3649" t="s">
        <v>364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1093</v>
      </c>
      <c r="O3649" t="s">
        <v>5946</v>
      </c>
      <c r="P3649" s="10">
        <f t="shared" si="280"/>
        <v>6</v>
      </c>
      <c r="Q3649">
        <f t="shared" si="281"/>
        <v>15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6" t="s">
        <v>7399</v>
      </c>
      <c r="C3650" s="6" t="s">
        <v>7400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1093</v>
      </c>
      <c r="O3650" t="s">
        <v>1094</v>
      </c>
      <c r="P3650" s="10">
        <f t="shared" ref="P3650:P3713" si="285">IFERROR(ROUND(E3650/D3650*100,0),0)</f>
        <v>100</v>
      </c>
      <c r="Q3650">
        <f t="shared" ref="Q3650:Q3713" si="286">IFERROR(ROUND(E3650/L3650,2),0)</f>
        <v>550.04</v>
      </c>
      <c r="S3650" s="11">
        <f t="shared" ref="S3650:S3713" si="287">(J3650/86400)+DATE(1970,1,1)</f>
        <v>41887.292187500003</v>
      </c>
      <c r="T3650" s="11">
        <f t="shared" ref="T3650:T3713" si="288">(I3650/86400)+DATE(1970,1,1)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6" t="s">
        <v>7401</v>
      </c>
      <c r="C3651" s="6" t="s">
        <v>7402</v>
      </c>
      <c r="D3651" s="7">
        <v>750</v>
      </c>
      <c r="E3651" s="8">
        <v>780</v>
      </c>
      <c r="F3651" t="s">
        <v>22</v>
      </c>
      <c r="G3651" t="s">
        <v>166</v>
      </c>
      <c r="H3651" t="s">
        <v>167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1093</v>
      </c>
      <c r="O3651" t="s">
        <v>1094</v>
      </c>
      <c r="P3651" s="10">
        <f t="shared" si="285"/>
        <v>104</v>
      </c>
      <c r="Q3651">
        <f t="shared" si="286"/>
        <v>97.5</v>
      </c>
      <c r="S3651" s="11">
        <f t="shared" si="287"/>
        <v>41780.712893518517</v>
      </c>
      <c r="T3651" s="11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6" t="s">
        <v>7403</v>
      </c>
      <c r="C3652" s="6" t="s">
        <v>7404</v>
      </c>
      <c r="D3652" s="7">
        <v>500</v>
      </c>
      <c r="E3652" s="8">
        <v>500</v>
      </c>
      <c r="F3652" t="s">
        <v>22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1093</v>
      </c>
      <c r="O3652" t="s">
        <v>1094</v>
      </c>
      <c r="P3652" s="10">
        <f t="shared" si="285"/>
        <v>100</v>
      </c>
      <c r="Q3652">
        <f t="shared" si="286"/>
        <v>29.41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6" t="s">
        <v>7405</v>
      </c>
      <c r="C3653" s="6" t="s">
        <v>7406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1093</v>
      </c>
      <c r="O3653" t="s">
        <v>1094</v>
      </c>
      <c r="P3653" s="10">
        <f t="shared" si="285"/>
        <v>104</v>
      </c>
      <c r="Q3653">
        <f t="shared" si="286"/>
        <v>57.78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6" t="s">
        <v>5836</v>
      </c>
      <c r="C3654" s="6" t="s">
        <v>7407</v>
      </c>
      <c r="D3654" s="7">
        <v>300</v>
      </c>
      <c r="E3654" s="8">
        <v>752</v>
      </c>
      <c r="F3654" t="s">
        <v>22</v>
      </c>
      <c r="G3654" t="s">
        <v>166</v>
      </c>
      <c r="H3654" t="s">
        <v>167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1093</v>
      </c>
      <c r="O3654" t="s">
        <v>1094</v>
      </c>
      <c r="P3654" s="10">
        <f t="shared" si="285"/>
        <v>251</v>
      </c>
      <c r="Q3654">
        <f t="shared" si="286"/>
        <v>44.24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6" t="s">
        <v>7408</v>
      </c>
      <c r="C3655" s="6" t="s">
        <v>7409</v>
      </c>
      <c r="D3655" s="7">
        <v>2000</v>
      </c>
      <c r="E3655" s="8">
        <v>2010</v>
      </c>
      <c r="F3655" t="s">
        <v>22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1093</v>
      </c>
      <c r="O3655" t="s">
        <v>1094</v>
      </c>
      <c r="P3655" s="10">
        <f t="shared" si="285"/>
        <v>101</v>
      </c>
      <c r="Q3655">
        <f t="shared" si="286"/>
        <v>60.91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6" t="s">
        <v>7410</v>
      </c>
      <c r="C3656" s="6" t="s">
        <v>7411</v>
      </c>
      <c r="D3656" s="7">
        <v>1500</v>
      </c>
      <c r="E3656" s="8">
        <v>2616</v>
      </c>
      <c r="F3656" t="s">
        <v>22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1093</v>
      </c>
      <c r="O3656" t="s">
        <v>1094</v>
      </c>
      <c r="P3656" s="10">
        <f t="shared" si="285"/>
        <v>174</v>
      </c>
      <c r="Q3656">
        <f t="shared" si="286"/>
        <v>68.84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6" t="s">
        <v>7412</v>
      </c>
      <c r="C3657" s="6" t="s">
        <v>7413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1093</v>
      </c>
      <c r="O3657" t="s">
        <v>1094</v>
      </c>
      <c r="P3657" s="10">
        <f t="shared" si="285"/>
        <v>116</v>
      </c>
      <c r="Q3657">
        <f t="shared" si="286"/>
        <v>73.58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6" t="s">
        <v>7414</v>
      </c>
      <c r="C3658" s="6" t="s">
        <v>7415</v>
      </c>
      <c r="D3658" s="7">
        <v>5000</v>
      </c>
      <c r="E3658" s="8">
        <v>5291</v>
      </c>
      <c r="F3658" t="s">
        <v>22</v>
      </c>
      <c r="G3658" t="s">
        <v>2100</v>
      </c>
      <c r="H3658" t="s">
        <v>2101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1093</v>
      </c>
      <c r="O3658" t="s">
        <v>1094</v>
      </c>
      <c r="P3658" s="10">
        <f t="shared" si="285"/>
        <v>106</v>
      </c>
      <c r="Q3658">
        <f t="shared" si="286"/>
        <v>115.02</v>
      </c>
      <c r="S3658" s="11">
        <f t="shared" si="287"/>
        <v>42737.910138888888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6" t="s">
        <v>7416</v>
      </c>
      <c r="C3659" s="6" t="s">
        <v>7417</v>
      </c>
      <c r="D3659" s="7">
        <v>2000</v>
      </c>
      <c r="E3659" s="8">
        <v>2215</v>
      </c>
      <c r="F3659" t="s">
        <v>22</v>
      </c>
      <c r="G3659" t="s">
        <v>316</v>
      </c>
      <c r="H3659" t="s">
        <v>317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1093</v>
      </c>
      <c r="O3659" t="s">
        <v>1094</v>
      </c>
      <c r="P3659" s="10">
        <f t="shared" si="285"/>
        <v>111</v>
      </c>
      <c r="Q3659">
        <f t="shared" si="286"/>
        <v>110.75</v>
      </c>
      <c r="S3659" s="11">
        <f t="shared" si="287"/>
        <v>42499.629849537036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6" t="s">
        <v>7418</v>
      </c>
      <c r="C3660" s="6" t="s">
        <v>7419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1093</v>
      </c>
      <c r="O3660" t="s">
        <v>1094</v>
      </c>
      <c r="P3660" s="10">
        <f t="shared" si="285"/>
        <v>101</v>
      </c>
      <c r="Q3660">
        <f t="shared" si="286"/>
        <v>75.5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6" t="s">
        <v>7420</v>
      </c>
      <c r="C3661" s="6" t="s">
        <v>7421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1093</v>
      </c>
      <c r="O3661" t="s">
        <v>1094</v>
      </c>
      <c r="P3661" s="10">
        <f t="shared" si="285"/>
        <v>102</v>
      </c>
      <c r="Q3661">
        <f t="shared" si="286"/>
        <v>235.46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6" t="s">
        <v>7422</v>
      </c>
      <c r="C3662" s="6" t="s">
        <v>7423</v>
      </c>
      <c r="D3662" s="7">
        <v>250</v>
      </c>
      <c r="E3662" s="8">
        <v>250</v>
      </c>
      <c r="F3662" t="s">
        <v>22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1093</v>
      </c>
      <c r="O3662" t="s">
        <v>1094</v>
      </c>
      <c r="P3662" s="10">
        <f t="shared" si="285"/>
        <v>100</v>
      </c>
      <c r="Q3662">
        <f t="shared" si="286"/>
        <v>11.36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6" t="s">
        <v>7424</v>
      </c>
      <c r="C3663" s="6" t="s">
        <v>7425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1093</v>
      </c>
      <c r="O3663" t="s">
        <v>1094</v>
      </c>
      <c r="P3663" s="10">
        <f t="shared" si="285"/>
        <v>111</v>
      </c>
      <c r="Q3663">
        <f t="shared" si="286"/>
        <v>92.5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6" t="s">
        <v>7426</v>
      </c>
      <c r="C3664" s="6" t="s">
        <v>7427</v>
      </c>
      <c r="D3664" s="7">
        <v>8000</v>
      </c>
      <c r="E3664" s="8">
        <v>8114</v>
      </c>
      <c r="F3664" t="s">
        <v>22</v>
      </c>
      <c r="G3664" t="s">
        <v>166</v>
      </c>
      <c r="H3664" t="s">
        <v>167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1093</v>
      </c>
      <c r="O3664" t="s">
        <v>1094</v>
      </c>
      <c r="P3664" s="10">
        <f t="shared" si="285"/>
        <v>101</v>
      </c>
      <c r="Q3664">
        <f t="shared" si="286"/>
        <v>202.85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6" t="s">
        <v>7428</v>
      </c>
      <c r="C3665" s="6" t="s">
        <v>7429</v>
      </c>
      <c r="D3665" s="7">
        <v>225</v>
      </c>
      <c r="E3665" s="8">
        <v>234</v>
      </c>
      <c r="F3665" t="s">
        <v>22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1093</v>
      </c>
      <c r="O3665" t="s">
        <v>1094</v>
      </c>
      <c r="P3665" s="10">
        <f t="shared" si="285"/>
        <v>104</v>
      </c>
      <c r="Q3665">
        <f t="shared" si="286"/>
        <v>26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6" t="s">
        <v>7430</v>
      </c>
      <c r="C3666" s="6" t="s">
        <v>7431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1093</v>
      </c>
      <c r="O3666" t="s">
        <v>1094</v>
      </c>
      <c r="P3666" s="10">
        <f t="shared" si="285"/>
        <v>109</v>
      </c>
      <c r="Q3666">
        <f t="shared" si="286"/>
        <v>46.05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6" t="s">
        <v>7432</v>
      </c>
      <c r="C3667" s="6" t="s">
        <v>7433</v>
      </c>
      <c r="D3667" s="7">
        <v>620</v>
      </c>
      <c r="E3667" s="8">
        <v>714</v>
      </c>
      <c r="F3667" t="s">
        <v>22</v>
      </c>
      <c r="G3667" t="s">
        <v>186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1093</v>
      </c>
      <c r="O3667" t="s">
        <v>1094</v>
      </c>
      <c r="P3667" s="10">
        <f t="shared" si="285"/>
        <v>115</v>
      </c>
      <c r="Q3667">
        <f t="shared" si="286"/>
        <v>51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6" t="s">
        <v>7434</v>
      </c>
      <c r="C3668" s="6" t="s">
        <v>7435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1093</v>
      </c>
      <c r="O3668" t="s">
        <v>1094</v>
      </c>
      <c r="P3668" s="10">
        <f t="shared" si="285"/>
        <v>100</v>
      </c>
      <c r="Q3668">
        <f t="shared" si="286"/>
        <v>31.58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6" t="s">
        <v>7436</v>
      </c>
      <c r="C3669" s="6" t="s">
        <v>7437</v>
      </c>
      <c r="D3669" s="7">
        <v>3000</v>
      </c>
      <c r="E3669" s="8">
        <v>3095.11</v>
      </c>
      <c r="F3669" t="s">
        <v>22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1093</v>
      </c>
      <c r="O3669" t="s">
        <v>1094</v>
      </c>
      <c r="P3669" s="10">
        <f t="shared" si="285"/>
        <v>103</v>
      </c>
      <c r="Q3669">
        <f t="shared" si="286"/>
        <v>53.36</v>
      </c>
      <c r="S3669" s="11">
        <f t="shared" si="287"/>
        <v>42173.970127314809</v>
      </c>
      <c r="T3669" s="11">
        <f t="shared" si="288"/>
        <v>42203.970127314809</v>
      </c>
      <c r="U3669">
        <f t="shared" si="289"/>
        <v>2015</v>
      </c>
    </row>
    <row r="3670" spans="1:21" ht="60" x14ac:dyDescent="0.25">
      <c r="A3670">
        <v>3668</v>
      </c>
      <c r="B3670" s="6" t="s">
        <v>7438</v>
      </c>
      <c r="C3670" s="6" t="s">
        <v>7439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1093</v>
      </c>
      <c r="O3670" t="s">
        <v>1094</v>
      </c>
      <c r="P3670" s="10">
        <f t="shared" si="285"/>
        <v>104</v>
      </c>
      <c r="Q3670">
        <f t="shared" si="286"/>
        <v>36.96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6" t="s">
        <v>7440</v>
      </c>
      <c r="C3671" s="6" t="s">
        <v>7441</v>
      </c>
      <c r="D3671" s="7">
        <v>1000</v>
      </c>
      <c r="E3671" s="8">
        <v>1382</v>
      </c>
      <c r="F3671" t="s">
        <v>22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1093</v>
      </c>
      <c r="O3671" t="s">
        <v>1094</v>
      </c>
      <c r="P3671" s="10">
        <f t="shared" si="285"/>
        <v>138</v>
      </c>
      <c r="Q3671">
        <f t="shared" si="286"/>
        <v>81.290000000000006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6" t="s">
        <v>7442</v>
      </c>
      <c r="C3672" s="6" t="s">
        <v>7443</v>
      </c>
      <c r="D3672" s="7">
        <v>220</v>
      </c>
      <c r="E3672" s="8">
        <v>241</v>
      </c>
      <c r="F3672" t="s">
        <v>22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1093</v>
      </c>
      <c r="O3672" t="s">
        <v>1094</v>
      </c>
      <c r="P3672" s="10">
        <f t="shared" si="285"/>
        <v>110</v>
      </c>
      <c r="Q3672">
        <f t="shared" si="286"/>
        <v>20.079999999999998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6" t="s">
        <v>7444</v>
      </c>
      <c r="C3673" s="6" t="s">
        <v>7445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1093</v>
      </c>
      <c r="O3673" t="s">
        <v>1094</v>
      </c>
      <c r="P3673" s="10">
        <f t="shared" si="285"/>
        <v>101</v>
      </c>
      <c r="Q3673">
        <f t="shared" si="286"/>
        <v>88.25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6" t="s">
        <v>7446</v>
      </c>
      <c r="C3674" s="6" t="s">
        <v>7447</v>
      </c>
      <c r="D3674" s="7">
        <v>3000</v>
      </c>
      <c r="E3674" s="8">
        <v>3046</v>
      </c>
      <c r="F3674" t="s">
        <v>22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1093</v>
      </c>
      <c r="O3674" t="s">
        <v>1094</v>
      </c>
      <c r="P3674" s="10">
        <f t="shared" si="285"/>
        <v>102</v>
      </c>
      <c r="Q3674">
        <f t="shared" si="286"/>
        <v>53.44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6" t="s">
        <v>7448</v>
      </c>
      <c r="C3675" s="6" t="s">
        <v>7449</v>
      </c>
      <c r="D3675" s="7">
        <v>4000</v>
      </c>
      <c r="E3675" s="8">
        <v>4545</v>
      </c>
      <c r="F3675" t="s">
        <v>22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1093</v>
      </c>
      <c r="O3675" t="s">
        <v>1094</v>
      </c>
      <c r="P3675" s="10">
        <f t="shared" si="285"/>
        <v>114</v>
      </c>
      <c r="Q3675">
        <f t="shared" si="286"/>
        <v>39.869999999999997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6" t="s">
        <v>7450</v>
      </c>
      <c r="C3676" s="6" t="s">
        <v>7451</v>
      </c>
      <c r="D3676" s="7">
        <v>4500</v>
      </c>
      <c r="E3676" s="8">
        <v>4500</v>
      </c>
      <c r="F3676" t="s">
        <v>22</v>
      </c>
      <c r="G3676" t="s">
        <v>509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1093</v>
      </c>
      <c r="O3676" t="s">
        <v>1094</v>
      </c>
      <c r="P3676" s="10">
        <f t="shared" si="285"/>
        <v>100</v>
      </c>
      <c r="Q3676">
        <f t="shared" si="286"/>
        <v>145.16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6" t="s">
        <v>7452</v>
      </c>
      <c r="C3677" s="6" t="s">
        <v>7453</v>
      </c>
      <c r="D3677" s="7">
        <v>50</v>
      </c>
      <c r="E3677" s="8">
        <v>70</v>
      </c>
      <c r="F3677" t="s">
        <v>22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1093</v>
      </c>
      <c r="O3677" t="s">
        <v>1094</v>
      </c>
      <c r="P3677" s="10">
        <f t="shared" si="285"/>
        <v>140</v>
      </c>
      <c r="Q3677">
        <f t="shared" si="286"/>
        <v>23.33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6" t="s">
        <v>7454</v>
      </c>
      <c r="C3678" s="6" t="s">
        <v>7455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1093</v>
      </c>
      <c r="O3678" t="s">
        <v>1094</v>
      </c>
      <c r="P3678" s="10">
        <f t="shared" si="285"/>
        <v>129</v>
      </c>
      <c r="Q3678">
        <f t="shared" si="286"/>
        <v>64.38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6" t="s">
        <v>7456</v>
      </c>
      <c r="C3679" s="6" t="s">
        <v>7457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1093</v>
      </c>
      <c r="O3679" t="s">
        <v>1094</v>
      </c>
      <c r="P3679" s="10">
        <f t="shared" si="285"/>
        <v>103</v>
      </c>
      <c r="Q3679">
        <f t="shared" si="286"/>
        <v>62.05</v>
      </c>
      <c r="S3679" s="11">
        <f t="shared" si="287"/>
        <v>41802.574282407411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6" t="s">
        <v>7458</v>
      </c>
      <c r="C3680" s="6" t="s">
        <v>7459</v>
      </c>
      <c r="D3680" s="7">
        <v>2000</v>
      </c>
      <c r="E3680" s="8">
        <v>2050</v>
      </c>
      <c r="F3680" t="s">
        <v>22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1093</v>
      </c>
      <c r="O3680" t="s">
        <v>1094</v>
      </c>
      <c r="P3680" s="10">
        <f t="shared" si="285"/>
        <v>103</v>
      </c>
      <c r="Q3680">
        <f t="shared" si="286"/>
        <v>66.13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6" t="s">
        <v>7460</v>
      </c>
      <c r="C3681" s="6" t="s">
        <v>7461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1093</v>
      </c>
      <c r="O3681" t="s">
        <v>1094</v>
      </c>
      <c r="P3681" s="10">
        <f t="shared" si="285"/>
        <v>110</v>
      </c>
      <c r="Q3681">
        <f t="shared" si="286"/>
        <v>73.400000000000006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6" t="s">
        <v>7462</v>
      </c>
      <c r="C3682" s="6" t="s">
        <v>7463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1093</v>
      </c>
      <c r="O3682" t="s">
        <v>1094</v>
      </c>
      <c r="P3682" s="10">
        <f t="shared" si="285"/>
        <v>113</v>
      </c>
      <c r="Q3682">
        <f t="shared" si="286"/>
        <v>99.5</v>
      </c>
      <c r="S3682" s="11">
        <f t="shared" si="287"/>
        <v>42627.454097222224</v>
      </c>
      <c r="T3682" s="11">
        <f t="shared" si="288"/>
        <v>42648.454097222224</v>
      </c>
      <c r="U3682">
        <f t="shared" si="289"/>
        <v>2016</v>
      </c>
    </row>
    <row r="3683" spans="1:21" ht="60" x14ac:dyDescent="0.25">
      <c r="A3683">
        <v>3681</v>
      </c>
      <c r="B3683" s="6" t="s">
        <v>7464</v>
      </c>
      <c r="C3683" s="6" t="s">
        <v>7465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1093</v>
      </c>
      <c r="O3683" t="s">
        <v>1094</v>
      </c>
      <c r="P3683" s="10">
        <f t="shared" si="285"/>
        <v>112</v>
      </c>
      <c r="Q3683">
        <f t="shared" si="286"/>
        <v>62.17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6" t="s">
        <v>7466</v>
      </c>
      <c r="C3684" s="6" t="s">
        <v>7467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1093</v>
      </c>
      <c r="O3684" t="s">
        <v>1094</v>
      </c>
      <c r="P3684" s="10">
        <f t="shared" si="285"/>
        <v>139</v>
      </c>
      <c r="Q3684">
        <f t="shared" si="286"/>
        <v>62.33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6" t="s">
        <v>7468</v>
      </c>
      <c r="C3685" s="6" t="s">
        <v>7469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1093</v>
      </c>
      <c r="O3685" t="s">
        <v>1094</v>
      </c>
      <c r="P3685" s="10">
        <f t="shared" si="285"/>
        <v>111</v>
      </c>
      <c r="Q3685">
        <f t="shared" si="286"/>
        <v>58.79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6" t="s">
        <v>7470</v>
      </c>
      <c r="C3686" s="6" t="s">
        <v>7471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1093</v>
      </c>
      <c r="O3686" t="s">
        <v>1094</v>
      </c>
      <c r="P3686" s="10">
        <f t="shared" si="285"/>
        <v>139</v>
      </c>
      <c r="Q3686">
        <f t="shared" si="286"/>
        <v>45.35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6" t="s">
        <v>7472</v>
      </c>
      <c r="C3687" s="6" t="s">
        <v>7473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1093</v>
      </c>
      <c r="O3687" t="s">
        <v>1094</v>
      </c>
      <c r="P3687" s="10">
        <f t="shared" si="285"/>
        <v>106</v>
      </c>
      <c r="Q3687">
        <f t="shared" si="286"/>
        <v>41.94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6" t="s">
        <v>7474</v>
      </c>
      <c r="C3688" s="6" t="s">
        <v>7475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1093</v>
      </c>
      <c r="O3688" t="s">
        <v>1094</v>
      </c>
      <c r="P3688" s="10">
        <f t="shared" si="285"/>
        <v>101</v>
      </c>
      <c r="Q3688">
        <f t="shared" si="286"/>
        <v>59.17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6" t="s">
        <v>7476</v>
      </c>
      <c r="C3689" s="6" t="s">
        <v>7477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1093</v>
      </c>
      <c r="O3689" t="s">
        <v>1094</v>
      </c>
      <c r="P3689" s="10">
        <f t="shared" si="285"/>
        <v>100</v>
      </c>
      <c r="Q3689">
        <f t="shared" si="286"/>
        <v>200.49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6" t="s">
        <v>7478</v>
      </c>
      <c r="C3690" s="6" t="s">
        <v>7479</v>
      </c>
      <c r="D3690" s="7">
        <v>3000</v>
      </c>
      <c r="E3690" s="8">
        <v>3275</v>
      </c>
      <c r="F3690" t="s">
        <v>22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1093</v>
      </c>
      <c r="O3690" t="s">
        <v>1094</v>
      </c>
      <c r="P3690" s="10">
        <f t="shared" si="285"/>
        <v>109</v>
      </c>
      <c r="Q3690">
        <f t="shared" si="286"/>
        <v>83.97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6" t="s">
        <v>7480</v>
      </c>
      <c r="C3691" s="6" t="s">
        <v>7481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1093</v>
      </c>
      <c r="O3691" t="s">
        <v>1094</v>
      </c>
      <c r="P3691" s="10">
        <f t="shared" si="285"/>
        <v>118</v>
      </c>
      <c r="Q3691">
        <f t="shared" si="286"/>
        <v>57.26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6" t="s">
        <v>7482</v>
      </c>
      <c r="C3692" s="6" t="s">
        <v>7483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1093</v>
      </c>
      <c r="O3692" t="s">
        <v>1094</v>
      </c>
      <c r="P3692" s="10">
        <f t="shared" si="285"/>
        <v>120</v>
      </c>
      <c r="Q3692">
        <f t="shared" si="286"/>
        <v>58.06</v>
      </c>
      <c r="S3692" s="11">
        <f t="shared" si="287"/>
        <v>41940.598182870366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6" t="s">
        <v>7484</v>
      </c>
      <c r="C3693" s="6" t="s">
        <v>7485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1093</v>
      </c>
      <c r="O3693" t="s">
        <v>1094</v>
      </c>
      <c r="P3693" s="10">
        <f t="shared" si="285"/>
        <v>128</v>
      </c>
      <c r="Q3693">
        <f t="shared" si="286"/>
        <v>186.8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6" t="s">
        <v>7486</v>
      </c>
      <c r="C3694" s="6" t="s">
        <v>7487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1093</v>
      </c>
      <c r="O3694" t="s">
        <v>1094</v>
      </c>
      <c r="P3694" s="10">
        <f t="shared" si="285"/>
        <v>126</v>
      </c>
      <c r="Q3694">
        <f t="shared" si="286"/>
        <v>74.12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6" t="s">
        <v>7488</v>
      </c>
      <c r="C3695" s="6" t="s">
        <v>7489</v>
      </c>
      <c r="D3695" s="7">
        <v>333</v>
      </c>
      <c r="E3695" s="8">
        <v>430</v>
      </c>
      <c r="F3695" t="s">
        <v>22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1093</v>
      </c>
      <c r="O3695" t="s">
        <v>1094</v>
      </c>
      <c r="P3695" s="10">
        <f t="shared" si="285"/>
        <v>129</v>
      </c>
      <c r="Q3695">
        <f t="shared" si="286"/>
        <v>30.71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6" t="s">
        <v>7490</v>
      </c>
      <c r="C3696" s="6" t="s">
        <v>7491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1093</v>
      </c>
      <c r="O3696" t="s">
        <v>1094</v>
      </c>
      <c r="P3696" s="10">
        <f t="shared" si="285"/>
        <v>107</v>
      </c>
      <c r="Q3696">
        <f t="shared" si="286"/>
        <v>62.67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6" t="s">
        <v>7492</v>
      </c>
      <c r="C3697" s="6" t="s">
        <v>7493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1093</v>
      </c>
      <c r="O3697" t="s">
        <v>1094</v>
      </c>
      <c r="P3697" s="10">
        <f t="shared" si="285"/>
        <v>100</v>
      </c>
      <c r="Q3697">
        <f t="shared" si="286"/>
        <v>121.36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6" t="s">
        <v>7494</v>
      </c>
      <c r="C3698" s="6" t="s">
        <v>7495</v>
      </c>
      <c r="D3698" s="7">
        <v>2000</v>
      </c>
      <c r="E3698" s="8">
        <v>3100</v>
      </c>
      <c r="F3698" t="s">
        <v>22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1093</v>
      </c>
      <c r="O3698" t="s">
        <v>1094</v>
      </c>
      <c r="P3698" s="10">
        <f t="shared" si="285"/>
        <v>155</v>
      </c>
      <c r="Q3698">
        <f t="shared" si="286"/>
        <v>39.74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6" t="s">
        <v>7496</v>
      </c>
      <c r="C3699" s="6" t="s">
        <v>7497</v>
      </c>
      <c r="D3699" s="7">
        <v>2000</v>
      </c>
      <c r="E3699" s="8">
        <v>2160</v>
      </c>
      <c r="F3699" t="s">
        <v>22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1093</v>
      </c>
      <c r="O3699" t="s">
        <v>1094</v>
      </c>
      <c r="P3699" s="10">
        <f t="shared" si="285"/>
        <v>108</v>
      </c>
      <c r="Q3699">
        <f t="shared" si="286"/>
        <v>72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6" t="s">
        <v>7498</v>
      </c>
      <c r="C3700" s="6" t="s">
        <v>7499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1093</v>
      </c>
      <c r="O3700" t="s">
        <v>1094</v>
      </c>
      <c r="P3700" s="10">
        <f t="shared" si="285"/>
        <v>111</v>
      </c>
      <c r="Q3700">
        <f t="shared" si="286"/>
        <v>40.630000000000003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6" t="s">
        <v>7500</v>
      </c>
      <c r="C3701" s="6" t="s">
        <v>7501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1093</v>
      </c>
      <c r="O3701" t="s">
        <v>1094</v>
      </c>
      <c r="P3701" s="10">
        <f t="shared" si="285"/>
        <v>101</v>
      </c>
      <c r="Q3701">
        <f t="shared" si="286"/>
        <v>63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6" t="s">
        <v>7502</v>
      </c>
      <c r="C3702" s="6" t="s">
        <v>7503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1093</v>
      </c>
      <c r="O3702" t="s">
        <v>1094</v>
      </c>
      <c r="P3702" s="10">
        <f t="shared" si="285"/>
        <v>121</v>
      </c>
      <c r="Q3702">
        <f t="shared" si="286"/>
        <v>33.67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6" t="s">
        <v>7504</v>
      </c>
      <c r="C3703" s="6" t="s">
        <v>7505</v>
      </c>
      <c r="D3703" s="7">
        <v>1500</v>
      </c>
      <c r="E3703" s="8">
        <v>1505</v>
      </c>
      <c r="F3703" t="s">
        <v>22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1093</v>
      </c>
      <c r="O3703" t="s">
        <v>1094</v>
      </c>
      <c r="P3703" s="10">
        <f t="shared" si="285"/>
        <v>100</v>
      </c>
      <c r="Q3703">
        <f t="shared" si="286"/>
        <v>38.590000000000003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6" t="s">
        <v>7506</v>
      </c>
      <c r="C3704" s="6" t="s">
        <v>7507</v>
      </c>
      <c r="D3704" s="7">
        <v>3000</v>
      </c>
      <c r="E3704" s="8">
        <v>3275</v>
      </c>
      <c r="F3704" t="s">
        <v>22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1093</v>
      </c>
      <c r="O3704" t="s">
        <v>1094</v>
      </c>
      <c r="P3704" s="10">
        <f t="shared" si="285"/>
        <v>109</v>
      </c>
      <c r="Q3704">
        <f t="shared" si="286"/>
        <v>155.94999999999999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6" t="s">
        <v>7508</v>
      </c>
      <c r="C3705" s="6" t="s">
        <v>7509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1093</v>
      </c>
      <c r="O3705" t="s">
        <v>1094</v>
      </c>
      <c r="P3705" s="10">
        <f t="shared" si="285"/>
        <v>123</v>
      </c>
      <c r="Q3705">
        <f t="shared" si="286"/>
        <v>43.2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6" t="s">
        <v>7510</v>
      </c>
      <c r="C3706" s="6" t="s">
        <v>7511</v>
      </c>
      <c r="D3706" s="7">
        <v>300</v>
      </c>
      <c r="E3706" s="8">
        <v>409.01</v>
      </c>
      <c r="F3706" t="s">
        <v>22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1093</v>
      </c>
      <c r="O3706" t="s">
        <v>1094</v>
      </c>
      <c r="P3706" s="10">
        <f t="shared" si="285"/>
        <v>136</v>
      </c>
      <c r="Q3706">
        <f t="shared" si="286"/>
        <v>15.15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6" t="s">
        <v>7512</v>
      </c>
      <c r="C3707" s="6" t="s">
        <v>7513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1093</v>
      </c>
      <c r="O3707" t="s">
        <v>1094</v>
      </c>
      <c r="P3707" s="10">
        <f t="shared" si="285"/>
        <v>103</v>
      </c>
      <c r="Q3707">
        <f t="shared" si="286"/>
        <v>83.57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6" t="s">
        <v>7514</v>
      </c>
      <c r="C3708" s="6" t="s">
        <v>7515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1093</v>
      </c>
      <c r="O3708" t="s">
        <v>1094</v>
      </c>
      <c r="P3708" s="10">
        <f t="shared" si="285"/>
        <v>121</v>
      </c>
      <c r="Q3708">
        <f t="shared" si="286"/>
        <v>140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6" t="s">
        <v>7516</v>
      </c>
      <c r="C3709" s="6" t="s">
        <v>7517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1093</v>
      </c>
      <c r="O3709" t="s">
        <v>1094</v>
      </c>
      <c r="P3709" s="10">
        <f t="shared" si="285"/>
        <v>186</v>
      </c>
      <c r="Q3709">
        <f t="shared" si="286"/>
        <v>80.87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6" t="s">
        <v>7518</v>
      </c>
      <c r="C3710" s="6" t="s">
        <v>7519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1093</v>
      </c>
      <c r="O3710" t="s">
        <v>1094</v>
      </c>
      <c r="P3710" s="10">
        <f t="shared" si="285"/>
        <v>300</v>
      </c>
      <c r="Q3710">
        <f t="shared" si="286"/>
        <v>53.85</v>
      </c>
      <c r="S3710" s="11">
        <f t="shared" si="287"/>
        <v>41810.142199074078</v>
      </c>
      <c r="T3710" s="11">
        <f t="shared" si="288"/>
        <v>41824.142199074078</v>
      </c>
      <c r="U3710">
        <f t="shared" si="289"/>
        <v>2014</v>
      </c>
    </row>
    <row r="3711" spans="1:21" ht="45" x14ac:dyDescent="0.25">
      <c r="A3711">
        <v>3709</v>
      </c>
      <c r="B3711" s="6" t="s">
        <v>7520</v>
      </c>
      <c r="C3711" s="6" t="s">
        <v>7521</v>
      </c>
      <c r="D3711" s="7">
        <v>1000</v>
      </c>
      <c r="E3711" s="8">
        <v>1082.5</v>
      </c>
      <c r="F3711" t="s">
        <v>22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1093</v>
      </c>
      <c r="O3711" t="s">
        <v>1094</v>
      </c>
      <c r="P3711" s="10">
        <f t="shared" si="285"/>
        <v>108</v>
      </c>
      <c r="Q3711">
        <f t="shared" si="286"/>
        <v>30.93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6" t="s">
        <v>7522</v>
      </c>
      <c r="C3712" s="6" t="s">
        <v>7523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1093</v>
      </c>
      <c r="O3712" t="s">
        <v>1094</v>
      </c>
      <c r="P3712" s="10">
        <f t="shared" si="285"/>
        <v>141</v>
      </c>
      <c r="Q3712">
        <f t="shared" si="286"/>
        <v>67.959999999999994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6" t="s">
        <v>7524</v>
      </c>
      <c r="C3713" s="6" t="s">
        <v>7525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1093</v>
      </c>
      <c r="O3713" t="s">
        <v>1094</v>
      </c>
      <c r="P3713" s="10">
        <f t="shared" si="285"/>
        <v>114</v>
      </c>
      <c r="Q3713">
        <f t="shared" si="286"/>
        <v>27.14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6" t="s">
        <v>7526</v>
      </c>
      <c r="C3714" s="6" t="s">
        <v>7527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1093</v>
      </c>
      <c r="O3714" t="s">
        <v>1094</v>
      </c>
      <c r="P3714" s="10">
        <f t="shared" ref="P3714:P3777" si="290">IFERROR(ROUND(E3714/D3714*100,0),0)</f>
        <v>154</v>
      </c>
      <c r="Q3714">
        <f t="shared" ref="Q3714:Q3777" si="291">IFERROR(ROUND(E3714/L3714,2),0)</f>
        <v>110.87</v>
      </c>
      <c r="S3714" s="11">
        <f t="shared" ref="S3714:S3777" si="292">(J3714/86400)+DATE(1970,1,1)</f>
        <v>42134.172071759254</v>
      </c>
      <c r="T3714" s="11">
        <f t="shared" ref="T3714:T3777" si="293">(I3714/86400)+DATE(1970,1,1)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6" t="s">
        <v>7528</v>
      </c>
      <c r="C3715" s="6" t="s">
        <v>7529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1093</v>
      </c>
      <c r="O3715" t="s">
        <v>1094</v>
      </c>
      <c r="P3715" s="10">
        <f t="shared" si="290"/>
        <v>102</v>
      </c>
      <c r="Q3715">
        <f t="shared" si="291"/>
        <v>106.84</v>
      </c>
      <c r="S3715" s="11">
        <f t="shared" si="292"/>
        <v>42505.738032407404</v>
      </c>
      <c r="T3715" s="11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6" t="s">
        <v>7530</v>
      </c>
      <c r="C3716" s="6" t="s">
        <v>7531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1093</v>
      </c>
      <c r="O3716" t="s">
        <v>1094</v>
      </c>
      <c r="P3716" s="10">
        <f t="shared" si="290"/>
        <v>102</v>
      </c>
      <c r="Q3716">
        <f t="shared" si="291"/>
        <v>105.52</v>
      </c>
      <c r="S3716" s="11">
        <f t="shared" si="292"/>
        <v>42118.556331018517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6" t="s">
        <v>7532</v>
      </c>
      <c r="C3717" s="6" t="s">
        <v>7533</v>
      </c>
      <c r="D3717" s="7">
        <v>3500</v>
      </c>
      <c r="E3717" s="8">
        <v>3590</v>
      </c>
      <c r="F3717" t="s">
        <v>22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1093</v>
      </c>
      <c r="O3717" t="s">
        <v>1094</v>
      </c>
      <c r="P3717" s="10">
        <f t="shared" si="290"/>
        <v>103</v>
      </c>
      <c r="Q3717">
        <f t="shared" si="291"/>
        <v>132.96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6" t="s">
        <v>7534</v>
      </c>
      <c r="C3718" s="6" t="s">
        <v>7535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1093</v>
      </c>
      <c r="O3718" t="s">
        <v>1094</v>
      </c>
      <c r="P3718" s="10">
        <f t="shared" si="290"/>
        <v>156</v>
      </c>
      <c r="Q3718">
        <f t="shared" si="291"/>
        <v>51.92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6" t="s">
        <v>7536</v>
      </c>
      <c r="C3719" s="6" t="s">
        <v>7537</v>
      </c>
      <c r="D3719" s="7">
        <v>4000</v>
      </c>
      <c r="E3719" s="8">
        <v>4030</v>
      </c>
      <c r="F3719" t="s">
        <v>22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1093</v>
      </c>
      <c r="O3719" t="s">
        <v>1094</v>
      </c>
      <c r="P3719" s="10">
        <f t="shared" si="290"/>
        <v>101</v>
      </c>
      <c r="Q3719">
        <f t="shared" si="291"/>
        <v>310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6" t="s">
        <v>7538</v>
      </c>
      <c r="C3720" s="6" t="s">
        <v>7539</v>
      </c>
      <c r="D3720" s="7">
        <v>500</v>
      </c>
      <c r="E3720" s="8">
        <v>1197</v>
      </c>
      <c r="F3720" t="s">
        <v>22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1093</v>
      </c>
      <c r="O3720" t="s">
        <v>1094</v>
      </c>
      <c r="P3720" s="10">
        <f t="shared" si="290"/>
        <v>239</v>
      </c>
      <c r="Q3720">
        <f t="shared" si="291"/>
        <v>26.02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6" t="s">
        <v>7540</v>
      </c>
      <c r="C3721" s="6" t="s">
        <v>7541</v>
      </c>
      <c r="D3721" s="7">
        <v>200</v>
      </c>
      <c r="E3721" s="8">
        <v>420</v>
      </c>
      <c r="F3721" t="s">
        <v>22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1093</v>
      </c>
      <c r="O3721" t="s">
        <v>1094</v>
      </c>
      <c r="P3721" s="10">
        <f t="shared" si="290"/>
        <v>210</v>
      </c>
      <c r="Q3721">
        <f t="shared" si="291"/>
        <v>105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6" t="s">
        <v>7542</v>
      </c>
      <c r="C3722" s="6" t="s">
        <v>7543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1093</v>
      </c>
      <c r="O3722" t="s">
        <v>1094</v>
      </c>
      <c r="P3722" s="10">
        <f t="shared" si="290"/>
        <v>105</v>
      </c>
      <c r="Q3722">
        <f t="shared" si="291"/>
        <v>86.23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6" t="s">
        <v>7544</v>
      </c>
      <c r="C3723" s="6" t="s">
        <v>7545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1093</v>
      </c>
      <c r="O3723" t="s">
        <v>1094</v>
      </c>
      <c r="P3723" s="10">
        <f t="shared" si="290"/>
        <v>101</v>
      </c>
      <c r="Q3723">
        <f t="shared" si="291"/>
        <v>114.55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6" t="s">
        <v>7546</v>
      </c>
      <c r="C3724" s="6" t="s">
        <v>7547</v>
      </c>
      <c r="D3724" s="7">
        <v>1500</v>
      </c>
      <c r="E3724" s="8">
        <v>1668</v>
      </c>
      <c r="F3724" t="s">
        <v>22</v>
      </c>
      <c r="G3724" t="s">
        <v>166</v>
      </c>
      <c r="H3724" t="s">
        <v>167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1093</v>
      </c>
      <c r="O3724" t="s">
        <v>1094</v>
      </c>
      <c r="P3724" s="10">
        <f t="shared" si="290"/>
        <v>111</v>
      </c>
      <c r="Q3724">
        <f t="shared" si="291"/>
        <v>47.66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6" t="s">
        <v>7548</v>
      </c>
      <c r="C3725" s="6" t="s">
        <v>7549</v>
      </c>
      <c r="D3725" s="7">
        <v>4500</v>
      </c>
      <c r="E3725" s="8">
        <v>4592</v>
      </c>
      <c r="F3725" t="s">
        <v>22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1093</v>
      </c>
      <c r="O3725" t="s">
        <v>1094</v>
      </c>
      <c r="P3725" s="10">
        <f t="shared" si="290"/>
        <v>102</v>
      </c>
      <c r="Q3725">
        <f t="shared" si="291"/>
        <v>72.89</v>
      </c>
      <c r="S3725" s="11">
        <f t="shared" si="292"/>
        <v>41943.753032407403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6" t="s">
        <v>7550</v>
      </c>
      <c r="C3726" s="6" t="s">
        <v>7551</v>
      </c>
      <c r="D3726" s="7">
        <v>4300</v>
      </c>
      <c r="E3726" s="8">
        <v>4409.55</v>
      </c>
      <c r="F3726" t="s">
        <v>22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1093</v>
      </c>
      <c r="O3726" t="s">
        <v>1094</v>
      </c>
      <c r="P3726" s="10">
        <f t="shared" si="290"/>
        <v>103</v>
      </c>
      <c r="Q3726">
        <f t="shared" si="291"/>
        <v>49.55</v>
      </c>
      <c r="S3726" s="11">
        <f t="shared" si="292"/>
        <v>42465.491435185184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6" t="s">
        <v>7552</v>
      </c>
      <c r="C3727" s="6" t="s">
        <v>7553</v>
      </c>
      <c r="D3727" s="7">
        <v>300</v>
      </c>
      <c r="E3727" s="8">
        <v>381</v>
      </c>
      <c r="F3727" t="s">
        <v>22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1093</v>
      </c>
      <c r="O3727" t="s">
        <v>1094</v>
      </c>
      <c r="P3727" s="10">
        <f t="shared" si="290"/>
        <v>127</v>
      </c>
      <c r="Q3727">
        <f t="shared" si="291"/>
        <v>25.4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6" t="s">
        <v>7554</v>
      </c>
      <c r="C3728" s="6" t="s">
        <v>7555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1093</v>
      </c>
      <c r="O3728" t="s">
        <v>1094</v>
      </c>
      <c r="P3728" s="10">
        <f t="shared" si="290"/>
        <v>339</v>
      </c>
      <c r="Q3728">
        <f t="shared" si="291"/>
        <v>62.59</v>
      </c>
      <c r="S3728" s="11">
        <f t="shared" si="292"/>
        <v>42462.140868055554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6" t="s">
        <v>7556</v>
      </c>
      <c r="C3729" s="6" t="s">
        <v>7557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1093</v>
      </c>
      <c r="O3729" t="s">
        <v>1094</v>
      </c>
      <c r="P3729" s="10">
        <f t="shared" si="290"/>
        <v>101</v>
      </c>
      <c r="Q3729">
        <f t="shared" si="291"/>
        <v>61.06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6" t="s">
        <v>7558</v>
      </c>
      <c r="C3730" s="6" t="s">
        <v>7559</v>
      </c>
      <c r="D3730" s="7">
        <v>20000</v>
      </c>
      <c r="E3730" s="8">
        <v>1862</v>
      </c>
      <c r="F3730" t="s">
        <v>364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1093</v>
      </c>
      <c r="O3730" t="s">
        <v>1094</v>
      </c>
      <c r="P3730" s="10">
        <f t="shared" si="290"/>
        <v>9</v>
      </c>
      <c r="Q3730">
        <f t="shared" si="291"/>
        <v>60.06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6" t="s">
        <v>7560</v>
      </c>
      <c r="C3731" s="6" t="s">
        <v>7561</v>
      </c>
      <c r="D3731" s="7">
        <v>5000</v>
      </c>
      <c r="E3731" s="8">
        <v>362</v>
      </c>
      <c r="F3731" t="s">
        <v>364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1093</v>
      </c>
      <c r="O3731" t="s">
        <v>1094</v>
      </c>
      <c r="P3731" s="10">
        <f t="shared" si="290"/>
        <v>7</v>
      </c>
      <c r="Q3731">
        <f t="shared" si="291"/>
        <v>72.400000000000006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6" t="s">
        <v>7562</v>
      </c>
      <c r="C3732" s="6" t="s">
        <v>7563</v>
      </c>
      <c r="D3732" s="7">
        <v>1000</v>
      </c>
      <c r="E3732" s="8">
        <v>100</v>
      </c>
      <c r="F3732" t="s">
        <v>364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1093</v>
      </c>
      <c r="O3732" t="s">
        <v>1094</v>
      </c>
      <c r="P3732" s="10">
        <f t="shared" si="290"/>
        <v>10</v>
      </c>
      <c r="Q3732">
        <f t="shared" si="291"/>
        <v>100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6" t="s">
        <v>7564</v>
      </c>
      <c r="C3733" s="6" t="s">
        <v>7565</v>
      </c>
      <c r="D3733" s="7">
        <v>5500</v>
      </c>
      <c r="E3733" s="8">
        <v>620</v>
      </c>
      <c r="F3733" t="s">
        <v>364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1093</v>
      </c>
      <c r="O3733" t="s">
        <v>1094</v>
      </c>
      <c r="P3733" s="10">
        <f t="shared" si="290"/>
        <v>11</v>
      </c>
      <c r="Q3733">
        <f t="shared" si="291"/>
        <v>51.67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6" t="s">
        <v>7566</v>
      </c>
      <c r="C3734" s="6" t="s">
        <v>7567</v>
      </c>
      <c r="D3734" s="7">
        <v>850</v>
      </c>
      <c r="E3734" s="8">
        <v>131</v>
      </c>
      <c r="F3734" t="s">
        <v>364</v>
      </c>
      <c r="G3734" t="s">
        <v>394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1093</v>
      </c>
      <c r="O3734" t="s">
        <v>1094</v>
      </c>
      <c r="P3734" s="10">
        <f t="shared" si="290"/>
        <v>15</v>
      </c>
      <c r="Q3734">
        <f t="shared" si="291"/>
        <v>32.75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6" t="s">
        <v>7568</v>
      </c>
      <c r="C3735" s="6" t="s">
        <v>7569</v>
      </c>
      <c r="D3735" s="7">
        <v>1500</v>
      </c>
      <c r="E3735" s="8">
        <v>0</v>
      </c>
      <c r="F3735" t="s">
        <v>364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1093</v>
      </c>
      <c r="O3735" t="s">
        <v>1094</v>
      </c>
      <c r="P3735" s="10">
        <f t="shared" si="290"/>
        <v>0</v>
      </c>
      <c r="Q3735">
        <f t="shared" si="291"/>
        <v>0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6" t="s">
        <v>7570</v>
      </c>
      <c r="C3736" s="6" t="s">
        <v>7571</v>
      </c>
      <c r="D3736" s="7">
        <v>1500</v>
      </c>
      <c r="E3736" s="8">
        <v>427</v>
      </c>
      <c r="F3736" t="s">
        <v>364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1093</v>
      </c>
      <c r="O3736" t="s">
        <v>1094</v>
      </c>
      <c r="P3736" s="10">
        <f t="shared" si="290"/>
        <v>28</v>
      </c>
      <c r="Q3736">
        <f t="shared" si="291"/>
        <v>61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6" t="s">
        <v>7572</v>
      </c>
      <c r="C3737" s="6" t="s">
        <v>7573</v>
      </c>
      <c r="D3737" s="7">
        <v>150</v>
      </c>
      <c r="E3737" s="8">
        <v>20</v>
      </c>
      <c r="F3737" t="s">
        <v>364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1093</v>
      </c>
      <c r="O3737" t="s">
        <v>1094</v>
      </c>
      <c r="P3737" s="10">
        <f t="shared" si="290"/>
        <v>13</v>
      </c>
      <c r="Q3737">
        <f t="shared" si="291"/>
        <v>10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6" t="s">
        <v>7574</v>
      </c>
      <c r="C3738" s="6" t="s">
        <v>7575</v>
      </c>
      <c r="D3738" s="7">
        <v>1500</v>
      </c>
      <c r="E3738" s="8">
        <v>10</v>
      </c>
      <c r="F3738" t="s">
        <v>364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1093</v>
      </c>
      <c r="O3738" t="s">
        <v>1094</v>
      </c>
      <c r="P3738" s="10">
        <f t="shared" si="290"/>
        <v>1</v>
      </c>
      <c r="Q3738">
        <f t="shared" si="291"/>
        <v>10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6" t="s">
        <v>7576</v>
      </c>
      <c r="C3739" s="6" t="s">
        <v>7577</v>
      </c>
      <c r="D3739" s="7">
        <v>700</v>
      </c>
      <c r="E3739" s="8">
        <v>150</v>
      </c>
      <c r="F3739" t="s">
        <v>364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1093</v>
      </c>
      <c r="O3739" t="s">
        <v>1094</v>
      </c>
      <c r="P3739" s="10">
        <f t="shared" si="290"/>
        <v>21</v>
      </c>
      <c r="Q3739">
        <f t="shared" si="291"/>
        <v>37.5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6" t="s">
        <v>7578</v>
      </c>
      <c r="C3740" s="6" t="s">
        <v>7579</v>
      </c>
      <c r="D3740" s="7">
        <v>1500</v>
      </c>
      <c r="E3740" s="8">
        <v>270</v>
      </c>
      <c r="F3740" t="s">
        <v>364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1093</v>
      </c>
      <c r="O3740" t="s">
        <v>1094</v>
      </c>
      <c r="P3740" s="10">
        <f t="shared" si="290"/>
        <v>18</v>
      </c>
      <c r="Q3740">
        <f t="shared" si="291"/>
        <v>45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6" t="s">
        <v>7580</v>
      </c>
      <c r="C3741" s="6" t="s">
        <v>7581</v>
      </c>
      <c r="D3741" s="7">
        <v>4000</v>
      </c>
      <c r="E3741" s="8">
        <v>805</v>
      </c>
      <c r="F3741" t="s">
        <v>364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1093</v>
      </c>
      <c r="O3741" t="s">
        <v>1094</v>
      </c>
      <c r="P3741" s="10">
        <f t="shared" si="290"/>
        <v>20</v>
      </c>
      <c r="Q3741">
        <f t="shared" si="291"/>
        <v>100.63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6" t="s">
        <v>7582</v>
      </c>
      <c r="C3742" s="6" t="s">
        <v>7583</v>
      </c>
      <c r="D3742" s="7">
        <v>2000</v>
      </c>
      <c r="E3742" s="8">
        <v>358</v>
      </c>
      <c r="F3742" t="s">
        <v>364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1093</v>
      </c>
      <c r="O3742" t="s">
        <v>1094</v>
      </c>
      <c r="P3742" s="10">
        <f t="shared" si="290"/>
        <v>18</v>
      </c>
      <c r="Q3742">
        <f t="shared" si="291"/>
        <v>25.57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6" t="s">
        <v>7584</v>
      </c>
      <c r="C3743" s="6" t="s">
        <v>7585</v>
      </c>
      <c r="D3743" s="7">
        <v>20000</v>
      </c>
      <c r="E3743" s="8">
        <v>0</v>
      </c>
      <c r="F3743" t="s">
        <v>364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1093</v>
      </c>
      <c r="O3743" t="s">
        <v>1094</v>
      </c>
      <c r="P3743" s="10">
        <f t="shared" si="290"/>
        <v>0</v>
      </c>
      <c r="Q3743">
        <f t="shared" si="291"/>
        <v>0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6" t="s">
        <v>7586</v>
      </c>
      <c r="C3744" s="6" t="s">
        <v>7587</v>
      </c>
      <c r="D3744" s="7">
        <v>5000</v>
      </c>
      <c r="E3744" s="8">
        <v>100</v>
      </c>
      <c r="F3744" t="s">
        <v>364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1093</v>
      </c>
      <c r="O3744" t="s">
        <v>1094</v>
      </c>
      <c r="P3744" s="10">
        <f t="shared" si="290"/>
        <v>2</v>
      </c>
      <c r="Q3744">
        <f t="shared" si="291"/>
        <v>25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6" t="s">
        <v>7588</v>
      </c>
      <c r="C3745" s="6" t="s">
        <v>7589</v>
      </c>
      <c r="D3745" s="7">
        <v>2200</v>
      </c>
      <c r="E3745" s="8">
        <v>0</v>
      </c>
      <c r="F3745" t="s">
        <v>364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1093</v>
      </c>
      <c r="O3745" t="s">
        <v>1094</v>
      </c>
      <c r="P3745" s="10">
        <f t="shared" si="290"/>
        <v>0</v>
      </c>
      <c r="Q3745">
        <f t="shared" si="291"/>
        <v>0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6" t="s">
        <v>7590</v>
      </c>
      <c r="C3746" s="6" t="s">
        <v>7591</v>
      </c>
      <c r="D3746" s="7">
        <v>1200</v>
      </c>
      <c r="E3746" s="8">
        <v>0</v>
      </c>
      <c r="F3746" t="s">
        <v>364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1093</v>
      </c>
      <c r="O3746" t="s">
        <v>1094</v>
      </c>
      <c r="P3746" s="10">
        <f t="shared" si="290"/>
        <v>0</v>
      </c>
      <c r="Q3746">
        <f t="shared" si="291"/>
        <v>0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6" t="s">
        <v>7592</v>
      </c>
      <c r="C3747" s="6" t="s">
        <v>7593</v>
      </c>
      <c r="D3747" s="7">
        <v>100</v>
      </c>
      <c r="E3747" s="8">
        <v>10</v>
      </c>
      <c r="F3747" t="s">
        <v>364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1093</v>
      </c>
      <c r="O3747" t="s">
        <v>1094</v>
      </c>
      <c r="P3747" s="10">
        <f t="shared" si="290"/>
        <v>10</v>
      </c>
      <c r="Q3747">
        <f t="shared" si="291"/>
        <v>10</v>
      </c>
      <c r="S3747" s="11">
        <f t="shared" si="292"/>
        <v>41831.697939814811</v>
      </c>
      <c r="T3747" s="11">
        <f t="shared" si="293"/>
        <v>41861.697939814811</v>
      </c>
      <c r="U3747">
        <f t="shared" si="294"/>
        <v>2014</v>
      </c>
    </row>
    <row r="3748" spans="1:21" ht="30" x14ac:dyDescent="0.25">
      <c r="A3748">
        <v>3746</v>
      </c>
      <c r="B3748" s="6" t="s">
        <v>7594</v>
      </c>
      <c r="C3748" s="6" t="s">
        <v>7595</v>
      </c>
      <c r="D3748" s="7">
        <v>8500</v>
      </c>
      <c r="E3748" s="8">
        <v>202</v>
      </c>
      <c r="F3748" t="s">
        <v>364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1093</v>
      </c>
      <c r="O3748" t="s">
        <v>1094</v>
      </c>
      <c r="P3748" s="10">
        <f t="shared" si="290"/>
        <v>2</v>
      </c>
      <c r="Q3748">
        <f t="shared" si="291"/>
        <v>202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6" t="s">
        <v>7596</v>
      </c>
      <c r="C3749" s="6" t="s">
        <v>7597</v>
      </c>
      <c r="D3749" s="7">
        <v>2500</v>
      </c>
      <c r="E3749" s="8">
        <v>25</v>
      </c>
      <c r="F3749" t="s">
        <v>364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1093</v>
      </c>
      <c r="O3749" t="s">
        <v>1094</v>
      </c>
      <c r="P3749" s="10">
        <f t="shared" si="290"/>
        <v>1</v>
      </c>
      <c r="Q3749">
        <f t="shared" si="291"/>
        <v>25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6" t="s">
        <v>7598</v>
      </c>
      <c r="C3750" s="6" t="s">
        <v>7599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1093</v>
      </c>
      <c r="O3750" t="s">
        <v>5946</v>
      </c>
      <c r="P3750" s="10">
        <f t="shared" si="290"/>
        <v>104</v>
      </c>
      <c r="Q3750">
        <f t="shared" si="291"/>
        <v>99.54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6" t="s">
        <v>7600</v>
      </c>
      <c r="C3751" s="6" t="s">
        <v>7601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1093</v>
      </c>
      <c r="O3751" t="s">
        <v>5946</v>
      </c>
      <c r="P3751" s="10">
        <f t="shared" si="290"/>
        <v>105</v>
      </c>
      <c r="Q3751">
        <f t="shared" si="291"/>
        <v>75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6" t="s">
        <v>7602</v>
      </c>
      <c r="C3752" s="6" t="s">
        <v>7603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1093</v>
      </c>
      <c r="O3752" t="s">
        <v>5946</v>
      </c>
      <c r="P3752" s="10">
        <f t="shared" si="290"/>
        <v>100</v>
      </c>
      <c r="Q3752">
        <f t="shared" si="291"/>
        <v>215.25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6" t="s">
        <v>7604</v>
      </c>
      <c r="C3753" s="6" t="s">
        <v>7605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1093</v>
      </c>
      <c r="O3753" t="s">
        <v>5946</v>
      </c>
      <c r="P3753" s="10">
        <f t="shared" si="290"/>
        <v>133</v>
      </c>
      <c r="Q3753">
        <f t="shared" si="291"/>
        <v>120.55</v>
      </c>
      <c r="S3753" s="11">
        <f t="shared" si="292"/>
        <v>42403.035567129627</v>
      </c>
      <c r="T3753" s="11">
        <f t="shared" si="293"/>
        <v>42462.993900462963</v>
      </c>
      <c r="U3753">
        <f t="shared" si="294"/>
        <v>2016</v>
      </c>
    </row>
    <row r="3754" spans="1:21" ht="60" x14ac:dyDescent="0.25">
      <c r="A3754">
        <v>3752</v>
      </c>
      <c r="B3754" s="6" t="s">
        <v>7606</v>
      </c>
      <c r="C3754" s="6" t="s">
        <v>7607</v>
      </c>
      <c r="D3754" s="7">
        <v>500</v>
      </c>
      <c r="E3754" s="8">
        <v>565</v>
      </c>
      <c r="F3754" t="s">
        <v>22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1093</v>
      </c>
      <c r="O3754" t="s">
        <v>5946</v>
      </c>
      <c r="P3754" s="10">
        <f t="shared" si="290"/>
        <v>113</v>
      </c>
      <c r="Q3754">
        <f t="shared" si="291"/>
        <v>37.67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6" t="s">
        <v>7608</v>
      </c>
      <c r="C3755" s="6" t="s">
        <v>7609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1093</v>
      </c>
      <c r="O3755" t="s">
        <v>5946</v>
      </c>
      <c r="P3755" s="10">
        <f t="shared" si="290"/>
        <v>103</v>
      </c>
      <c r="Q3755">
        <f t="shared" si="291"/>
        <v>172.23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6" t="s">
        <v>7610</v>
      </c>
      <c r="C3756" s="6" t="s">
        <v>7611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1093</v>
      </c>
      <c r="O3756" t="s">
        <v>5946</v>
      </c>
      <c r="P3756" s="10">
        <f t="shared" si="290"/>
        <v>120</v>
      </c>
      <c r="Q3756">
        <f t="shared" si="291"/>
        <v>111.11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6" t="s">
        <v>7612</v>
      </c>
      <c r="C3757" s="6" t="s">
        <v>7613</v>
      </c>
      <c r="D3757" s="7">
        <v>550</v>
      </c>
      <c r="E3757" s="8">
        <v>713</v>
      </c>
      <c r="F3757" t="s">
        <v>22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1093</v>
      </c>
      <c r="O3757" t="s">
        <v>5946</v>
      </c>
      <c r="P3757" s="10">
        <f t="shared" si="290"/>
        <v>130</v>
      </c>
      <c r="Q3757">
        <f t="shared" si="291"/>
        <v>25.46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6" t="s">
        <v>7614</v>
      </c>
      <c r="C3758" s="6" t="s">
        <v>7615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1093</v>
      </c>
      <c r="O3758" t="s">
        <v>5946</v>
      </c>
      <c r="P3758" s="10">
        <f t="shared" si="290"/>
        <v>101</v>
      </c>
      <c r="Q3758">
        <f t="shared" si="291"/>
        <v>267.64999999999998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6" t="s">
        <v>7616</v>
      </c>
      <c r="C3759" s="6" t="s">
        <v>7617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1093</v>
      </c>
      <c r="O3759" t="s">
        <v>5946</v>
      </c>
      <c r="P3759" s="10">
        <f t="shared" si="290"/>
        <v>109</v>
      </c>
      <c r="Q3759">
        <f t="shared" si="291"/>
        <v>75.959999999999994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6" t="s">
        <v>7618</v>
      </c>
      <c r="C3760" s="6" t="s">
        <v>7619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1093</v>
      </c>
      <c r="O3760" t="s">
        <v>5946</v>
      </c>
      <c r="P3760" s="10">
        <f t="shared" si="290"/>
        <v>102</v>
      </c>
      <c r="Q3760">
        <f t="shared" si="291"/>
        <v>59.04</v>
      </c>
      <c r="S3760" s="11">
        <f t="shared" si="292"/>
        <v>41747.471504629633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6" t="s">
        <v>7620</v>
      </c>
      <c r="C3761" s="6" t="s">
        <v>7621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1093</v>
      </c>
      <c r="O3761" t="s">
        <v>5946</v>
      </c>
      <c r="P3761" s="10">
        <f t="shared" si="290"/>
        <v>110</v>
      </c>
      <c r="Q3761">
        <f t="shared" si="291"/>
        <v>50.11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6" t="s">
        <v>7622</v>
      </c>
      <c r="C3762" s="6" t="s">
        <v>7623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1093</v>
      </c>
      <c r="O3762" t="s">
        <v>5946</v>
      </c>
      <c r="P3762" s="10">
        <f t="shared" si="290"/>
        <v>101</v>
      </c>
      <c r="Q3762">
        <f t="shared" si="291"/>
        <v>55.5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6" t="s">
        <v>7624</v>
      </c>
      <c r="C3763" s="6" t="s">
        <v>7625</v>
      </c>
      <c r="D3763" s="7">
        <v>500</v>
      </c>
      <c r="E3763" s="8">
        <v>500</v>
      </c>
      <c r="F3763" t="s">
        <v>22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1093</v>
      </c>
      <c r="O3763" t="s">
        <v>5946</v>
      </c>
      <c r="P3763" s="10">
        <f t="shared" si="290"/>
        <v>100</v>
      </c>
      <c r="Q3763">
        <f t="shared" si="291"/>
        <v>166.67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6" t="s">
        <v>7626</v>
      </c>
      <c r="C3764" s="6" t="s">
        <v>7627</v>
      </c>
      <c r="D3764" s="7">
        <v>1250</v>
      </c>
      <c r="E3764" s="8">
        <v>1328</v>
      </c>
      <c r="F3764" t="s">
        <v>22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1093</v>
      </c>
      <c r="O3764" t="s">
        <v>5946</v>
      </c>
      <c r="P3764" s="10">
        <f t="shared" si="290"/>
        <v>106</v>
      </c>
      <c r="Q3764">
        <f t="shared" si="291"/>
        <v>47.43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6" t="s">
        <v>7628</v>
      </c>
      <c r="C3765" s="6" t="s">
        <v>7629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1093</v>
      </c>
      <c r="O3765" t="s">
        <v>5946</v>
      </c>
      <c r="P3765" s="10">
        <f t="shared" si="290"/>
        <v>100</v>
      </c>
      <c r="Q3765">
        <f t="shared" si="291"/>
        <v>64.94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6" t="s">
        <v>7630</v>
      </c>
      <c r="C3766" s="6" t="s">
        <v>7631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1093</v>
      </c>
      <c r="O3766" t="s">
        <v>5946</v>
      </c>
      <c r="P3766" s="10">
        <f t="shared" si="290"/>
        <v>100</v>
      </c>
      <c r="Q3766">
        <f t="shared" si="291"/>
        <v>55.56</v>
      </c>
      <c r="S3766" s="11">
        <f t="shared" si="292"/>
        <v>42499.842962962968</v>
      </c>
      <c r="T3766" s="11">
        <f t="shared" si="293"/>
        <v>42519.025000000001</v>
      </c>
      <c r="U3766">
        <f t="shared" si="294"/>
        <v>2016</v>
      </c>
    </row>
    <row r="3767" spans="1:21" ht="60" x14ac:dyDescent="0.25">
      <c r="A3767">
        <v>3765</v>
      </c>
      <c r="B3767" s="6" t="s">
        <v>7632</v>
      </c>
      <c r="C3767" s="6" t="s">
        <v>7633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1093</v>
      </c>
      <c r="O3767" t="s">
        <v>5946</v>
      </c>
      <c r="P3767" s="10">
        <f t="shared" si="290"/>
        <v>113</v>
      </c>
      <c r="Q3767">
        <f t="shared" si="291"/>
        <v>74.22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6" t="s">
        <v>7634</v>
      </c>
      <c r="C3768" s="6" t="s">
        <v>7635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1093</v>
      </c>
      <c r="O3768" t="s">
        <v>5946</v>
      </c>
      <c r="P3768" s="10">
        <f t="shared" si="290"/>
        <v>103</v>
      </c>
      <c r="Q3768">
        <f t="shared" si="291"/>
        <v>106.93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6" t="s">
        <v>7636</v>
      </c>
      <c r="C3769" s="6" t="s">
        <v>7637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1093</v>
      </c>
      <c r="O3769" t="s">
        <v>5946</v>
      </c>
      <c r="P3769" s="10">
        <f t="shared" si="290"/>
        <v>117</v>
      </c>
      <c r="Q3769">
        <f t="shared" si="291"/>
        <v>41.7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6" t="s">
        <v>7638</v>
      </c>
      <c r="C3770" s="6" t="s">
        <v>7639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1093</v>
      </c>
      <c r="O3770" t="s">
        <v>5946</v>
      </c>
      <c r="P3770" s="10">
        <f t="shared" si="290"/>
        <v>108</v>
      </c>
      <c r="Q3770">
        <f t="shared" si="291"/>
        <v>74.239999999999995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6" t="s">
        <v>7640</v>
      </c>
      <c r="C3771" s="6" t="s">
        <v>7641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1093</v>
      </c>
      <c r="O3771" t="s">
        <v>5946</v>
      </c>
      <c r="P3771" s="10">
        <f t="shared" si="290"/>
        <v>100</v>
      </c>
      <c r="Q3771">
        <f t="shared" si="291"/>
        <v>73.33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6" t="s">
        <v>7642</v>
      </c>
      <c r="C3772" s="6" t="s">
        <v>7643</v>
      </c>
      <c r="D3772" s="7">
        <v>2000</v>
      </c>
      <c r="E3772" s="8">
        <v>2000</v>
      </c>
      <c r="F3772" t="s">
        <v>22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1093</v>
      </c>
      <c r="O3772" t="s">
        <v>5946</v>
      </c>
      <c r="P3772" s="10">
        <f t="shared" si="290"/>
        <v>100</v>
      </c>
      <c r="Q3772">
        <f t="shared" si="291"/>
        <v>100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6" t="s">
        <v>7644</v>
      </c>
      <c r="C3773" s="6" t="s">
        <v>7645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1093</v>
      </c>
      <c r="O3773" t="s">
        <v>5946</v>
      </c>
      <c r="P3773" s="10">
        <f t="shared" si="290"/>
        <v>146</v>
      </c>
      <c r="Q3773">
        <f t="shared" si="291"/>
        <v>38.42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6" t="s">
        <v>7646</v>
      </c>
      <c r="C3774" s="6" t="s">
        <v>7647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1093</v>
      </c>
      <c r="O3774" t="s">
        <v>5946</v>
      </c>
      <c r="P3774" s="10">
        <f t="shared" si="290"/>
        <v>110</v>
      </c>
      <c r="Q3774">
        <f t="shared" si="291"/>
        <v>166.97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6" t="s">
        <v>7648</v>
      </c>
      <c r="C3775" s="6" t="s">
        <v>7649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1093</v>
      </c>
      <c r="O3775" t="s">
        <v>5946</v>
      </c>
      <c r="P3775" s="10">
        <f t="shared" si="290"/>
        <v>108</v>
      </c>
      <c r="Q3775">
        <f t="shared" si="291"/>
        <v>94.91</v>
      </c>
      <c r="S3775" s="11">
        <f t="shared" si="292"/>
        <v>42656.005173611113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6" t="s">
        <v>7650</v>
      </c>
      <c r="C3776" s="6" t="s">
        <v>7651</v>
      </c>
      <c r="D3776" s="7">
        <v>2500</v>
      </c>
      <c r="E3776" s="8">
        <v>2500</v>
      </c>
      <c r="F3776" t="s">
        <v>22</v>
      </c>
      <c r="G3776" t="s">
        <v>166</v>
      </c>
      <c r="H3776" t="s">
        <v>167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1093</v>
      </c>
      <c r="O3776" t="s">
        <v>5946</v>
      </c>
      <c r="P3776" s="10">
        <f t="shared" si="290"/>
        <v>100</v>
      </c>
      <c r="Q3776">
        <f t="shared" si="291"/>
        <v>100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6" t="s">
        <v>7652</v>
      </c>
      <c r="C3777" s="6" t="s">
        <v>7653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1093</v>
      </c>
      <c r="O3777" t="s">
        <v>5946</v>
      </c>
      <c r="P3777" s="10">
        <f t="shared" si="290"/>
        <v>100</v>
      </c>
      <c r="Q3777">
        <f t="shared" si="291"/>
        <v>143.21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6" t="s">
        <v>7654</v>
      </c>
      <c r="C3778" s="6" t="s">
        <v>7655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1093</v>
      </c>
      <c r="O3778" t="s">
        <v>5946</v>
      </c>
      <c r="P3778" s="10">
        <f t="shared" ref="P3778:P3841" si="295">IFERROR(ROUND(E3778/D3778*100,0),0)</f>
        <v>107</v>
      </c>
      <c r="Q3778">
        <f t="shared" ref="Q3778:Q3841" si="296">IFERROR(ROUND(E3778/L3778,2),0)</f>
        <v>90.82</v>
      </c>
      <c r="S3778" s="11">
        <f t="shared" ref="S3778:S3841" si="297">(J3778/86400)+DATE(1970,1,1)</f>
        <v>41814.367800925924</v>
      </c>
      <c r="T3778" s="11">
        <f t="shared" ref="T3778:T3841" si="298">(I3778/86400)+DATE(1970,1,1)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6" t="s">
        <v>7656</v>
      </c>
      <c r="C3779" s="6" t="s">
        <v>7657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1093</v>
      </c>
      <c r="O3779" t="s">
        <v>5946</v>
      </c>
      <c r="P3779" s="10">
        <f t="shared" si="295"/>
        <v>143</v>
      </c>
      <c r="Q3779">
        <f t="shared" si="296"/>
        <v>48.54</v>
      </c>
      <c r="S3779" s="11">
        <f t="shared" si="297"/>
        <v>41887.111354166671</v>
      </c>
      <c r="T3779" s="11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6" t="s">
        <v>7658</v>
      </c>
      <c r="C3780" s="6" t="s">
        <v>7659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1093</v>
      </c>
      <c r="O3780" t="s">
        <v>5946</v>
      </c>
      <c r="P3780" s="10">
        <f t="shared" si="295"/>
        <v>105</v>
      </c>
      <c r="Q3780">
        <f t="shared" si="296"/>
        <v>70.03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6" t="s">
        <v>7660</v>
      </c>
      <c r="C3781" s="6" t="s">
        <v>7661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1093</v>
      </c>
      <c r="O3781" t="s">
        <v>5946</v>
      </c>
      <c r="P3781" s="10">
        <f t="shared" si="295"/>
        <v>104</v>
      </c>
      <c r="Q3781">
        <f t="shared" si="296"/>
        <v>135.63</v>
      </c>
      <c r="S3781" s="11">
        <f t="shared" si="297"/>
        <v>42425.735416666663</v>
      </c>
      <c r="T3781" s="11">
        <f t="shared" si="298"/>
        <v>42455.693749999999</v>
      </c>
      <c r="U3781">
        <f t="shared" si="299"/>
        <v>2016</v>
      </c>
    </row>
    <row r="3782" spans="1:21" ht="45" x14ac:dyDescent="0.25">
      <c r="A3782">
        <v>3780</v>
      </c>
      <c r="B3782" s="6" t="s">
        <v>7662</v>
      </c>
      <c r="C3782" s="6" t="s">
        <v>7663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1093</v>
      </c>
      <c r="O3782" t="s">
        <v>5946</v>
      </c>
      <c r="P3782" s="10">
        <f t="shared" si="295"/>
        <v>120</v>
      </c>
      <c r="Q3782">
        <f t="shared" si="296"/>
        <v>100</v>
      </c>
      <c r="S3782" s="11">
        <f t="shared" si="297"/>
        <v>42166.219733796301</v>
      </c>
      <c r="T3782" s="11">
        <f t="shared" si="298"/>
        <v>42198.837500000001</v>
      </c>
      <c r="U3782">
        <f t="shared" si="299"/>
        <v>2015</v>
      </c>
    </row>
    <row r="3783" spans="1:21" ht="60" x14ac:dyDescent="0.25">
      <c r="A3783">
        <v>3781</v>
      </c>
      <c r="B3783" s="6" t="s">
        <v>7664</v>
      </c>
      <c r="C3783" s="6" t="s">
        <v>7665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1093</v>
      </c>
      <c r="O3783" t="s">
        <v>5946</v>
      </c>
      <c r="P3783" s="10">
        <f t="shared" si="295"/>
        <v>110</v>
      </c>
      <c r="Q3783">
        <f t="shared" si="296"/>
        <v>94.9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6" t="s">
        <v>7666</v>
      </c>
      <c r="C3784" s="6" t="s">
        <v>7667</v>
      </c>
      <c r="D3784" s="7">
        <v>2000</v>
      </c>
      <c r="E3784" s="8">
        <v>2035</v>
      </c>
      <c r="F3784" t="s">
        <v>22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1093</v>
      </c>
      <c r="O3784" t="s">
        <v>5946</v>
      </c>
      <c r="P3784" s="10">
        <f t="shared" si="295"/>
        <v>102</v>
      </c>
      <c r="Q3784">
        <f t="shared" si="296"/>
        <v>75.37</v>
      </c>
      <c r="S3784" s="11">
        <f t="shared" si="297"/>
        <v>42546.862233796295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6" t="s">
        <v>7668</v>
      </c>
      <c r="C3785" s="6" t="s">
        <v>7669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1093</v>
      </c>
      <c r="O3785" t="s">
        <v>5946</v>
      </c>
      <c r="P3785" s="10">
        <f t="shared" si="295"/>
        <v>129</v>
      </c>
      <c r="Q3785">
        <f t="shared" si="296"/>
        <v>64.459999999999994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6" t="s">
        <v>7670</v>
      </c>
      <c r="C3786" s="6" t="s">
        <v>7671</v>
      </c>
      <c r="D3786" s="7">
        <v>1000</v>
      </c>
      <c r="E3786" s="8">
        <v>1150</v>
      </c>
      <c r="F3786" t="s">
        <v>22</v>
      </c>
      <c r="G3786" t="s">
        <v>166</v>
      </c>
      <c r="H3786" t="s">
        <v>167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1093</v>
      </c>
      <c r="O3786" t="s">
        <v>5946</v>
      </c>
      <c r="P3786" s="10">
        <f t="shared" si="295"/>
        <v>115</v>
      </c>
      <c r="Q3786">
        <f t="shared" si="296"/>
        <v>115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6" t="s">
        <v>7672</v>
      </c>
      <c r="C3787" s="6" t="s">
        <v>7673</v>
      </c>
      <c r="D3787" s="7">
        <v>2000</v>
      </c>
      <c r="E3787" s="8">
        <v>3015</v>
      </c>
      <c r="F3787" t="s">
        <v>22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1093</v>
      </c>
      <c r="O3787" t="s">
        <v>5946</v>
      </c>
      <c r="P3787" s="10">
        <f t="shared" si="295"/>
        <v>151</v>
      </c>
      <c r="Q3787">
        <f t="shared" si="296"/>
        <v>100.5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6" t="s">
        <v>7674</v>
      </c>
      <c r="C3788" s="6" t="s">
        <v>7675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1093</v>
      </c>
      <c r="O3788" t="s">
        <v>5946</v>
      </c>
      <c r="P3788" s="10">
        <f t="shared" si="295"/>
        <v>111</v>
      </c>
      <c r="Q3788">
        <f t="shared" si="296"/>
        <v>93.77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6" t="s">
        <v>7676</v>
      </c>
      <c r="C3789" s="6" t="s">
        <v>7677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1093</v>
      </c>
      <c r="O3789" t="s">
        <v>5946</v>
      </c>
      <c r="P3789" s="10">
        <f t="shared" si="295"/>
        <v>100</v>
      </c>
      <c r="Q3789">
        <f t="shared" si="296"/>
        <v>35.1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6" t="s">
        <v>7678</v>
      </c>
      <c r="C3790" s="6" t="s">
        <v>7679</v>
      </c>
      <c r="D3790" s="7">
        <v>75000</v>
      </c>
      <c r="E3790" s="8">
        <v>500</v>
      </c>
      <c r="F3790" t="s">
        <v>364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1093</v>
      </c>
      <c r="O3790" t="s">
        <v>5946</v>
      </c>
      <c r="P3790" s="10">
        <f t="shared" si="295"/>
        <v>1</v>
      </c>
      <c r="Q3790">
        <f t="shared" si="296"/>
        <v>500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6" t="s">
        <v>7680</v>
      </c>
      <c r="C3791" s="6" t="s">
        <v>7681</v>
      </c>
      <c r="D3791" s="7">
        <v>3550</v>
      </c>
      <c r="E3791" s="8">
        <v>116</v>
      </c>
      <c r="F3791" t="s">
        <v>364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1093</v>
      </c>
      <c r="O3791" t="s">
        <v>5946</v>
      </c>
      <c r="P3791" s="10">
        <f t="shared" si="295"/>
        <v>3</v>
      </c>
      <c r="Q3791">
        <f t="shared" si="296"/>
        <v>29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6" t="s">
        <v>7682</v>
      </c>
      <c r="C3792" s="6" t="s">
        <v>7683</v>
      </c>
      <c r="D3792" s="7">
        <v>15000</v>
      </c>
      <c r="E3792" s="8">
        <v>0</v>
      </c>
      <c r="F3792" t="s">
        <v>364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1093</v>
      </c>
      <c r="O3792" t="s">
        <v>5946</v>
      </c>
      <c r="P3792" s="10">
        <f t="shared" si="295"/>
        <v>0</v>
      </c>
      <c r="Q3792">
        <f t="shared" si="296"/>
        <v>0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6" t="s">
        <v>7684</v>
      </c>
      <c r="C3793" s="6" t="s">
        <v>7685</v>
      </c>
      <c r="D3793" s="7">
        <v>1500</v>
      </c>
      <c r="E3793" s="8">
        <v>0</v>
      </c>
      <c r="F3793" t="s">
        <v>364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1093</v>
      </c>
      <c r="O3793" t="s">
        <v>5946</v>
      </c>
      <c r="P3793" s="10">
        <f t="shared" si="295"/>
        <v>0</v>
      </c>
      <c r="Q3793">
        <f t="shared" si="296"/>
        <v>0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6" t="s">
        <v>7686</v>
      </c>
      <c r="C3794" s="6" t="s">
        <v>7687</v>
      </c>
      <c r="D3794" s="7">
        <v>12500</v>
      </c>
      <c r="E3794" s="8">
        <v>35</v>
      </c>
      <c r="F3794" t="s">
        <v>364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1093</v>
      </c>
      <c r="O3794" t="s">
        <v>5946</v>
      </c>
      <c r="P3794" s="10">
        <f t="shared" si="295"/>
        <v>0</v>
      </c>
      <c r="Q3794">
        <f t="shared" si="296"/>
        <v>17.5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6" t="s">
        <v>7688</v>
      </c>
      <c r="C3795" s="6" t="s">
        <v>7689</v>
      </c>
      <c r="D3795" s="7">
        <v>7000</v>
      </c>
      <c r="E3795" s="8">
        <v>4176</v>
      </c>
      <c r="F3795" t="s">
        <v>364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1093</v>
      </c>
      <c r="O3795" t="s">
        <v>5946</v>
      </c>
      <c r="P3795" s="10">
        <f t="shared" si="295"/>
        <v>60</v>
      </c>
      <c r="Q3795">
        <f t="shared" si="296"/>
        <v>174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6" t="s">
        <v>7690</v>
      </c>
      <c r="C3796" s="6" t="s">
        <v>7691</v>
      </c>
      <c r="D3796" s="7">
        <v>5000</v>
      </c>
      <c r="E3796" s="8">
        <v>50</v>
      </c>
      <c r="F3796" t="s">
        <v>364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1093</v>
      </c>
      <c r="O3796" t="s">
        <v>5946</v>
      </c>
      <c r="P3796" s="10">
        <f t="shared" si="295"/>
        <v>1</v>
      </c>
      <c r="Q3796">
        <f t="shared" si="296"/>
        <v>50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6" t="s">
        <v>7692</v>
      </c>
      <c r="C3797" s="6" t="s">
        <v>7693</v>
      </c>
      <c r="D3797" s="7">
        <v>600</v>
      </c>
      <c r="E3797" s="8">
        <v>10</v>
      </c>
      <c r="F3797" t="s">
        <v>364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1093</v>
      </c>
      <c r="O3797" t="s">
        <v>5946</v>
      </c>
      <c r="P3797" s="10">
        <f t="shared" si="295"/>
        <v>2</v>
      </c>
      <c r="Q3797">
        <f t="shared" si="296"/>
        <v>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6" t="s">
        <v>7694</v>
      </c>
      <c r="C3798" s="6" t="s">
        <v>7695</v>
      </c>
      <c r="D3798" s="7">
        <v>22500</v>
      </c>
      <c r="E3798" s="8">
        <v>1</v>
      </c>
      <c r="F3798" t="s">
        <v>364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1093</v>
      </c>
      <c r="O3798" t="s">
        <v>5946</v>
      </c>
      <c r="P3798" s="10">
        <f t="shared" si="295"/>
        <v>0</v>
      </c>
      <c r="Q3798">
        <f t="shared" si="296"/>
        <v>1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6" t="s">
        <v>7696</v>
      </c>
      <c r="C3799" s="6" t="s">
        <v>7697</v>
      </c>
      <c r="D3799" s="7">
        <v>6000</v>
      </c>
      <c r="E3799" s="8">
        <v>5380</v>
      </c>
      <c r="F3799" t="s">
        <v>364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1093</v>
      </c>
      <c r="O3799" t="s">
        <v>5946</v>
      </c>
      <c r="P3799" s="10">
        <f t="shared" si="295"/>
        <v>90</v>
      </c>
      <c r="Q3799">
        <f t="shared" si="296"/>
        <v>145.41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6" t="s">
        <v>7698</v>
      </c>
      <c r="C3800" s="6" t="s">
        <v>7699</v>
      </c>
      <c r="D3800" s="7">
        <v>70000</v>
      </c>
      <c r="E3800" s="8">
        <v>1025</v>
      </c>
      <c r="F3800" t="s">
        <v>364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1093</v>
      </c>
      <c r="O3800" t="s">
        <v>5946</v>
      </c>
      <c r="P3800" s="10">
        <f t="shared" si="295"/>
        <v>1</v>
      </c>
      <c r="Q3800">
        <f t="shared" si="296"/>
        <v>205</v>
      </c>
      <c r="S3800" s="11">
        <f t="shared" si="297"/>
        <v>41831.722777777773</v>
      </c>
      <c r="T3800" s="11">
        <f t="shared" si="298"/>
        <v>41861.722777777773</v>
      </c>
      <c r="U3800">
        <f t="shared" si="299"/>
        <v>2014</v>
      </c>
    </row>
    <row r="3801" spans="1:21" ht="45" x14ac:dyDescent="0.25">
      <c r="A3801">
        <v>3799</v>
      </c>
      <c r="B3801" s="6" t="s">
        <v>7700</v>
      </c>
      <c r="C3801" s="6" t="s">
        <v>7701</v>
      </c>
      <c r="D3801" s="7">
        <v>10000</v>
      </c>
      <c r="E3801" s="8">
        <v>402</v>
      </c>
      <c r="F3801" t="s">
        <v>364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1093</v>
      </c>
      <c r="O3801" t="s">
        <v>5946</v>
      </c>
      <c r="P3801" s="10">
        <f t="shared" si="295"/>
        <v>4</v>
      </c>
      <c r="Q3801">
        <f t="shared" si="296"/>
        <v>100.5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6" t="s">
        <v>7702</v>
      </c>
      <c r="C3802" s="6" t="s">
        <v>7703</v>
      </c>
      <c r="D3802" s="7">
        <v>22000</v>
      </c>
      <c r="E3802" s="8">
        <v>881</v>
      </c>
      <c r="F3802" t="s">
        <v>364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1093</v>
      </c>
      <c r="O3802" t="s">
        <v>5946</v>
      </c>
      <c r="P3802" s="10">
        <f t="shared" si="295"/>
        <v>4</v>
      </c>
      <c r="Q3802">
        <f t="shared" si="296"/>
        <v>55.06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6" t="s">
        <v>7704</v>
      </c>
      <c r="C3803" s="6" t="s">
        <v>7705</v>
      </c>
      <c r="D3803" s="7">
        <v>5000</v>
      </c>
      <c r="E3803" s="8">
        <v>426</v>
      </c>
      <c r="F3803" t="s">
        <v>364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1093</v>
      </c>
      <c r="O3803" t="s">
        <v>5946</v>
      </c>
      <c r="P3803" s="10">
        <f t="shared" si="295"/>
        <v>9</v>
      </c>
      <c r="Q3803">
        <f t="shared" si="296"/>
        <v>47.33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6" t="s">
        <v>7706</v>
      </c>
      <c r="C3804" s="6" t="s">
        <v>7707</v>
      </c>
      <c r="D3804" s="7">
        <v>3000</v>
      </c>
      <c r="E3804" s="8">
        <v>0</v>
      </c>
      <c r="F3804" t="s">
        <v>364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1093</v>
      </c>
      <c r="O3804" t="s">
        <v>5946</v>
      </c>
      <c r="P3804" s="10">
        <f t="shared" si="295"/>
        <v>0</v>
      </c>
      <c r="Q3804">
        <f t="shared" si="296"/>
        <v>0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6" t="s">
        <v>7708</v>
      </c>
      <c r="C3805" s="6" t="s">
        <v>7709</v>
      </c>
      <c r="D3805" s="7">
        <v>12000</v>
      </c>
      <c r="E3805" s="8">
        <v>2358</v>
      </c>
      <c r="F3805" t="s">
        <v>364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1093</v>
      </c>
      <c r="O3805" t="s">
        <v>5946</v>
      </c>
      <c r="P3805" s="10">
        <f t="shared" si="295"/>
        <v>20</v>
      </c>
      <c r="Q3805">
        <f t="shared" si="296"/>
        <v>58.95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6" t="s">
        <v>7710</v>
      </c>
      <c r="C3806" s="6" t="s">
        <v>7711</v>
      </c>
      <c r="D3806" s="7">
        <v>8000</v>
      </c>
      <c r="E3806" s="8">
        <v>0</v>
      </c>
      <c r="F3806" t="s">
        <v>364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1093</v>
      </c>
      <c r="O3806" t="s">
        <v>5946</v>
      </c>
      <c r="P3806" s="10">
        <f t="shared" si="295"/>
        <v>0</v>
      </c>
      <c r="Q3806">
        <f t="shared" si="296"/>
        <v>0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6" t="s">
        <v>7712</v>
      </c>
      <c r="C3807" s="6" t="s">
        <v>7713</v>
      </c>
      <c r="D3807" s="7">
        <v>150000</v>
      </c>
      <c r="E3807" s="8">
        <v>3</v>
      </c>
      <c r="F3807" t="s">
        <v>364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1093</v>
      </c>
      <c r="O3807" t="s">
        <v>5946</v>
      </c>
      <c r="P3807" s="10">
        <f t="shared" si="295"/>
        <v>0</v>
      </c>
      <c r="Q3807">
        <f t="shared" si="296"/>
        <v>1.5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6" t="s">
        <v>7714</v>
      </c>
      <c r="C3808" s="6" t="s">
        <v>7715</v>
      </c>
      <c r="D3808" s="7">
        <v>7500</v>
      </c>
      <c r="E3808" s="8">
        <v>5</v>
      </c>
      <c r="F3808" t="s">
        <v>364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1093</v>
      </c>
      <c r="O3808" t="s">
        <v>5946</v>
      </c>
      <c r="P3808" s="10">
        <f t="shared" si="295"/>
        <v>0</v>
      </c>
      <c r="Q3808">
        <f t="shared" si="296"/>
        <v>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6" t="s">
        <v>7716</v>
      </c>
      <c r="C3809" s="6" t="s">
        <v>7717</v>
      </c>
      <c r="D3809" s="7">
        <v>1500</v>
      </c>
      <c r="E3809" s="8">
        <v>455</v>
      </c>
      <c r="F3809" t="s">
        <v>364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1093</v>
      </c>
      <c r="O3809" t="s">
        <v>5946</v>
      </c>
      <c r="P3809" s="10">
        <f t="shared" si="295"/>
        <v>30</v>
      </c>
      <c r="Q3809">
        <f t="shared" si="296"/>
        <v>50.56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6" t="s">
        <v>7718</v>
      </c>
      <c r="C3810" s="6" t="s">
        <v>7719</v>
      </c>
      <c r="D3810" s="7">
        <v>1000</v>
      </c>
      <c r="E3810" s="8">
        <v>1000</v>
      </c>
      <c r="F3810" t="s">
        <v>22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1093</v>
      </c>
      <c r="O3810" t="s">
        <v>1094</v>
      </c>
      <c r="P3810" s="10">
        <f t="shared" si="295"/>
        <v>100</v>
      </c>
      <c r="Q3810">
        <f t="shared" si="296"/>
        <v>41.67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6" t="s">
        <v>7720</v>
      </c>
      <c r="C3811" s="6" t="s">
        <v>7721</v>
      </c>
      <c r="D3811" s="7">
        <v>2000</v>
      </c>
      <c r="E3811" s="8">
        <v>2025</v>
      </c>
      <c r="F3811" t="s">
        <v>22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1093</v>
      </c>
      <c r="O3811" t="s">
        <v>1094</v>
      </c>
      <c r="P3811" s="10">
        <f t="shared" si="295"/>
        <v>101</v>
      </c>
      <c r="Q3811">
        <f t="shared" si="296"/>
        <v>53.29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6" t="s">
        <v>7722</v>
      </c>
      <c r="C3812" s="6" t="s">
        <v>7723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1093</v>
      </c>
      <c r="O3812" t="s">
        <v>1094</v>
      </c>
      <c r="P3812" s="10">
        <f t="shared" si="295"/>
        <v>122</v>
      </c>
      <c r="Q3812">
        <f t="shared" si="296"/>
        <v>70.23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6" t="s">
        <v>7724</v>
      </c>
      <c r="C3813" s="6" t="s">
        <v>7725</v>
      </c>
      <c r="D3813" s="7">
        <v>250</v>
      </c>
      <c r="E3813" s="8">
        <v>825</v>
      </c>
      <c r="F3813" t="s">
        <v>22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1093</v>
      </c>
      <c r="O3813" t="s">
        <v>1094</v>
      </c>
      <c r="P3813" s="10">
        <f t="shared" si="295"/>
        <v>330</v>
      </c>
      <c r="Q3813">
        <f t="shared" si="296"/>
        <v>43.42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6" t="s">
        <v>7726</v>
      </c>
      <c r="C3814" s="6" t="s">
        <v>7727</v>
      </c>
      <c r="D3814" s="7">
        <v>2000</v>
      </c>
      <c r="E3814" s="8">
        <v>2191</v>
      </c>
      <c r="F3814" t="s">
        <v>22</v>
      </c>
      <c r="G3814" t="s">
        <v>166</v>
      </c>
      <c r="H3814" t="s">
        <v>167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1093</v>
      </c>
      <c r="O3814" t="s">
        <v>1094</v>
      </c>
      <c r="P3814" s="10">
        <f t="shared" si="295"/>
        <v>110</v>
      </c>
      <c r="Q3814">
        <f t="shared" si="296"/>
        <v>199.18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6" t="s">
        <v>7728</v>
      </c>
      <c r="C3815" s="6" t="s">
        <v>7729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1093</v>
      </c>
      <c r="O3815" t="s">
        <v>1094</v>
      </c>
      <c r="P3815" s="10">
        <f t="shared" si="295"/>
        <v>101</v>
      </c>
      <c r="Q3815">
        <f t="shared" si="296"/>
        <v>78.52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6" t="s">
        <v>7730</v>
      </c>
      <c r="C3816" s="6" t="s">
        <v>7731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1093</v>
      </c>
      <c r="O3816" t="s">
        <v>1094</v>
      </c>
      <c r="P3816" s="10">
        <f t="shared" si="295"/>
        <v>140</v>
      </c>
      <c r="Q3816">
        <f t="shared" si="296"/>
        <v>61.82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6" t="s">
        <v>7732</v>
      </c>
      <c r="C3817" s="6" t="s">
        <v>7733</v>
      </c>
      <c r="D3817" s="7">
        <v>1000</v>
      </c>
      <c r="E3817" s="8">
        <v>1000.01</v>
      </c>
      <c r="F3817" t="s">
        <v>22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1093</v>
      </c>
      <c r="O3817" t="s">
        <v>1094</v>
      </c>
      <c r="P3817" s="10">
        <f t="shared" si="295"/>
        <v>100</v>
      </c>
      <c r="Q3817">
        <f t="shared" si="296"/>
        <v>50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6" t="s">
        <v>7734</v>
      </c>
      <c r="C3818" s="6" t="s">
        <v>7735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1093</v>
      </c>
      <c r="O3818" t="s">
        <v>1094</v>
      </c>
      <c r="P3818" s="10">
        <f t="shared" si="295"/>
        <v>119</v>
      </c>
      <c r="Q3818">
        <f t="shared" si="296"/>
        <v>48.34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6" t="s">
        <v>7736</v>
      </c>
      <c r="C3819" s="6" t="s">
        <v>7737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1093</v>
      </c>
      <c r="O3819" t="s">
        <v>1094</v>
      </c>
      <c r="P3819" s="10">
        <f t="shared" si="295"/>
        <v>107</v>
      </c>
      <c r="Q3819">
        <f t="shared" si="296"/>
        <v>107.25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6" t="s">
        <v>7738</v>
      </c>
      <c r="C3820" s="6" t="s">
        <v>7739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1093</v>
      </c>
      <c r="O3820" t="s">
        <v>1094</v>
      </c>
      <c r="P3820" s="10">
        <f t="shared" si="295"/>
        <v>228</v>
      </c>
      <c r="Q3820">
        <f t="shared" si="296"/>
        <v>57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6" t="s">
        <v>7740</v>
      </c>
      <c r="C3821" s="6" t="s">
        <v>7517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1093</v>
      </c>
      <c r="O3821" t="s">
        <v>1094</v>
      </c>
      <c r="P3821" s="10">
        <f t="shared" si="295"/>
        <v>106</v>
      </c>
      <c r="Q3821">
        <f t="shared" si="296"/>
        <v>40.92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6" t="s">
        <v>7741</v>
      </c>
      <c r="C3822" s="6" t="s">
        <v>7742</v>
      </c>
      <c r="D3822" s="7">
        <v>300</v>
      </c>
      <c r="E3822" s="8">
        <v>430</v>
      </c>
      <c r="F3822" t="s">
        <v>22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1093</v>
      </c>
      <c r="O3822" t="s">
        <v>1094</v>
      </c>
      <c r="P3822" s="10">
        <f t="shared" si="295"/>
        <v>143</v>
      </c>
      <c r="Q3822">
        <f t="shared" si="296"/>
        <v>21.5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6" t="s">
        <v>7743</v>
      </c>
      <c r="C3823" s="6" t="s">
        <v>7744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1093</v>
      </c>
      <c r="O3823" t="s">
        <v>1094</v>
      </c>
      <c r="P3823" s="10">
        <f t="shared" si="295"/>
        <v>105</v>
      </c>
      <c r="Q3823">
        <f t="shared" si="296"/>
        <v>79.540000000000006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6" t="s">
        <v>7745</v>
      </c>
      <c r="C3824" s="6" t="s">
        <v>7746</v>
      </c>
      <c r="D3824" s="7">
        <v>5000</v>
      </c>
      <c r="E3824" s="8">
        <v>5501</v>
      </c>
      <c r="F3824" t="s">
        <v>22</v>
      </c>
      <c r="G3824" t="s">
        <v>509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1093</v>
      </c>
      <c r="O3824" t="s">
        <v>1094</v>
      </c>
      <c r="P3824" s="10">
        <f t="shared" si="295"/>
        <v>110</v>
      </c>
      <c r="Q3824">
        <f t="shared" si="296"/>
        <v>72.38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6" t="s">
        <v>7747</v>
      </c>
      <c r="C3825" s="6" t="s">
        <v>7748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1093</v>
      </c>
      <c r="O3825" t="s">
        <v>1094</v>
      </c>
      <c r="P3825" s="10">
        <f t="shared" si="295"/>
        <v>106</v>
      </c>
      <c r="Q3825">
        <f t="shared" si="296"/>
        <v>64.63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6" t="s">
        <v>7749</v>
      </c>
      <c r="C3826" s="6" t="s">
        <v>7750</v>
      </c>
      <c r="D3826" s="7">
        <v>250</v>
      </c>
      <c r="E3826" s="8">
        <v>270</v>
      </c>
      <c r="F3826" t="s">
        <v>22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1093</v>
      </c>
      <c r="O3826" t="s">
        <v>1094</v>
      </c>
      <c r="P3826" s="10">
        <f t="shared" si="295"/>
        <v>108</v>
      </c>
      <c r="Q3826">
        <f t="shared" si="296"/>
        <v>38.57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6" t="s">
        <v>7751</v>
      </c>
      <c r="C3827" s="6" t="s">
        <v>7752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1093</v>
      </c>
      <c r="O3827" t="s">
        <v>1094</v>
      </c>
      <c r="P3827" s="10">
        <f t="shared" si="295"/>
        <v>105</v>
      </c>
      <c r="Q3827">
        <f t="shared" si="296"/>
        <v>107.57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6" t="s">
        <v>7753</v>
      </c>
      <c r="C3828" s="6" t="s">
        <v>7754</v>
      </c>
      <c r="D3828" s="7">
        <v>600</v>
      </c>
      <c r="E3828" s="8">
        <v>715</v>
      </c>
      <c r="F3828" t="s">
        <v>22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1093</v>
      </c>
      <c r="O3828" t="s">
        <v>1094</v>
      </c>
      <c r="P3828" s="10">
        <f t="shared" si="295"/>
        <v>119</v>
      </c>
      <c r="Q3828">
        <f t="shared" si="296"/>
        <v>27.5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6" t="s">
        <v>7755</v>
      </c>
      <c r="C3829" s="6" t="s">
        <v>7756</v>
      </c>
      <c r="D3829" s="7">
        <v>3000</v>
      </c>
      <c r="E3829" s="8">
        <v>4580</v>
      </c>
      <c r="F3829" t="s">
        <v>22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1093</v>
      </c>
      <c r="O3829" t="s">
        <v>1094</v>
      </c>
      <c r="P3829" s="10">
        <f t="shared" si="295"/>
        <v>153</v>
      </c>
      <c r="Q3829">
        <f t="shared" si="296"/>
        <v>70.459999999999994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6" t="s">
        <v>7757</v>
      </c>
      <c r="C3830" s="6" t="s">
        <v>7758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1093</v>
      </c>
      <c r="O3830" t="s">
        <v>1094</v>
      </c>
      <c r="P3830" s="10">
        <f t="shared" si="295"/>
        <v>100</v>
      </c>
      <c r="Q3830">
        <f t="shared" si="296"/>
        <v>178.57</v>
      </c>
      <c r="S3830" s="11">
        <f t="shared" si="297"/>
        <v>41944.527627314819</v>
      </c>
      <c r="T3830" s="11">
        <f t="shared" si="298"/>
        <v>42004.569293981476</v>
      </c>
      <c r="U3830">
        <f t="shared" si="299"/>
        <v>2014</v>
      </c>
    </row>
    <row r="3831" spans="1:21" ht="60" x14ac:dyDescent="0.25">
      <c r="A3831">
        <v>3829</v>
      </c>
      <c r="B3831" s="6" t="s">
        <v>7759</v>
      </c>
      <c r="C3831" s="6" t="s">
        <v>7760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1093</v>
      </c>
      <c r="O3831" t="s">
        <v>1094</v>
      </c>
      <c r="P3831" s="10">
        <f t="shared" si="295"/>
        <v>100</v>
      </c>
      <c r="Q3831">
        <f t="shared" si="296"/>
        <v>62.63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6" t="s">
        <v>7761</v>
      </c>
      <c r="C3832" s="6" t="s">
        <v>7762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1093</v>
      </c>
      <c r="O3832" t="s">
        <v>1094</v>
      </c>
      <c r="P3832" s="10">
        <f t="shared" si="295"/>
        <v>225</v>
      </c>
      <c r="Q3832">
        <f t="shared" si="296"/>
        <v>75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6" t="s">
        <v>7763</v>
      </c>
      <c r="C3833" s="6" t="s">
        <v>7764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1093</v>
      </c>
      <c r="O3833" t="s">
        <v>1094</v>
      </c>
      <c r="P3833" s="10">
        <f t="shared" si="295"/>
        <v>106</v>
      </c>
      <c r="Q3833">
        <f t="shared" si="296"/>
        <v>58.9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6" t="s">
        <v>7765</v>
      </c>
      <c r="C3834" s="6" t="s">
        <v>7766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1093</v>
      </c>
      <c r="O3834" t="s">
        <v>1094</v>
      </c>
      <c r="P3834" s="10">
        <f t="shared" si="295"/>
        <v>105</v>
      </c>
      <c r="Q3834">
        <f t="shared" si="296"/>
        <v>139.56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6" t="s">
        <v>7767</v>
      </c>
      <c r="C3835" s="6" t="s">
        <v>7768</v>
      </c>
      <c r="D3835" s="7">
        <v>1200</v>
      </c>
      <c r="E3835" s="8">
        <v>1400</v>
      </c>
      <c r="F3835" t="s">
        <v>22</v>
      </c>
      <c r="G3835" t="s">
        <v>166</v>
      </c>
      <c r="H3835" t="s">
        <v>167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1093</v>
      </c>
      <c r="O3835" t="s">
        <v>1094</v>
      </c>
      <c r="P3835" s="10">
        <f t="shared" si="295"/>
        <v>117</v>
      </c>
      <c r="Q3835">
        <f t="shared" si="296"/>
        <v>70</v>
      </c>
      <c r="S3835" s="11">
        <f t="shared" si="297"/>
        <v>41963.872361111113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6" t="s">
        <v>7769</v>
      </c>
      <c r="C3836" s="6" t="s">
        <v>7770</v>
      </c>
      <c r="D3836" s="7">
        <v>3000</v>
      </c>
      <c r="E3836" s="8">
        <v>3271</v>
      </c>
      <c r="F3836" t="s">
        <v>22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1093</v>
      </c>
      <c r="O3836" t="s">
        <v>1094</v>
      </c>
      <c r="P3836" s="10">
        <f t="shared" si="295"/>
        <v>109</v>
      </c>
      <c r="Q3836">
        <f t="shared" si="296"/>
        <v>57.39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6" t="s">
        <v>7771</v>
      </c>
      <c r="C3837" s="6" t="s">
        <v>7772</v>
      </c>
      <c r="D3837" s="7">
        <v>200</v>
      </c>
      <c r="E3837" s="8">
        <v>320</v>
      </c>
      <c r="F3837" t="s">
        <v>22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1093</v>
      </c>
      <c r="O3837" t="s">
        <v>1094</v>
      </c>
      <c r="P3837" s="10">
        <f t="shared" si="295"/>
        <v>160</v>
      </c>
      <c r="Q3837">
        <f t="shared" si="296"/>
        <v>40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6" t="s">
        <v>7773</v>
      </c>
      <c r="C3838" s="6" t="s">
        <v>7774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1093</v>
      </c>
      <c r="O3838" t="s">
        <v>1094</v>
      </c>
      <c r="P3838" s="10">
        <f t="shared" si="295"/>
        <v>113</v>
      </c>
      <c r="Q3838">
        <f t="shared" si="296"/>
        <v>64.290000000000006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6" t="s">
        <v>7775</v>
      </c>
      <c r="C3839" s="6" t="s">
        <v>7776</v>
      </c>
      <c r="D3839" s="7">
        <v>2000</v>
      </c>
      <c r="E3839" s="8">
        <v>2042</v>
      </c>
      <c r="F3839" t="s">
        <v>22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1093</v>
      </c>
      <c r="O3839" t="s">
        <v>1094</v>
      </c>
      <c r="P3839" s="10">
        <f t="shared" si="295"/>
        <v>102</v>
      </c>
      <c r="Q3839">
        <f t="shared" si="296"/>
        <v>120.12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6" t="s">
        <v>7777</v>
      </c>
      <c r="C3840" s="6" t="s">
        <v>7778</v>
      </c>
      <c r="D3840" s="7">
        <v>100000</v>
      </c>
      <c r="E3840" s="8">
        <v>100824</v>
      </c>
      <c r="F3840" t="s">
        <v>22</v>
      </c>
      <c r="G3840" t="s">
        <v>483</v>
      </c>
      <c r="H3840" t="s">
        <v>484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1093</v>
      </c>
      <c r="O3840" t="s">
        <v>1094</v>
      </c>
      <c r="P3840" s="10">
        <f t="shared" si="295"/>
        <v>101</v>
      </c>
      <c r="Q3840">
        <f t="shared" si="296"/>
        <v>1008.24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6" t="s">
        <v>7779</v>
      </c>
      <c r="C3841" s="6" t="s">
        <v>7780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1093</v>
      </c>
      <c r="O3841" t="s">
        <v>1094</v>
      </c>
      <c r="P3841" s="10">
        <f t="shared" si="295"/>
        <v>101</v>
      </c>
      <c r="Q3841">
        <f t="shared" si="296"/>
        <v>63.28</v>
      </c>
      <c r="S3841" s="11">
        <f t="shared" si="297"/>
        <v>42155.142638888894</v>
      </c>
      <c r="T3841" s="11">
        <f t="shared" si="298"/>
        <v>42215.142638888894</v>
      </c>
      <c r="U3841">
        <f t="shared" si="299"/>
        <v>2015</v>
      </c>
    </row>
    <row r="3842" spans="1:21" ht="45" x14ac:dyDescent="0.25">
      <c r="A3842">
        <v>3840</v>
      </c>
      <c r="B3842" s="6" t="s">
        <v>7781</v>
      </c>
      <c r="C3842" s="6" t="s">
        <v>7782</v>
      </c>
      <c r="D3842" s="7">
        <v>1</v>
      </c>
      <c r="E3842" s="8">
        <v>65</v>
      </c>
      <c r="F3842" t="s">
        <v>22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1093</v>
      </c>
      <c r="O3842" t="s">
        <v>1094</v>
      </c>
      <c r="P3842" s="10">
        <f t="shared" ref="P3842:P3905" si="300">IFERROR(ROUND(E3842/D3842*100,0),0)</f>
        <v>6500</v>
      </c>
      <c r="Q3842">
        <f t="shared" ref="Q3842:Q3905" si="301">IFERROR(ROUND(E3842/L3842,2),0)</f>
        <v>21.67</v>
      </c>
      <c r="S3842" s="11">
        <f t="shared" ref="S3842:S3905" si="302">(J3842/86400)+DATE(1970,1,1)</f>
        <v>42432.701724537037</v>
      </c>
      <c r="T3842" s="11">
        <f t="shared" ref="T3842:T3905" si="303">(I3842/86400)+DATE(1970,1,1)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6" t="s">
        <v>7783</v>
      </c>
      <c r="C3843" s="6" t="s">
        <v>7784</v>
      </c>
      <c r="D3843" s="7">
        <v>10000</v>
      </c>
      <c r="E3843" s="8">
        <v>872</v>
      </c>
      <c r="F3843" t="s">
        <v>364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1093</v>
      </c>
      <c r="O3843" t="s">
        <v>1094</v>
      </c>
      <c r="P3843" s="10">
        <f t="shared" si="300"/>
        <v>9</v>
      </c>
      <c r="Q3843">
        <f t="shared" si="301"/>
        <v>25.65</v>
      </c>
      <c r="S3843" s="11">
        <f t="shared" si="302"/>
        <v>41780.785729166666</v>
      </c>
      <c r="T3843" s="11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6" t="s">
        <v>7785</v>
      </c>
      <c r="C3844" s="6" t="s">
        <v>7786</v>
      </c>
      <c r="D3844" s="7">
        <v>5000</v>
      </c>
      <c r="E3844" s="8">
        <v>1097</v>
      </c>
      <c r="F3844" t="s">
        <v>364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1093</v>
      </c>
      <c r="O3844" t="s">
        <v>1094</v>
      </c>
      <c r="P3844" s="10">
        <f t="shared" si="300"/>
        <v>22</v>
      </c>
      <c r="Q3844">
        <f t="shared" si="301"/>
        <v>47.7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6" t="s">
        <v>7787</v>
      </c>
      <c r="C3845" s="6" t="s">
        <v>7788</v>
      </c>
      <c r="D3845" s="7">
        <v>5000</v>
      </c>
      <c r="E3845" s="8">
        <v>1065</v>
      </c>
      <c r="F3845" t="s">
        <v>364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1093</v>
      </c>
      <c r="O3845" t="s">
        <v>1094</v>
      </c>
      <c r="P3845" s="10">
        <f t="shared" si="300"/>
        <v>21</v>
      </c>
      <c r="Q3845">
        <f t="shared" si="301"/>
        <v>56.05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6" t="s">
        <v>7789</v>
      </c>
      <c r="C3846" s="6" t="s">
        <v>7790</v>
      </c>
      <c r="D3846" s="7">
        <v>9800</v>
      </c>
      <c r="E3846" s="8">
        <v>4066</v>
      </c>
      <c r="F3846" t="s">
        <v>364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1093</v>
      </c>
      <c r="O3846" t="s">
        <v>1094</v>
      </c>
      <c r="P3846" s="10">
        <f t="shared" si="300"/>
        <v>41</v>
      </c>
      <c r="Q3846">
        <f t="shared" si="301"/>
        <v>81.319999999999993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6" t="s">
        <v>7791</v>
      </c>
      <c r="C3847" s="6" t="s">
        <v>7792</v>
      </c>
      <c r="D3847" s="7">
        <v>40000</v>
      </c>
      <c r="E3847" s="8">
        <v>842</v>
      </c>
      <c r="F3847" t="s">
        <v>364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1093</v>
      </c>
      <c r="O3847" t="s">
        <v>1094</v>
      </c>
      <c r="P3847" s="10">
        <f t="shared" si="300"/>
        <v>2</v>
      </c>
      <c r="Q3847">
        <f t="shared" si="301"/>
        <v>70.17</v>
      </c>
      <c r="S3847" s="11">
        <f t="shared" si="302"/>
        <v>42248.627013888894</v>
      </c>
      <c r="T3847" s="11">
        <f t="shared" si="303"/>
        <v>42278.627013888894</v>
      </c>
      <c r="U3847">
        <f t="shared" si="304"/>
        <v>2015</v>
      </c>
    </row>
    <row r="3848" spans="1:21" ht="45" x14ac:dyDescent="0.25">
      <c r="A3848">
        <v>3846</v>
      </c>
      <c r="B3848" s="6" t="s">
        <v>7793</v>
      </c>
      <c r="C3848" s="6" t="s">
        <v>7794</v>
      </c>
      <c r="D3848" s="7">
        <v>7000</v>
      </c>
      <c r="E3848" s="8">
        <v>189</v>
      </c>
      <c r="F3848" t="s">
        <v>364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1093</v>
      </c>
      <c r="O3848" t="s">
        <v>1094</v>
      </c>
      <c r="P3848" s="10">
        <f t="shared" si="300"/>
        <v>3</v>
      </c>
      <c r="Q3848">
        <f t="shared" si="301"/>
        <v>23.63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6" t="s">
        <v>7795</v>
      </c>
      <c r="C3849" s="6" t="s">
        <v>7796</v>
      </c>
      <c r="D3849" s="7">
        <v>10500</v>
      </c>
      <c r="E3849" s="8">
        <v>1697</v>
      </c>
      <c r="F3849" t="s">
        <v>364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1093</v>
      </c>
      <c r="O3849" t="s">
        <v>1094</v>
      </c>
      <c r="P3849" s="10">
        <f t="shared" si="300"/>
        <v>16</v>
      </c>
      <c r="Q3849">
        <f t="shared" si="301"/>
        <v>188.56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6" t="s">
        <v>7797</v>
      </c>
      <c r="C3850" s="6" t="s">
        <v>7798</v>
      </c>
      <c r="D3850" s="7">
        <v>13000</v>
      </c>
      <c r="E3850" s="8">
        <v>2129</v>
      </c>
      <c r="F3850" t="s">
        <v>364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1093</v>
      </c>
      <c r="O3850" t="s">
        <v>1094</v>
      </c>
      <c r="P3850" s="10">
        <f t="shared" si="300"/>
        <v>16</v>
      </c>
      <c r="Q3850">
        <f t="shared" si="301"/>
        <v>49.51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6" t="s">
        <v>7799</v>
      </c>
      <c r="C3851" s="6" t="s">
        <v>7800</v>
      </c>
      <c r="D3851" s="7">
        <v>30000</v>
      </c>
      <c r="E3851" s="8">
        <v>2113</v>
      </c>
      <c r="F3851" t="s">
        <v>364</v>
      </c>
      <c r="G3851" t="s">
        <v>509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1093</v>
      </c>
      <c r="O3851" t="s">
        <v>1094</v>
      </c>
      <c r="P3851" s="10">
        <f t="shared" si="300"/>
        <v>7</v>
      </c>
      <c r="Q3851">
        <f t="shared" si="301"/>
        <v>75.459999999999994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6" t="s">
        <v>7801</v>
      </c>
      <c r="C3852" s="6" t="s">
        <v>7802</v>
      </c>
      <c r="D3852" s="7">
        <v>1000</v>
      </c>
      <c r="E3852" s="8">
        <v>38</v>
      </c>
      <c r="F3852" t="s">
        <v>364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1093</v>
      </c>
      <c r="O3852" t="s">
        <v>1094</v>
      </c>
      <c r="P3852" s="10">
        <f t="shared" si="300"/>
        <v>4</v>
      </c>
      <c r="Q3852">
        <f t="shared" si="301"/>
        <v>9.5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6" t="s">
        <v>7803</v>
      </c>
      <c r="C3853" s="6" t="s">
        <v>7804</v>
      </c>
      <c r="D3853" s="7">
        <v>2500</v>
      </c>
      <c r="E3853" s="8">
        <v>852</v>
      </c>
      <c r="F3853" t="s">
        <v>364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1093</v>
      </c>
      <c r="O3853" t="s">
        <v>1094</v>
      </c>
      <c r="P3853" s="10">
        <f t="shared" si="300"/>
        <v>34</v>
      </c>
      <c r="Q3853">
        <f t="shared" si="301"/>
        <v>35.5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6" t="s">
        <v>7805</v>
      </c>
      <c r="C3854" s="6" t="s">
        <v>7806</v>
      </c>
      <c r="D3854" s="7">
        <v>10000</v>
      </c>
      <c r="E3854" s="8">
        <v>20</v>
      </c>
      <c r="F3854" t="s">
        <v>364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1093</v>
      </c>
      <c r="O3854" t="s">
        <v>1094</v>
      </c>
      <c r="P3854" s="10">
        <f t="shared" si="300"/>
        <v>0</v>
      </c>
      <c r="Q3854">
        <f t="shared" si="301"/>
        <v>10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6" t="s">
        <v>7807</v>
      </c>
      <c r="C3855" s="6" t="s">
        <v>7808</v>
      </c>
      <c r="D3855" s="7">
        <v>100000</v>
      </c>
      <c r="E3855" s="8">
        <v>26</v>
      </c>
      <c r="F3855" t="s">
        <v>364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1093</v>
      </c>
      <c r="O3855" t="s">
        <v>1094</v>
      </c>
      <c r="P3855" s="10">
        <f t="shared" si="300"/>
        <v>0</v>
      </c>
      <c r="Q3855">
        <f t="shared" si="301"/>
        <v>13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6" t="s">
        <v>7809</v>
      </c>
      <c r="C3856" s="6" t="s">
        <v>7810</v>
      </c>
      <c r="D3856" s="7">
        <v>11000</v>
      </c>
      <c r="E3856" s="8">
        <v>1788</v>
      </c>
      <c r="F3856" t="s">
        <v>364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1093</v>
      </c>
      <c r="O3856" t="s">
        <v>1094</v>
      </c>
      <c r="P3856" s="10">
        <f t="shared" si="300"/>
        <v>16</v>
      </c>
      <c r="Q3856">
        <f t="shared" si="301"/>
        <v>89.4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6" t="s">
        <v>7811</v>
      </c>
      <c r="C3857" s="6" t="s">
        <v>7812</v>
      </c>
      <c r="D3857" s="7">
        <v>1000</v>
      </c>
      <c r="E3857" s="8">
        <v>25</v>
      </c>
      <c r="F3857" t="s">
        <v>364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1093</v>
      </c>
      <c r="O3857" t="s">
        <v>1094</v>
      </c>
      <c r="P3857" s="10">
        <f t="shared" si="300"/>
        <v>3</v>
      </c>
      <c r="Q3857">
        <f t="shared" si="301"/>
        <v>25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6" t="s">
        <v>7813</v>
      </c>
      <c r="C3858" s="6" t="s">
        <v>7814</v>
      </c>
      <c r="D3858" s="7">
        <v>5000</v>
      </c>
      <c r="E3858" s="8">
        <v>1</v>
      </c>
      <c r="F3858" t="s">
        <v>364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1093</v>
      </c>
      <c r="O3858" t="s">
        <v>1094</v>
      </c>
      <c r="P3858" s="10">
        <f t="shared" si="300"/>
        <v>0</v>
      </c>
      <c r="Q3858">
        <f t="shared" si="301"/>
        <v>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6" t="s">
        <v>7815</v>
      </c>
      <c r="C3859" s="6" t="s">
        <v>7816</v>
      </c>
      <c r="D3859" s="7">
        <v>5000</v>
      </c>
      <c r="E3859" s="8">
        <v>260</v>
      </c>
      <c r="F3859" t="s">
        <v>364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1093</v>
      </c>
      <c r="O3859" t="s">
        <v>1094</v>
      </c>
      <c r="P3859" s="10">
        <f t="shared" si="300"/>
        <v>5</v>
      </c>
      <c r="Q3859">
        <f t="shared" si="301"/>
        <v>65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6" t="s">
        <v>7817</v>
      </c>
      <c r="C3860" s="6" t="s">
        <v>7818</v>
      </c>
      <c r="D3860" s="7">
        <v>500</v>
      </c>
      <c r="E3860" s="8">
        <v>10</v>
      </c>
      <c r="F3860" t="s">
        <v>364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1093</v>
      </c>
      <c r="O3860" t="s">
        <v>1094</v>
      </c>
      <c r="P3860" s="10">
        <f t="shared" si="300"/>
        <v>2</v>
      </c>
      <c r="Q3860">
        <f t="shared" si="301"/>
        <v>10</v>
      </c>
      <c r="S3860" s="11">
        <f t="shared" si="302"/>
        <v>42128.431064814809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6" t="s">
        <v>7819</v>
      </c>
      <c r="C3861" s="6" t="s">
        <v>7820</v>
      </c>
      <c r="D3861" s="7">
        <v>2500</v>
      </c>
      <c r="E3861" s="8">
        <v>1</v>
      </c>
      <c r="F3861" t="s">
        <v>364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1093</v>
      </c>
      <c r="O3861" t="s">
        <v>1094</v>
      </c>
      <c r="P3861" s="10">
        <f t="shared" si="300"/>
        <v>0</v>
      </c>
      <c r="Q3861">
        <f t="shared" si="301"/>
        <v>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6" t="s">
        <v>7821</v>
      </c>
      <c r="C3862" s="6" t="s">
        <v>7822</v>
      </c>
      <c r="D3862" s="7">
        <v>6000</v>
      </c>
      <c r="E3862" s="8">
        <v>1060</v>
      </c>
      <c r="F3862" t="s">
        <v>364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1093</v>
      </c>
      <c r="O3862" t="s">
        <v>1094</v>
      </c>
      <c r="P3862" s="10">
        <f t="shared" si="300"/>
        <v>18</v>
      </c>
      <c r="Q3862">
        <f t="shared" si="301"/>
        <v>81.540000000000006</v>
      </c>
      <c r="S3862" s="11">
        <f t="shared" si="302"/>
        <v>41833.660995370374</v>
      </c>
      <c r="T3862" s="11">
        <f t="shared" si="303"/>
        <v>41863.660995370374</v>
      </c>
      <c r="U3862">
        <f t="shared" si="304"/>
        <v>2014</v>
      </c>
    </row>
    <row r="3863" spans="1:21" x14ac:dyDescent="0.25">
      <c r="A3863">
        <v>3861</v>
      </c>
      <c r="B3863" s="6" t="s">
        <v>7823</v>
      </c>
      <c r="C3863" s="6" t="s">
        <v>7824</v>
      </c>
      <c r="D3863" s="7">
        <v>2000</v>
      </c>
      <c r="E3863" s="8">
        <v>100</v>
      </c>
      <c r="F3863" t="s">
        <v>364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1093</v>
      </c>
      <c r="O3863" t="s">
        <v>1094</v>
      </c>
      <c r="P3863" s="10">
        <f t="shared" si="300"/>
        <v>5</v>
      </c>
      <c r="Q3863">
        <f t="shared" si="301"/>
        <v>100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6" t="s">
        <v>7825</v>
      </c>
      <c r="C3864" s="6" t="s">
        <v>7826</v>
      </c>
      <c r="D3864" s="7">
        <v>7500</v>
      </c>
      <c r="E3864" s="8">
        <v>1</v>
      </c>
      <c r="F3864" t="s">
        <v>364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1093</v>
      </c>
      <c r="O3864" t="s">
        <v>1094</v>
      </c>
      <c r="P3864" s="10">
        <f t="shared" si="300"/>
        <v>0</v>
      </c>
      <c r="Q3864">
        <f t="shared" si="301"/>
        <v>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6" t="s">
        <v>7827</v>
      </c>
      <c r="C3865" s="6" t="s">
        <v>7828</v>
      </c>
      <c r="D3865" s="7">
        <v>6000</v>
      </c>
      <c r="E3865" s="8">
        <v>0</v>
      </c>
      <c r="F3865" t="s">
        <v>364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1093</v>
      </c>
      <c r="O3865" t="s">
        <v>1094</v>
      </c>
      <c r="P3865" s="10">
        <f t="shared" si="300"/>
        <v>0</v>
      </c>
      <c r="Q3865">
        <f t="shared" si="301"/>
        <v>0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6" t="s">
        <v>7829</v>
      </c>
      <c r="C3866" s="6" t="s">
        <v>7830</v>
      </c>
      <c r="D3866" s="7">
        <v>5000</v>
      </c>
      <c r="E3866" s="8">
        <v>60</v>
      </c>
      <c r="F3866" t="s">
        <v>364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1093</v>
      </c>
      <c r="O3866" t="s">
        <v>1094</v>
      </c>
      <c r="P3866" s="10">
        <f t="shared" si="300"/>
        <v>1</v>
      </c>
      <c r="Q3866">
        <f t="shared" si="301"/>
        <v>20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6" t="s">
        <v>7831</v>
      </c>
      <c r="C3867" s="6" t="s">
        <v>7832</v>
      </c>
      <c r="D3867" s="7">
        <v>2413</v>
      </c>
      <c r="E3867" s="8">
        <v>650</v>
      </c>
      <c r="F3867" t="s">
        <v>364</v>
      </c>
      <c r="G3867" t="s">
        <v>166</v>
      </c>
      <c r="H3867" t="s">
        <v>167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1093</v>
      </c>
      <c r="O3867" t="s">
        <v>1094</v>
      </c>
      <c r="P3867" s="10">
        <f t="shared" si="300"/>
        <v>27</v>
      </c>
      <c r="Q3867">
        <f t="shared" si="301"/>
        <v>46.43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6" t="s">
        <v>7833</v>
      </c>
      <c r="C3868" s="6" t="s">
        <v>7834</v>
      </c>
      <c r="D3868" s="7">
        <v>2000</v>
      </c>
      <c r="E3868" s="8">
        <v>11</v>
      </c>
      <c r="F3868" t="s">
        <v>364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1093</v>
      </c>
      <c r="O3868" t="s">
        <v>1094</v>
      </c>
      <c r="P3868" s="10">
        <f t="shared" si="300"/>
        <v>1</v>
      </c>
      <c r="Q3868">
        <f t="shared" si="301"/>
        <v>5.5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6" t="s">
        <v>7835</v>
      </c>
      <c r="C3869" s="6" t="s">
        <v>7836</v>
      </c>
      <c r="D3869" s="7">
        <v>2000</v>
      </c>
      <c r="E3869" s="8">
        <v>251</v>
      </c>
      <c r="F3869" t="s">
        <v>364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1093</v>
      </c>
      <c r="O3869" t="s">
        <v>1094</v>
      </c>
      <c r="P3869" s="10">
        <f t="shared" si="300"/>
        <v>13</v>
      </c>
      <c r="Q3869">
        <f t="shared" si="301"/>
        <v>50.2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6" t="s">
        <v>7837</v>
      </c>
      <c r="C3870" s="6" t="s">
        <v>7838</v>
      </c>
      <c r="D3870" s="7">
        <v>5000</v>
      </c>
      <c r="E3870" s="8">
        <v>10</v>
      </c>
      <c r="F3870" t="s">
        <v>279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1093</v>
      </c>
      <c r="O3870" t="s">
        <v>5946</v>
      </c>
      <c r="P3870" s="10">
        <f t="shared" si="300"/>
        <v>0</v>
      </c>
      <c r="Q3870">
        <f t="shared" si="301"/>
        <v>10</v>
      </c>
      <c r="S3870" s="11">
        <f t="shared" si="302"/>
        <v>41865.659780092596</v>
      </c>
      <c r="T3870" s="11">
        <f t="shared" si="303"/>
        <v>41890.659780092596</v>
      </c>
      <c r="U3870">
        <f t="shared" si="304"/>
        <v>2014</v>
      </c>
    </row>
    <row r="3871" spans="1:21" ht="30" x14ac:dyDescent="0.25">
      <c r="A3871">
        <v>3869</v>
      </c>
      <c r="B3871" s="6" t="s">
        <v>7839</v>
      </c>
      <c r="C3871" s="6" t="s">
        <v>7840</v>
      </c>
      <c r="D3871" s="7">
        <v>13111</v>
      </c>
      <c r="E3871" s="8">
        <v>452</v>
      </c>
      <c r="F3871" t="s">
        <v>279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1093</v>
      </c>
      <c r="O3871" t="s">
        <v>5946</v>
      </c>
      <c r="P3871" s="10">
        <f t="shared" si="300"/>
        <v>3</v>
      </c>
      <c r="Q3871">
        <f t="shared" si="301"/>
        <v>30.13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6" t="s">
        <v>7841</v>
      </c>
      <c r="C3872" s="6" t="s">
        <v>7842</v>
      </c>
      <c r="D3872" s="7">
        <v>10000</v>
      </c>
      <c r="E3872" s="8">
        <v>1500</v>
      </c>
      <c r="F3872" t="s">
        <v>279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1093</v>
      </c>
      <c r="O3872" t="s">
        <v>5946</v>
      </c>
      <c r="P3872" s="10">
        <f t="shared" si="300"/>
        <v>15</v>
      </c>
      <c r="Q3872">
        <f t="shared" si="301"/>
        <v>150</v>
      </c>
      <c r="S3872" s="11">
        <f t="shared" si="302"/>
        <v>41793.172199074077</v>
      </c>
      <c r="T3872" s="11">
        <f t="shared" si="303"/>
        <v>41823.172199074077</v>
      </c>
      <c r="U3872">
        <f t="shared" si="304"/>
        <v>2014</v>
      </c>
    </row>
    <row r="3873" spans="1:21" ht="45" x14ac:dyDescent="0.25">
      <c r="A3873">
        <v>3871</v>
      </c>
      <c r="B3873" s="6" t="s">
        <v>7843</v>
      </c>
      <c r="C3873" s="6" t="s">
        <v>7844</v>
      </c>
      <c r="D3873" s="7">
        <v>1500</v>
      </c>
      <c r="E3873" s="8">
        <v>40</v>
      </c>
      <c r="F3873" t="s">
        <v>279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1093</v>
      </c>
      <c r="O3873" t="s">
        <v>5946</v>
      </c>
      <c r="P3873" s="10">
        <f t="shared" si="300"/>
        <v>3</v>
      </c>
      <c r="Q3873">
        <f t="shared" si="301"/>
        <v>13.33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6" t="s">
        <v>7845</v>
      </c>
      <c r="C3874" s="6" t="s">
        <v>7846</v>
      </c>
      <c r="D3874" s="7">
        <v>15000</v>
      </c>
      <c r="E3874" s="8">
        <v>0</v>
      </c>
      <c r="F3874" t="s">
        <v>279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1093</v>
      </c>
      <c r="O3874" t="s">
        <v>5946</v>
      </c>
      <c r="P3874" s="10">
        <f t="shared" si="300"/>
        <v>0</v>
      </c>
      <c r="Q3874">
        <f t="shared" si="301"/>
        <v>0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6" t="s">
        <v>7847</v>
      </c>
      <c r="C3875" s="6" t="s">
        <v>7848</v>
      </c>
      <c r="D3875" s="7">
        <v>5500</v>
      </c>
      <c r="E3875" s="8">
        <v>0</v>
      </c>
      <c r="F3875" t="s">
        <v>279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1093</v>
      </c>
      <c r="O3875" t="s">
        <v>5946</v>
      </c>
      <c r="P3875" s="10">
        <f t="shared" si="300"/>
        <v>0</v>
      </c>
      <c r="Q3875">
        <f t="shared" si="301"/>
        <v>0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6" t="s">
        <v>7849</v>
      </c>
      <c r="C3876" s="6" t="s">
        <v>7850</v>
      </c>
      <c r="D3876" s="7">
        <v>620</v>
      </c>
      <c r="E3876" s="8">
        <v>0</v>
      </c>
      <c r="F3876" t="s">
        <v>279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1093</v>
      </c>
      <c r="O3876" t="s">
        <v>5946</v>
      </c>
      <c r="P3876" s="10">
        <f t="shared" si="300"/>
        <v>0</v>
      </c>
      <c r="Q3876">
        <f t="shared" si="301"/>
        <v>0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6" t="s">
        <v>7851</v>
      </c>
      <c r="C3877" s="6" t="s">
        <v>7852</v>
      </c>
      <c r="D3877" s="7">
        <v>30000</v>
      </c>
      <c r="E3877" s="8">
        <v>0</v>
      </c>
      <c r="F3877" t="s">
        <v>279</v>
      </c>
      <c r="G3877" t="s">
        <v>316</v>
      </c>
      <c r="H3877" t="s">
        <v>317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1093</v>
      </c>
      <c r="O3877" t="s">
        <v>5946</v>
      </c>
      <c r="P3877" s="10">
        <f t="shared" si="300"/>
        <v>0</v>
      </c>
      <c r="Q3877">
        <f t="shared" si="301"/>
        <v>0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6" t="s">
        <v>7853</v>
      </c>
      <c r="C3878" s="6" t="s">
        <v>7854</v>
      </c>
      <c r="D3878" s="7">
        <v>3900</v>
      </c>
      <c r="E3878" s="8">
        <v>2059</v>
      </c>
      <c r="F3878" t="s">
        <v>279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1093</v>
      </c>
      <c r="O3878" t="s">
        <v>5946</v>
      </c>
      <c r="P3878" s="10">
        <f t="shared" si="300"/>
        <v>53</v>
      </c>
      <c r="Q3878">
        <f t="shared" si="301"/>
        <v>44.76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6" t="s">
        <v>7855</v>
      </c>
      <c r="C3879" s="6" t="s">
        <v>7856</v>
      </c>
      <c r="D3879" s="7">
        <v>25000</v>
      </c>
      <c r="E3879" s="8">
        <v>1241</v>
      </c>
      <c r="F3879" t="s">
        <v>279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1093</v>
      </c>
      <c r="O3879" t="s">
        <v>5946</v>
      </c>
      <c r="P3879" s="10">
        <f t="shared" si="300"/>
        <v>5</v>
      </c>
      <c r="Q3879">
        <f t="shared" si="301"/>
        <v>88.64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6" t="s">
        <v>7857</v>
      </c>
      <c r="C3880" s="6" t="s">
        <v>7858</v>
      </c>
      <c r="D3880" s="7">
        <v>18000</v>
      </c>
      <c r="E3880" s="8">
        <v>10</v>
      </c>
      <c r="F3880" t="s">
        <v>279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1093</v>
      </c>
      <c r="O3880" t="s">
        <v>5946</v>
      </c>
      <c r="P3880" s="10">
        <f t="shared" si="300"/>
        <v>0</v>
      </c>
      <c r="Q3880">
        <f t="shared" si="301"/>
        <v>10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6" t="s">
        <v>7859</v>
      </c>
      <c r="C3881" s="6" t="s">
        <v>7860</v>
      </c>
      <c r="D3881" s="7">
        <v>15000</v>
      </c>
      <c r="E3881" s="8">
        <v>0</v>
      </c>
      <c r="F3881" t="s">
        <v>279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1093</v>
      </c>
      <c r="O3881" t="s">
        <v>5946</v>
      </c>
      <c r="P3881" s="10">
        <f t="shared" si="300"/>
        <v>0</v>
      </c>
      <c r="Q3881">
        <f t="shared" si="301"/>
        <v>0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6" t="s">
        <v>7861</v>
      </c>
      <c r="C3882" s="6" t="s">
        <v>7862</v>
      </c>
      <c r="D3882" s="7">
        <v>7500</v>
      </c>
      <c r="E3882" s="8">
        <v>980</v>
      </c>
      <c r="F3882" t="s">
        <v>279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1093</v>
      </c>
      <c r="O3882" t="s">
        <v>5946</v>
      </c>
      <c r="P3882" s="10">
        <f t="shared" si="300"/>
        <v>13</v>
      </c>
      <c r="Q3882">
        <f t="shared" si="301"/>
        <v>57.65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6" t="s">
        <v>7863</v>
      </c>
      <c r="C3883" s="6" t="s">
        <v>7864</v>
      </c>
      <c r="D3883" s="7">
        <v>500</v>
      </c>
      <c r="E3883" s="8">
        <v>25</v>
      </c>
      <c r="F3883" t="s">
        <v>279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1093</v>
      </c>
      <c r="O3883" t="s">
        <v>5946</v>
      </c>
      <c r="P3883" s="10">
        <f t="shared" si="300"/>
        <v>5</v>
      </c>
      <c r="Q3883">
        <f t="shared" si="301"/>
        <v>25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6" t="s">
        <v>7865</v>
      </c>
      <c r="C3884" s="6" t="s">
        <v>7866</v>
      </c>
      <c r="D3884" s="7">
        <v>30000</v>
      </c>
      <c r="E3884" s="8">
        <v>0</v>
      </c>
      <c r="F3884" t="s">
        <v>279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1093</v>
      </c>
      <c r="O3884" t="s">
        <v>5946</v>
      </c>
      <c r="P3884" s="10">
        <f t="shared" si="300"/>
        <v>0</v>
      </c>
      <c r="Q3884">
        <f t="shared" si="301"/>
        <v>0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6" t="s">
        <v>7867</v>
      </c>
      <c r="C3885" s="6" t="s">
        <v>7868</v>
      </c>
      <c r="D3885" s="7">
        <v>15000</v>
      </c>
      <c r="E3885" s="8">
        <v>0</v>
      </c>
      <c r="F3885" t="s">
        <v>279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1093</v>
      </c>
      <c r="O3885" t="s">
        <v>5946</v>
      </c>
      <c r="P3885" s="10">
        <f t="shared" si="300"/>
        <v>0</v>
      </c>
      <c r="Q3885">
        <f t="shared" si="301"/>
        <v>0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6" t="s">
        <v>7869</v>
      </c>
      <c r="C3886" s="6" t="s">
        <v>7870</v>
      </c>
      <c r="D3886" s="7">
        <v>10000</v>
      </c>
      <c r="E3886" s="8">
        <v>0</v>
      </c>
      <c r="F3886" t="s">
        <v>279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1093</v>
      </c>
      <c r="O3886" t="s">
        <v>5946</v>
      </c>
      <c r="P3886" s="10">
        <f t="shared" si="300"/>
        <v>0</v>
      </c>
      <c r="Q3886">
        <f t="shared" si="301"/>
        <v>0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6" t="s">
        <v>7871</v>
      </c>
      <c r="C3887" s="6" t="s">
        <v>7872</v>
      </c>
      <c r="D3887" s="7">
        <v>375000</v>
      </c>
      <c r="E3887" s="8">
        <v>0</v>
      </c>
      <c r="F3887" t="s">
        <v>279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1093</v>
      </c>
      <c r="O3887" t="s">
        <v>5946</v>
      </c>
      <c r="P3887" s="10">
        <f t="shared" si="300"/>
        <v>0</v>
      </c>
      <c r="Q3887">
        <f t="shared" si="301"/>
        <v>0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6" t="s">
        <v>7873</v>
      </c>
      <c r="C3888" s="6">
        <v>1</v>
      </c>
      <c r="D3888" s="7">
        <v>10000</v>
      </c>
      <c r="E3888" s="8">
        <v>0</v>
      </c>
      <c r="F3888" t="s">
        <v>279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1093</v>
      </c>
      <c r="O3888" t="s">
        <v>5946</v>
      </c>
      <c r="P3888" s="10">
        <f t="shared" si="300"/>
        <v>0</v>
      </c>
      <c r="Q3888">
        <f t="shared" si="301"/>
        <v>0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6" t="s">
        <v>7874</v>
      </c>
      <c r="C3889" s="6" t="s">
        <v>7875</v>
      </c>
      <c r="D3889" s="7">
        <v>2000</v>
      </c>
      <c r="E3889" s="8">
        <v>35</v>
      </c>
      <c r="F3889" t="s">
        <v>279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1093</v>
      </c>
      <c r="O3889" t="s">
        <v>5946</v>
      </c>
      <c r="P3889" s="10">
        <f t="shared" si="300"/>
        <v>2</v>
      </c>
      <c r="Q3889">
        <f t="shared" si="301"/>
        <v>17.5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6" t="s">
        <v>7876</v>
      </c>
      <c r="C3890" s="6" t="s">
        <v>7877</v>
      </c>
      <c r="D3890" s="7">
        <v>2000</v>
      </c>
      <c r="E3890" s="8">
        <v>542</v>
      </c>
      <c r="F3890" t="s">
        <v>364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1093</v>
      </c>
      <c r="O3890" t="s">
        <v>1094</v>
      </c>
      <c r="P3890" s="10">
        <f t="shared" si="300"/>
        <v>27</v>
      </c>
      <c r="Q3890">
        <f t="shared" si="301"/>
        <v>38.71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6" t="s">
        <v>7878</v>
      </c>
      <c r="C3891" s="6" t="s">
        <v>7879</v>
      </c>
      <c r="D3891" s="7">
        <v>8000</v>
      </c>
      <c r="E3891" s="8">
        <v>118</v>
      </c>
      <c r="F3891" t="s">
        <v>364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1093</v>
      </c>
      <c r="O3891" t="s">
        <v>1094</v>
      </c>
      <c r="P3891" s="10">
        <f t="shared" si="300"/>
        <v>1</v>
      </c>
      <c r="Q3891">
        <f t="shared" si="301"/>
        <v>13.11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6" t="s">
        <v>7880</v>
      </c>
      <c r="C3892" s="6" t="s">
        <v>7881</v>
      </c>
      <c r="D3892" s="7">
        <v>15000</v>
      </c>
      <c r="E3892" s="8">
        <v>2524</v>
      </c>
      <c r="F3892" t="s">
        <v>364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1093</v>
      </c>
      <c r="O3892" t="s">
        <v>1094</v>
      </c>
      <c r="P3892" s="10">
        <f t="shared" si="300"/>
        <v>17</v>
      </c>
      <c r="Q3892">
        <f t="shared" si="301"/>
        <v>315.5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6" t="s">
        <v>7882</v>
      </c>
      <c r="C3893" s="6" t="s">
        <v>7883</v>
      </c>
      <c r="D3893" s="7">
        <v>800</v>
      </c>
      <c r="E3893" s="8">
        <v>260</v>
      </c>
      <c r="F3893" t="s">
        <v>364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1093</v>
      </c>
      <c r="O3893" t="s">
        <v>1094</v>
      </c>
      <c r="P3893" s="10">
        <f t="shared" si="300"/>
        <v>33</v>
      </c>
      <c r="Q3893">
        <f t="shared" si="301"/>
        <v>37.14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6" t="s">
        <v>7884</v>
      </c>
      <c r="C3894" s="6" t="s">
        <v>7885</v>
      </c>
      <c r="D3894" s="7">
        <v>1000</v>
      </c>
      <c r="E3894" s="8">
        <v>0</v>
      </c>
      <c r="F3894" t="s">
        <v>364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1093</v>
      </c>
      <c r="O3894" t="s">
        <v>1094</v>
      </c>
      <c r="P3894" s="10">
        <f t="shared" si="300"/>
        <v>0</v>
      </c>
      <c r="Q3894">
        <f t="shared" si="301"/>
        <v>0</v>
      </c>
      <c r="S3894" s="11">
        <f t="shared" si="302"/>
        <v>41867.652280092589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6" t="s">
        <v>7886</v>
      </c>
      <c r="C3895" s="6" t="s">
        <v>7887</v>
      </c>
      <c r="D3895" s="7">
        <v>50000</v>
      </c>
      <c r="E3895" s="8">
        <v>10775</v>
      </c>
      <c r="F3895" t="s">
        <v>364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1093</v>
      </c>
      <c r="O3895" t="s">
        <v>1094</v>
      </c>
      <c r="P3895" s="10">
        <f t="shared" si="300"/>
        <v>22</v>
      </c>
      <c r="Q3895">
        <f t="shared" si="301"/>
        <v>128.27000000000001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6" t="s">
        <v>7888</v>
      </c>
      <c r="C3896" s="6" t="s">
        <v>7889</v>
      </c>
      <c r="D3896" s="7">
        <v>15000</v>
      </c>
      <c r="E3896" s="8">
        <v>520</v>
      </c>
      <c r="F3896" t="s">
        <v>364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1093</v>
      </c>
      <c r="O3896" t="s">
        <v>1094</v>
      </c>
      <c r="P3896" s="10">
        <f t="shared" si="300"/>
        <v>3</v>
      </c>
      <c r="Q3896">
        <f t="shared" si="301"/>
        <v>47.27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6" t="s">
        <v>7890</v>
      </c>
      <c r="C3897" s="6" t="s">
        <v>7891</v>
      </c>
      <c r="D3897" s="7">
        <v>1000</v>
      </c>
      <c r="E3897" s="8">
        <v>50</v>
      </c>
      <c r="F3897" t="s">
        <v>364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1093</v>
      </c>
      <c r="O3897" t="s">
        <v>1094</v>
      </c>
      <c r="P3897" s="10">
        <f t="shared" si="300"/>
        <v>5</v>
      </c>
      <c r="Q3897">
        <f t="shared" si="301"/>
        <v>50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6" t="s">
        <v>7892</v>
      </c>
      <c r="C3898" s="6" t="s">
        <v>7893</v>
      </c>
      <c r="D3898" s="7">
        <v>1600</v>
      </c>
      <c r="E3898" s="8">
        <v>170</v>
      </c>
      <c r="F3898" t="s">
        <v>364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1093</v>
      </c>
      <c r="O3898" t="s">
        <v>1094</v>
      </c>
      <c r="P3898" s="10">
        <f t="shared" si="300"/>
        <v>11</v>
      </c>
      <c r="Q3898">
        <f t="shared" si="301"/>
        <v>42.5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6" t="s">
        <v>7894</v>
      </c>
      <c r="C3899" s="6" t="s">
        <v>7895</v>
      </c>
      <c r="D3899" s="7">
        <v>2500</v>
      </c>
      <c r="E3899" s="8">
        <v>440</v>
      </c>
      <c r="F3899" t="s">
        <v>364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1093</v>
      </c>
      <c r="O3899" t="s">
        <v>1094</v>
      </c>
      <c r="P3899" s="10">
        <f t="shared" si="300"/>
        <v>18</v>
      </c>
      <c r="Q3899">
        <f t="shared" si="301"/>
        <v>44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6" t="s">
        <v>7896</v>
      </c>
      <c r="C3900" s="6" t="s">
        <v>7897</v>
      </c>
      <c r="D3900" s="7">
        <v>2500</v>
      </c>
      <c r="E3900" s="8">
        <v>814</v>
      </c>
      <c r="F3900" t="s">
        <v>364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1093</v>
      </c>
      <c r="O3900" t="s">
        <v>1094</v>
      </c>
      <c r="P3900" s="10">
        <f t="shared" si="300"/>
        <v>33</v>
      </c>
      <c r="Q3900">
        <f t="shared" si="301"/>
        <v>50.88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6" t="s">
        <v>7898</v>
      </c>
      <c r="C3901" s="6" t="s">
        <v>7899</v>
      </c>
      <c r="D3901" s="7">
        <v>10000</v>
      </c>
      <c r="E3901" s="8">
        <v>125</v>
      </c>
      <c r="F3901" t="s">
        <v>364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1093</v>
      </c>
      <c r="O3901" t="s">
        <v>1094</v>
      </c>
      <c r="P3901" s="10">
        <f t="shared" si="300"/>
        <v>1</v>
      </c>
      <c r="Q3901">
        <f t="shared" si="301"/>
        <v>62.5</v>
      </c>
      <c r="S3901" s="11">
        <f t="shared" si="302"/>
        <v>41843.775011574078</v>
      </c>
      <c r="T3901" s="11">
        <f t="shared" si="303"/>
        <v>41863.775011574078</v>
      </c>
      <c r="U3901">
        <f t="shared" si="304"/>
        <v>2014</v>
      </c>
    </row>
    <row r="3902" spans="1:21" ht="45" x14ac:dyDescent="0.25">
      <c r="A3902">
        <v>3900</v>
      </c>
      <c r="B3902" s="6" t="s">
        <v>7900</v>
      </c>
      <c r="C3902" s="6" t="s">
        <v>7901</v>
      </c>
      <c r="D3902" s="7">
        <v>2500</v>
      </c>
      <c r="E3902" s="8">
        <v>135</v>
      </c>
      <c r="F3902" t="s">
        <v>364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1093</v>
      </c>
      <c r="O3902" t="s">
        <v>1094</v>
      </c>
      <c r="P3902" s="10">
        <f t="shared" si="300"/>
        <v>5</v>
      </c>
      <c r="Q3902">
        <f t="shared" si="301"/>
        <v>27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6" t="s">
        <v>7902</v>
      </c>
      <c r="C3903" s="6" t="s">
        <v>7903</v>
      </c>
      <c r="D3903" s="7">
        <v>3000</v>
      </c>
      <c r="E3903" s="8">
        <v>25</v>
      </c>
      <c r="F3903" t="s">
        <v>364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1093</v>
      </c>
      <c r="O3903" t="s">
        <v>1094</v>
      </c>
      <c r="P3903" s="10">
        <f t="shared" si="300"/>
        <v>1</v>
      </c>
      <c r="Q3903">
        <f t="shared" si="301"/>
        <v>25</v>
      </c>
      <c r="S3903" s="11">
        <f t="shared" si="302"/>
        <v>42317.826377314814</v>
      </c>
      <c r="T3903" s="11">
        <f t="shared" si="303"/>
        <v>42357.826377314814</v>
      </c>
      <c r="U3903">
        <f t="shared" si="304"/>
        <v>2015</v>
      </c>
    </row>
    <row r="3904" spans="1:21" ht="60" x14ac:dyDescent="0.25">
      <c r="A3904">
        <v>3902</v>
      </c>
      <c r="B3904" s="6" t="s">
        <v>7904</v>
      </c>
      <c r="C3904" s="6" t="s">
        <v>7905</v>
      </c>
      <c r="D3904" s="7">
        <v>3000</v>
      </c>
      <c r="E3904" s="8">
        <v>1465</v>
      </c>
      <c r="F3904" t="s">
        <v>364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1093</v>
      </c>
      <c r="O3904" t="s">
        <v>1094</v>
      </c>
      <c r="P3904" s="10">
        <f t="shared" si="300"/>
        <v>49</v>
      </c>
      <c r="Q3904">
        <f t="shared" si="301"/>
        <v>47.26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6" t="s">
        <v>7906</v>
      </c>
      <c r="C3905" s="6" t="s">
        <v>7907</v>
      </c>
      <c r="D3905" s="7">
        <v>1500</v>
      </c>
      <c r="E3905" s="8">
        <v>0</v>
      </c>
      <c r="F3905" t="s">
        <v>364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1093</v>
      </c>
      <c r="O3905" t="s">
        <v>1094</v>
      </c>
      <c r="P3905" s="10">
        <f t="shared" si="300"/>
        <v>0</v>
      </c>
      <c r="Q3905">
        <f t="shared" si="301"/>
        <v>0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6" t="s">
        <v>7908</v>
      </c>
      <c r="C3906" s="6" t="s">
        <v>7909</v>
      </c>
      <c r="D3906" s="7">
        <v>10000</v>
      </c>
      <c r="E3906" s="8">
        <v>3</v>
      </c>
      <c r="F3906" t="s">
        <v>364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1093</v>
      </c>
      <c r="O3906" t="s">
        <v>1094</v>
      </c>
      <c r="P3906" s="10">
        <f t="shared" ref="P3906:P3969" si="305">IFERROR(ROUND(E3906/D3906*100,0),0)</f>
        <v>0</v>
      </c>
      <c r="Q3906">
        <f t="shared" ref="Q3906:Q3969" si="306">IFERROR(ROUND(E3906/L3906,2),0)</f>
        <v>1.5</v>
      </c>
      <c r="S3906" s="11">
        <f t="shared" ref="S3906:S3969" si="307">(J3906/86400)+DATE(1970,1,1)</f>
        <v>42095.229166666672</v>
      </c>
      <c r="T3906" s="11">
        <f t="shared" ref="T3906:T3969" si="308">(I3906/86400)+DATE(1970,1,1)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6" t="s">
        <v>7910</v>
      </c>
      <c r="C3907" s="6" t="s">
        <v>7911</v>
      </c>
      <c r="D3907" s="7">
        <v>1500</v>
      </c>
      <c r="E3907" s="8">
        <v>173</v>
      </c>
      <c r="F3907" t="s">
        <v>364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1093</v>
      </c>
      <c r="O3907" t="s">
        <v>1094</v>
      </c>
      <c r="P3907" s="10">
        <f t="shared" si="305"/>
        <v>12</v>
      </c>
      <c r="Q3907">
        <f t="shared" si="306"/>
        <v>24.71</v>
      </c>
      <c r="S3907" s="11">
        <f t="shared" si="307"/>
        <v>42124.623877314814</v>
      </c>
      <c r="T3907" s="11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6" t="s">
        <v>7912</v>
      </c>
      <c r="C3908" s="6" t="s">
        <v>7913</v>
      </c>
      <c r="D3908" s="7">
        <v>1500</v>
      </c>
      <c r="E3908" s="8">
        <v>1010</v>
      </c>
      <c r="F3908" t="s">
        <v>364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1093</v>
      </c>
      <c r="O3908" t="s">
        <v>1094</v>
      </c>
      <c r="P3908" s="10">
        <f t="shared" si="305"/>
        <v>67</v>
      </c>
      <c r="Q3908">
        <f t="shared" si="306"/>
        <v>63.13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6" t="s">
        <v>7914</v>
      </c>
      <c r="C3909" s="6" t="s">
        <v>7915</v>
      </c>
      <c r="D3909" s="7">
        <v>1000</v>
      </c>
      <c r="E3909" s="8">
        <v>153</v>
      </c>
      <c r="F3909" t="s">
        <v>364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1093</v>
      </c>
      <c r="O3909" t="s">
        <v>1094</v>
      </c>
      <c r="P3909" s="10">
        <f t="shared" si="305"/>
        <v>15</v>
      </c>
      <c r="Q3909">
        <f t="shared" si="306"/>
        <v>38.25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6" t="s">
        <v>7916</v>
      </c>
      <c r="C3910" s="6" t="s">
        <v>7917</v>
      </c>
      <c r="D3910" s="7">
        <v>750</v>
      </c>
      <c r="E3910" s="8">
        <v>65</v>
      </c>
      <c r="F3910" t="s">
        <v>364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1093</v>
      </c>
      <c r="O3910" t="s">
        <v>1094</v>
      </c>
      <c r="P3910" s="10">
        <f t="shared" si="305"/>
        <v>9</v>
      </c>
      <c r="Q3910">
        <f t="shared" si="306"/>
        <v>16.25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6" t="s">
        <v>7918</v>
      </c>
      <c r="C3911" s="6" t="s">
        <v>7919</v>
      </c>
      <c r="D3911" s="7">
        <v>60000</v>
      </c>
      <c r="E3911" s="8">
        <v>135</v>
      </c>
      <c r="F3911" t="s">
        <v>364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1093</v>
      </c>
      <c r="O3911" t="s">
        <v>1094</v>
      </c>
      <c r="P3911" s="10">
        <f t="shared" si="305"/>
        <v>0</v>
      </c>
      <c r="Q3911">
        <f t="shared" si="306"/>
        <v>33.75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6" t="s">
        <v>7920</v>
      </c>
      <c r="C3912" s="6" t="s">
        <v>7921</v>
      </c>
      <c r="D3912" s="7">
        <v>6000</v>
      </c>
      <c r="E3912" s="8">
        <v>185</v>
      </c>
      <c r="F3912" t="s">
        <v>364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1093</v>
      </c>
      <c r="O3912" t="s">
        <v>1094</v>
      </c>
      <c r="P3912" s="10">
        <f t="shared" si="305"/>
        <v>3</v>
      </c>
      <c r="Q3912">
        <f t="shared" si="306"/>
        <v>61.67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6" t="s">
        <v>7922</v>
      </c>
      <c r="C3913" s="6" t="s">
        <v>7923</v>
      </c>
      <c r="D3913" s="7">
        <v>8000</v>
      </c>
      <c r="E3913" s="8">
        <v>2993</v>
      </c>
      <c r="F3913" t="s">
        <v>364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1093</v>
      </c>
      <c r="O3913" t="s">
        <v>1094</v>
      </c>
      <c r="P3913" s="10">
        <f t="shared" si="305"/>
        <v>37</v>
      </c>
      <c r="Q3913">
        <f t="shared" si="306"/>
        <v>83.14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6" t="s">
        <v>7924</v>
      </c>
      <c r="C3914" s="6" t="s">
        <v>7925</v>
      </c>
      <c r="D3914" s="7">
        <v>15000</v>
      </c>
      <c r="E3914" s="8">
        <v>1</v>
      </c>
      <c r="F3914" t="s">
        <v>364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1093</v>
      </c>
      <c r="O3914" t="s">
        <v>1094</v>
      </c>
      <c r="P3914" s="10">
        <f t="shared" si="305"/>
        <v>0</v>
      </c>
      <c r="Q3914">
        <f t="shared" si="306"/>
        <v>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6" t="s">
        <v>7926</v>
      </c>
      <c r="C3915" s="6" t="s">
        <v>7927</v>
      </c>
      <c r="D3915" s="7">
        <v>10000</v>
      </c>
      <c r="E3915" s="8">
        <v>1000</v>
      </c>
      <c r="F3915" t="s">
        <v>364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1093</v>
      </c>
      <c r="O3915" t="s">
        <v>1094</v>
      </c>
      <c r="P3915" s="10">
        <f t="shared" si="305"/>
        <v>10</v>
      </c>
      <c r="Q3915">
        <f t="shared" si="306"/>
        <v>142.86000000000001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6" t="s">
        <v>7928</v>
      </c>
      <c r="C3916" s="6" t="s">
        <v>7929</v>
      </c>
      <c r="D3916" s="7">
        <v>2500</v>
      </c>
      <c r="E3916" s="8">
        <v>909</v>
      </c>
      <c r="F3916" t="s">
        <v>364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1093</v>
      </c>
      <c r="O3916" t="s">
        <v>1094</v>
      </c>
      <c r="P3916" s="10">
        <f t="shared" si="305"/>
        <v>36</v>
      </c>
      <c r="Q3916">
        <f t="shared" si="306"/>
        <v>33.67</v>
      </c>
      <c r="S3916" s="11">
        <f t="shared" si="307"/>
        <v>42114.818935185191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6" t="s">
        <v>7930</v>
      </c>
      <c r="C3917" s="6" t="s">
        <v>7931</v>
      </c>
      <c r="D3917" s="7">
        <v>1500</v>
      </c>
      <c r="E3917" s="8">
        <v>5</v>
      </c>
      <c r="F3917" t="s">
        <v>364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1093</v>
      </c>
      <c r="O3917" t="s">
        <v>1094</v>
      </c>
      <c r="P3917" s="10">
        <f t="shared" si="305"/>
        <v>0</v>
      </c>
      <c r="Q3917">
        <f t="shared" si="306"/>
        <v>5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6" t="s">
        <v>7932</v>
      </c>
      <c r="C3918" s="6" t="s">
        <v>7933</v>
      </c>
      <c r="D3918" s="7">
        <v>2000</v>
      </c>
      <c r="E3918" s="8">
        <v>0</v>
      </c>
      <c r="F3918" t="s">
        <v>364</v>
      </c>
      <c r="G3918" t="s">
        <v>316</v>
      </c>
      <c r="H3918" t="s">
        <v>317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1093</v>
      </c>
      <c r="O3918" t="s">
        <v>1094</v>
      </c>
      <c r="P3918" s="10">
        <f t="shared" si="305"/>
        <v>0</v>
      </c>
      <c r="Q3918">
        <f t="shared" si="306"/>
        <v>0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6" t="s">
        <v>7934</v>
      </c>
      <c r="C3919" s="6" t="s">
        <v>7935</v>
      </c>
      <c r="D3919" s="7">
        <v>3500</v>
      </c>
      <c r="E3919" s="8">
        <v>10</v>
      </c>
      <c r="F3919" t="s">
        <v>364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1093</v>
      </c>
      <c r="O3919" t="s">
        <v>1094</v>
      </c>
      <c r="P3919" s="10">
        <f t="shared" si="305"/>
        <v>0</v>
      </c>
      <c r="Q3919">
        <f t="shared" si="306"/>
        <v>10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6" t="s">
        <v>7936</v>
      </c>
      <c r="C3920" s="6" t="s">
        <v>7937</v>
      </c>
      <c r="D3920" s="7">
        <v>60000</v>
      </c>
      <c r="E3920" s="8">
        <v>120</v>
      </c>
      <c r="F3920" t="s">
        <v>364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1093</v>
      </c>
      <c r="O3920" t="s">
        <v>1094</v>
      </c>
      <c r="P3920" s="10">
        <f t="shared" si="305"/>
        <v>0</v>
      </c>
      <c r="Q3920">
        <f t="shared" si="306"/>
        <v>40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6" t="s">
        <v>7938</v>
      </c>
      <c r="C3921" s="6" t="s">
        <v>7939</v>
      </c>
      <c r="D3921" s="7">
        <v>5000</v>
      </c>
      <c r="E3921" s="8">
        <v>90</v>
      </c>
      <c r="F3921" t="s">
        <v>364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1093</v>
      </c>
      <c r="O3921" t="s">
        <v>1094</v>
      </c>
      <c r="P3921" s="10">
        <f t="shared" si="305"/>
        <v>2</v>
      </c>
      <c r="Q3921">
        <f t="shared" si="306"/>
        <v>30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6" t="s">
        <v>7940</v>
      </c>
      <c r="C3922" s="6" t="s">
        <v>7941</v>
      </c>
      <c r="D3922" s="7">
        <v>2500</v>
      </c>
      <c r="E3922" s="8">
        <v>135</v>
      </c>
      <c r="F3922" t="s">
        <v>364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1093</v>
      </c>
      <c r="O3922" t="s">
        <v>1094</v>
      </c>
      <c r="P3922" s="10">
        <f t="shared" si="305"/>
        <v>5</v>
      </c>
      <c r="Q3922">
        <f t="shared" si="306"/>
        <v>45</v>
      </c>
      <c r="S3922" s="11">
        <f t="shared" si="307"/>
        <v>42657.38726851852</v>
      </c>
      <c r="T3922" s="11">
        <f t="shared" si="308"/>
        <v>42687.428935185184</v>
      </c>
      <c r="U3922">
        <f t="shared" si="309"/>
        <v>2016</v>
      </c>
    </row>
    <row r="3923" spans="1:21" ht="60" x14ac:dyDescent="0.25">
      <c r="A3923">
        <v>3921</v>
      </c>
      <c r="B3923" s="6" t="s">
        <v>7942</v>
      </c>
      <c r="C3923" s="6" t="s">
        <v>7943</v>
      </c>
      <c r="D3923" s="7">
        <v>3000</v>
      </c>
      <c r="E3923" s="8">
        <v>0</v>
      </c>
      <c r="F3923" t="s">
        <v>364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1093</v>
      </c>
      <c r="O3923" t="s">
        <v>1094</v>
      </c>
      <c r="P3923" s="10">
        <f t="shared" si="305"/>
        <v>0</v>
      </c>
      <c r="Q3923">
        <f t="shared" si="306"/>
        <v>0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6" t="s">
        <v>7944</v>
      </c>
      <c r="C3924" s="6" t="s">
        <v>7945</v>
      </c>
      <c r="D3924" s="7">
        <v>750</v>
      </c>
      <c r="E3924" s="8">
        <v>61</v>
      </c>
      <c r="F3924" t="s">
        <v>364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1093</v>
      </c>
      <c r="O3924" t="s">
        <v>1094</v>
      </c>
      <c r="P3924" s="10">
        <f t="shared" si="305"/>
        <v>8</v>
      </c>
      <c r="Q3924">
        <f t="shared" si="306"/>
        <v>10.17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6" t="s">
        <v>7946</v>
      </c>
      <c r="C3925" s="6" t="s">
        <v>7947</v>
      </c>
      <c r="D3925" s="7">
        <v>11500</v>
      </c>
      <c r="E3925" s="8">
        <v>1384</v>
      </c>
      <c r="F3925" t="s">
        <v>364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1093</v>
      </c>
      <c r="O3925" t="s">
        <v>1094</v>
      </c>
      <c r="P3925" s="10">
        <f t="shared" si="305"/>
        <v>12</v>
      </c>
      <c r="Q3925">
        <f t="shared" si="306"/>
        <v>81.41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6" t="s">
        <v>7948</v>
      </c>
      <c r="C3926" s="6" t="s">
        <v>7949</v>
      </c>
      <c r="D3926" s="7">
        <v>15000</v>
      </c>
      <c r="E3926" s="8">
        <v>2290</v>
      </c>
      <c r="F3926" t="s">
        <v>364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1093</v>
      </c>
      <c r="O3926" t="s">
        <v>1094</v>
      </c>
      <c r="P3926" s="10">
        <f t="shared" si="305"/>
        <v>15</v>
      </c>
      <c r="Q3926">
        <f t="shared" si="306"/>
        <v>57.25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6" t="s">
        <v>7950</v>
      </c>
      <c r="C3927" s="6" t="s">
        <v>7951</v>
      </c>
      <c r="D3927" s="7">
        <v>150</v>
      </c>
      <c r="E3927" s="8">
        <v>15</v>
      </c>
      <c r="F3927" t="s">
        <v>364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1093</v>
      </c>
      <c r="O3927" t="s">
        <v>1094</v>
      </c>
      <c r="P3927" s="10">
        <f t="shared" si="305"/>
        <v>10</v>
      </c>
      <c r="Q3927">
        <f t="shared" si="306"/>
        <v>5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6" t="s">
        <v>7952</v>
      </c>
      <c r="C3928" s="6" t="s">
        <v>7953</v>
      </c>
      <c r="D3928" s="7">
        <v>5000</v>
      </c>
      <c r="E3928" s="8">
        <v>15</v>
      </c>
      <c r="F3928" t="s">
        <v>364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1093</v>
      </c>
      <c r="O3928" t="s">
        <v>1094</v>
      </c>
      <c r="P3928" s="10">
        <f t="shared" si="305"/>
        <v>0</v>
      </c>
      <c r="Q3928">
        <f t="shared" si="306"/>
        <v>15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6" t="s">
        <v>7954</v>
      </c>
      <c r="C3929" s="6" t="s">
        <v>7955</v>
      </c>
      <c r="D3929" s="7">
        <v>2500</v>
      </c>
      <c r="E3929" s="8">
        <v>25</v>
      </c>
      <c r="F3929" t="s">
        <v>364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1093</v>
      </c>
      <c r="O3929" t="s">
        <v>1094</v>
      </c>
      <c r="P3929" s="10">
        <f t="shared" si="305"/>
        <v>1</v>
      </c>
      <c r="Q3929">
        <f t="shared" si="306"/>
        <v>12.5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6" t="s">
        <v>7956</v>
      </c>
      <c r="C3930" s="6" t="s">
        <v>7957</v>
      </c>
      <c r="D3930" s="7">
        <v>5000</v>
      </c>
      <c r="E3930" s="8">
        <v>651</v>
      </c>
      <c r="F3930" t="s">
        <v>364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1093</v>
      </c>
      <c r="O3930" t="s">
        <v>1094</v>
      </c>
      <c r="P3930" s="10">
        <f t="shared" si="305"/>
        <v>13</v>
      </c>
      <c r="Q3930">
        <f t="shared" si="306"/>
        <v>93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6" t="s">
        <v>7958</v>
      </c>
      <c r="C3931" s="6" t="s">
        <v>7959</v>
      </c>
      <c r="D3931" s="7">
        <v>20000</v>
      </c>
      <c r="E3931" s="8">
        <v>453</v>
      </c>
      <c r="F3931" t="s">
        <v>364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1093</v>
      </c>
      <c r="O3931" t="s">
        <v>1094</v>
      </c>
      <c r="P3931" s="10">
        <f t="shared" si="305"/>
        <v>2</v>
      </c>
      <c r="Q3931">
        <f t="shared" si="306"/>
        <v>32.36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6" t="s">
        <v>7960</v>
      </c>
      <c r="C3932" s="6" t="s">
        <v>7961</v>
      </c>
      <c r="D3932" s="7">
        <v>10000</v>
      </c>
      <c r="E3932" s="8">
        <v>0</v>
      </c>
      <c r="F3932" t="s">
        <v>364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1093</v>
      </c>
      <c r="O3932" t="s">
        <v>1094</v>
      </c>
      <c r="P3932" s="10">
        <f t="shared" si="305"/>
        <v>0</v>
      </c>
      <c r="Q3932">
        <f t="shared" si="306"/>
        <v>0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6" t="s">
        <v>7962</v>
      </c>
      <c r="C3933" s="6" t="s">
        <v>7963</v>
      </c>
      <c r="D3933" s="7">
        <v>8000</v>
      </c>
      <c r="E3933" s="8">
        <v>0</v>
      </c>
      <c r="F3933" t="s">
        <v>364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1093</v>
      </c>
      <c r="O3933" t="s">
        <v>1094</v>
      </c>
      <c r="P3933" s="10">
        <f t="shared" si="305"/>
        <v>0</v>
      </c>
      <c r="Q3933">
        <f t="shared" si="306"/>
        <v>0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6" t="s">
        <v>7964</v>
      </c>
      <c r="C3934" s="6" t="s">
        <v>7965</v>
      </c>
      <c r="D3934" s="7">
        <v>12000</v>
      </c>
      <c r="E3934" s="8">
        <v>1</v>
      </c>
      <c r="F3934" t="s">
        <v>364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1093</v>
      </c>
      <c r="O3934" t="s">
        <v>1094</v>
      </c>
      <c r="P3934" s="10">
        <f t="shared" si="305"/>
        <v>0</v>
      </c>
      <c r="Q3934">
        <f t="shared" si="306"/>
        <v>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6" t="s">
        <v>7966</v>
      </c>
      <c r="C3935" s="6" t="s">
        <v>7967</v>
      </c>
      <c r="D3935" s="7">
        <v>7000</v>
      </c>
      <c r="E3935" s="8">
        <v>1102</v>
      </c>
      <c r="F3935" t="s">
        <v>364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1093</v>
      </c>
      <c r="O3935" t="s">
        <v>1094</v>
      </c>
      <c r="P3935" s="10">
        <f t="shared" si="305"/>
        <v>16</v>
      </c>
      <c r="Q3935">
        <f t="shared" si="306"/>
        <v>91.83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6" t="s">
        <v>7968</v>
      </c>
      <c r="C3936" s="6" t="s">
        <v>7969</v>
      </c>
      <c r="D3936" s="7">
        <v>5000</v>
      </c>
      <c r="E3936" s="8">
        <v>550</v>
      </c>
      <c r="F3936" t="s">
        <v>364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1093</v>
      </c>
      <c r="O3936" t="s">
        <v>1094</v>
      </c>
      <c r="P3936" s="10">
        <f t="shared" si="305"/>
        <v>11</v>
      </c>
      <c r="Q3936">
        <f t="shared" si="306"/>
        <v>45.83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6" t="s">
        <v>7970</v>
      </c>
      <c r="C3937" s="6" t="s">
        <v>7971</v>
      </c>
      <c r="D3937" s="7">
        <v>3000</v>
      </c>
      <c r="E3937" s="8">
        <v>1315</v>
      </c>
      <c r="F3937" t="s">
        <v>364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1093</v>
      </c>
      <c r="O3937" t="s">
        <v>1094</v>
      </c>
      <c r="P3937" s="10">
        <f t="shared" si="305"/>
        <v>44</v>
      </c>
      <c r="Q3937">
        <f t="shared" si="306"/>
        <v>57.17</v>
      </c>
      <c r="S3937" s="11">
        <f t="shared" si="307"/>
        <v>42221.656782407408</v>
      </c>
      <c r="T3937" s="11">
        <f t="shared" si="308"/>
        <v>42281.656782407408</v>
      </c>
      <c r="U3937">
        <f t="shared" si="309"/>
        <v>2015</v>
      </c>
    </row>
    <row r="3938" spans="1:21" ht="60" x14ac:dyDescent="0.25">
      <c r="A3938">
        <v>3936</v>
      </c>
      <c r="B3938" s="6" t="s">
        <v>7972</v>
      </c>
      <c r="C3938" s="6" t="s">
        <v>7973</v>
      </c>
      <c r="D3938" s="7">
        <v>20000</v>
      </c>
      <c r="E3938" s="8">
        <v>0</v>
      </c>
      <c r="F3938" t="s">
        <v>364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1093</v>
      </c>
      <c r="O3938" t="s">
        <v>1094</v>
      </c>
      <c r="P3938" s="10">
        <f t="shared" si="305"/>
        <v>0</v>
      </c>
      <c r="Q3938">
        <f t="shared" si="306"/>
        <v>0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6" t="s">
        <v>7974</v>
      </c>
      <c r="C3939" s="6" t="s">
        <v>7975</v>
      </c>
      <c r="D3939" s="7">
        <v>2885</v>
      </c>
      <c r="E3939" s="8">
        <v>2485</v>
      </c>
      <c r="F3939" t="s">
        <v>364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1093</v>
      </c>
      <c r="O3939" t="s">
        <v>1094</v>
      </c>
      <c r="P3939" s="10">
        <f t="shared" si="305"/>
        <v>86</v>
      </c>
      <c r="Q3939">
        <f t="shared" si="306"/>
        <v>248.5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6" t="s">
        <v>7976</v>
      </c>
      <c r="C3940" s="6" t="s">
        <v>7977</v>
      </c>
      <c r="D3940" s="7">
        <v>3255</v>
      </c>
      <c r="E3940" s="8">
        <v>397</v>
      </c>
      <c r="F3940" t="s">
        <v>364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1093</v>
      </c>
      <c r="O3940" t="s">
        <v>1094</v>
      </c>
      <c r="P3940" s="10">
        <f t="shared" si="305"/>
        <v>12</v>
      </c>
      <c r="Q3940">
        <f t="shared" si="306"/>
        <v>79.400000000000006</v>
      </c>
      <c r="S3940" s="11">
        <f t="shared" si="307"/>
        <v>42151.905717592592</v>
      </c>
      <c r="T3940" s="11">
        <f t="shared" si="308"/>
        <v>42182.905717592592</v>
      </c>
      <c r="U3940">
        <f t="shared" si="309"/>
        <v>2015</v>
      </c>
    </row>
    <row r="3941" spans="1:21" ht="60" x14ac:dyDescent="0.25">
      <c r="A3941">
        <v>3939</v>
      </c>
      <c r="B3941" s="6" t="s">
        <v>7978</v>
      </c>
      <c r="C3941" s="6" t="s">
        <v>7979</v>
      </c>
      <c r="D3941" s="7">
        <v>5000</v>
      </c>
      <c r="E3941" s="8">
        <v>5</v>
      </c>
      <c r="F3941" t="s">
        <v>364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1093</v>
      </c>
      <c r="O3941" t="s">
        <v>1094</v>
      </c>
      <c r="P3941" s="10">
        <f t="shared" si="305"/>
        <v>0</v>
      </c>
      <c r="Q3941">
        <f t="shared" si="306"/>
        <v>5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6" t="s">
        <v>7980</v>
      </c>
      <c r="C3942" s="6" t="s">
        <v>7981</v>
      </c>
      <c r="D3942" s="7">
        <v>5000</v>
      </c>
      <c r="E3942" s="8">
        <v>11</v>
      </c>
      <c r="F3942" t="s">
        <v>364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1093</v>
      </c>
      <c r="O3942" t="s">
        <v>1094</v>
      </c>
      <c r="P3942" s="10">
        <f t="shared" si="305"/>
        <v>0</v>
      </c>
      <c r="Q3942">
        <f t="shared" si="306"/>
        <v>5.5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6" t="s">
        <v>7982</v>
      </c>
      <c r="C3943" s="6" t="s">
        <v>7983</v>
      </c>
      <c r="D3943" s="7">
        <v>5500</v>
      </c>
      <c r="E3943" s="8">
        <v>50</v>
      </c>
      <c r="F3943" t="s">
        <v>364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1093</v>
      </c>
      <c r="O3943" t="s">
        <v>1094</v>
      </c>
      <c r="P3943" s="10">
        <f t="shared" si="305"/>
        <v>1</v>
      </c>
      <c r="Q3943">
        <f t="shared" si="306"/>
        <v>25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6" t="s">
        <v>7984</v>
      </c>
      <c r="C3944" s="6" t="s">
        <v>7985</v>
      </c>
      <c r="D3944" s="7">
        <v>1200</v>
      </c>
      <c r="E3944" s="8">
        <v>0</v>
      </c>
      <c r="F3944" t="s">
        <v>364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1093</v>
      </c>
      <c r="O3944" t="s">
        <v>1094</v>
      </c>
      <c r="P3944" s="10">
        <f t="shared" si="305"/>
        <v>0</v>
      </c>
      <c r="Q3944">
        <f t="shared" si="306"/>
        <v>0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6" t="s">
        <v>7986</v>
      </c>
      <c r="C3945" s="6" t="s">
        <v>7987</v>
      </c>
      <c r="D3945" s="7">
        <v>5000</v>
      </c>
      <c r="E3945" s="8">
        <v>1782</v>
      </c>
      <c r="F3945" t="s">
        <v>364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1093</v>
      </c>
      <c r="O3945" t="s">
        <v>1094</v>
      </c>
      <c r="P3945" s="10">
        <f t="shared" si="305"/>
        <v>36</v>
      </c>
      <c r="Q3945">
        <f t="shared" si="306"/>
        <v>137.08000000000001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6" t="s">
        <v>7988</v>
      </c>
      <c r="C3946" s="6" t="s">
        <v>7989</v>
      </c>
      <c r="D3946" s="7">
        <v>5000</v>
      </c>
      <c r="E3946" s="8">
        <v>0</v>
      </c>
      <c r="F3946" t="s">
        <v>364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1093</v>
      </c>
      <c r="O3946" t="s">
        <v>1094</v>
      </c>
      <c r="P3946" s="10">
        <f t="shared" si="305"/>
        <v>0</v>
      </c>
      <c r="Q3946">
        <f t="shared" si="306"/>
        <v>0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6" t="s">
        <v>7990</v>
      </c>
      <c r="C3947" s="6" t="s">
        <v>7991</v>
      </c>
      <c r="D3947" s="7">
        <v>2000</v>
      </c>
      <c r="E3947" s="8">
        <v>5</v>
      </c>
      <c r="F3947" t="s">
        <v>364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1093</v>
      </c>
      <c r="O3947" t="s">
        <v>1094</v>
      </c>
      <c r="P3947" s="10">
        <f t="shared" si="305"/>
        <v>0</v>
      </c>
      <c r="Q3947">
        <f t="shared" si="306"/>
        <v>5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6" t="s">
        <v>7992</v>
      </c>
      <c r="C3948" s="6" t="s">
        <v>7993</v>
      </c>
      <c r="D3948" s="7">
        <v>6000</v>
      </c>
      <c r="E3948" s="8">
        <v>195</v>
      </c>
      <c r="F3948" t="s">
        <v>364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1093</v>
      </c>
      <c r="O3948" t="s">
        <v>1094</v>
      </c>
      <c r="P3948" s="10">
        <f t="shared" si="305"/>
        <v>3</v>
      </c>
      <c r="Q3948">
        <f t="shared" si="306"/>
        <v>39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6" t="s">
        <v>7994</v>
      </c>
      <c r="C3949" s="6" t="s">
        <v>7995</v>
      </c>
      <c r="D3949" s="7">
        <v>3000</v>
      </c>
      <c r="E3949" s="8">
        <v>101</v>
      </c>
      <c r="F3949" t="s">
        <v>364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1093</v>
      </c>
      <c r="O3949" t="s">
        <v>1094</v>
      </c>
      <c r="P3949" s="10">
        <f t="shared" si="305"/>
        <v>3</v>
      </c>
      <c r="Q3949">
        <f t="shared" si="306"/>
        <v>50.5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6" t="s">
        <v>7996</v>
      </c>
      <c r="C3950" s="6" t="s">
        <v>7997</v>
      </c>
      <c r="D3950" s="7">
        <v>30000</v>
      </c>
      <c r="E3950" s="8">
        <v>0</v>
      </c>
      <c r="F3950" t="s">
        <v>364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1093</v>
      </c>
      <c r="O3950" t="s">
        <v>1094</v>
      </c>
      <c r="P3950" s="10">
        <f t="shared" si="305"/>
        <v>0</v>
      </c>
      <c r="Q3950">
        <f t="shared" si="306"/>
        <v>0</v>
      </c>
      <c r="S3950" s="11">
        <f t="shared" si="307"/>
        <v>41829.325497685189</v>
      </c>
      <c r="T3950" s="11">
        <f t="shared" si="308"/>
        <v>41889.325497685189</v>
      </c>
      <c r="U3950">
        <f t="shared" si="309"/>
        <v>2014</v>
      </c>
    </row>
    <row r="3951" spans="1:21" ht="60" x14ac:dyDescent="0.25">
      <c r="A3951">
        <v>3949</v>
      </c>
      <c r="B3951" s="6" t="s">
        <v>7998</v>
      </c>
      <c r="C3951" s="6" t="s">
        <v>7999</v>
      </c>
      <c r="D3951" s="7">
        <v>10000</v>
      </c>
      <c r="E3951" s="8">
        <v>1577</v>
      </c>
      <c r="F3951" t="s">
        <v>364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1093</v>
      </c>
      <c r="O3951" t="s">
        <v>1094</v>
      </c>
      <c r="P3951" s="10">
        <f t="shared" si="305"/>
        <v>16</v>
      </c>
      <c r="Q3951">
        <f t="shared" si="306"/>
        <v>49.28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6" t="s">
        <v>8000</v>
      </c>
      <c r="C3952" s="6" t="s">
        <v>8001</v>
      </c>
      <c r="D3952" s="7">
        <v>4000</v>
      </c>
      <c r="E3952" s="8">
        <v>25</v>
      </c>
      <c r="F3952" t="s">
        <v>364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1093</v>
      </c>
      <c r="O3952" t="s">
        <v>1094</v>
      </c>
      <c r="P3952" s="10">
        <f t="shared" si="305"/>
        <v>1</v>
      </c>
      <c r="Q3952">
        <f t="shared" si="306"/>
        <v>25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6" t="s">
        <v>8002</v>
      </c>
      <c r="C3953" s="6" t="s">
        <v>5805</v>
      </c>
      <c r="D3953" s="7">
        <v>200000</v>
      </c>
      <c r="E3953" s="8">
        <v>1</v>
      </c>
      <c r="F3953" t="s">
        <v>364</v>
      </c>
      <c r="G3953" t="s">
        <v>2470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1093</v>
      </c>
      <c r="O3953" t="s">
        <v>1094</v>
      </c>
      <c r="P3953" s="10">
        <f t="shared" si="305"/>
        <v>0</v>
      </c>
      <c r="Q3953">
        <f t="shared" si="306"/>
        <v>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6" t="s">
        <v>8003</v>
      </c>
      <c r="C3954" s="6" t="s">
        <v>8004</v>
      </c>
      <c r="D3954" s="7">
        <v>26000</v>
      </c>
      <c r="E3954" s="8">
        <v>25</v>
      </c>
      <c r="F3954" t="s">
        <v>364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1093</v>
      </c>
      <c r="O3954" t="s">
        <v>1094</v>
      </c>
      <c r="P3954" s="10">
        <f t="shared" si="305"/>
        <v>0</v>
      </c>
      <c r="Q3954">
        <f t="shared" si="306"/>
        <v>25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6" t="s">
        <v>8005</v>
      </c>
      <c r="C3955" s="6" t="s">
        <v>8006</v>
      </c>
      <c r="D3955" s="7">
        <v>17600</v>
      </c>
      <c r="E3955" s="8">
        <v>0</v>
      </c>
      <c r="F3955" t="s">
        <v>364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1093</v>
      </c>
      <c r="O3955" t="s">
        <v>1094</v>
      </c>
      <c r="P3955" s="10">
        <f t="shared" si="305"/>
        <v>0</v>
      </c>
      <c r="Q3955">
        <f t="shared" si="306"/>
        <v>0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6" t="s">
        <v>8007</v>
      </c>
      <c r="C3956" s="6" t="s">
        <v>8008</v>
      </c>
      <c r="D3956" s="7">
        <v>25000</v>
      </c>
      <c r="E3956" s="8">
        <v>0</v>
      </c>
      <c r="F3956" t="s">
        <v>364</v>
      </c>
      <c r="G3956" t="s">
        <v>166</v>
      </c>
      <c r="H3956" t="s">
        <v>167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1093</v>
      </c>
      <c r="O3956" t="s">
        <v>1094</v>
      </c>
      <c r="P3956" s="10">
        <f t="shared" si="305"/>
        <v>0</v>
      </c>
      <c r="Q3956">
        <f t="shared" si="306"/>
        <v>0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6" t="s">
        <v>8009</v>
      </c>
      <c r="C3957" s="6" t="s">
        <v>8010</v>
      </c>
      <c r="D3957" s="7">
        <v>1750</v>
      </c>
      <c r="E3957" s="8">
        <v>425</v>
      </c>
      <c r="F3957" t="s">
        <v>364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1093</v>
      </c>
      <c r="O3957" t="s">
        <v>1094</v>
      </c>
      <c r="P3957" s="10">
        <f t="shared" si="305"/>
        <v>24</v>
      </c>
      <c r="Q3957">
        <f t="shared" si="306"/>
        <v>53.13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6" t="s">
        <v>8011</v>
      </c>
      <c r="C3958" s="6" t="s">
        <v>8012</v>
      </c>
      <c r="D3958" s="7">
        <v>5500</v>
      </c>
      <c r="E3958" s="8">
        <v>0</v>
      </c>
      <c r="F3958" t="s">
        <v>364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1093</v>
      </c>
      <c r="O3958" t="s">
        <v>1094</v>
      </c>
      <c r="P3958" s="10">
        <f t="shared" si="305"/>
        <v>0</v>
      </c>
      <c r="Q3958">
        <f t="shared" si="306"/>
        <v>0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6" t="s">
        <v>8013</v>
      </c>
      <c r="C3959" s="6" t="s">
        <v>8014</v>
      </c>
      <c r="D3959" s="7">
        <v>28000</v>
      </c>
      <c r="E3959" s="8">
        <v>7</v>
      </c>
      <c r="F3959" t="s">
        <v>364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1093</v>
      </c>
      <c r="O3959" t="s">
        <v>1094</v>
      </c>
      <c r="P3959" s="10">
        <f t="shared" si="305"/>
        <v>0</v>
      </c>
      <c r="Q3959">
        <f t="shared" si="306"/>
        <v>7</v>
      </c>
      <c r="S3959" s="11">
        <f t="shared" si="307"/>
        <v>42513.976319444446</v>
      </c>
      <c r="T3959" s="11">
        <f t="shared" si="308"/>
        <v>42559.976319444446</v>
      </c>
      <c r="U3959">
        <f t="shared" si="309"/>
        <v>2016</v>
      </c>
    </row>
    <row r="3960" spans="1:21" ht="60" x14ac:dyDescent="0.25">
      <c r="A3960">
        <v>3958</v>
      </c>
      <c r="B3960" s="6" t="s">
        <v>8015</v>
      </c>
      <c r="C3960" s="6" t="s">
        <v>8016</v>
      </c>
      <c r="D3960" s="7">
        <v>2000</v>
      </c>
      <c r="E3960" s="8">
        <v>641</v>
      </c>
      <c r="F3960" t="s">
        <v>364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1093</v>
      </c>
      <c r="O3960" t="s">
        <v>1094</v>
      </c>
      <c r="P3960" s="10">
        <f t="shared" si="305"/>
        <v>32</v>
      </c>
      <c r="Q3960">
        <f t="shared" si="306"/>
        <v>40.06</v>
      </c>
      <c r="S3960" s="11">
        <f t="shared" si="307"/>
        <v>41816.950370370367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6" t="s">
        <v>8017</v>
      </c>
      <c r="C3961" s="6" t="s">
        <v>8018</v>
      </c>
      <c r="D3961" s="7">
        <v>1200</v>
      </c>
      <c r="E3961" s="8">
        <v>292</v>
      </c>
      <c r="F3961" t="s">
        <v>364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1093</v>
      </c>
      <c r="O3961" t="s">
        <v>1094</v>
      </c>
      <c r="P3961" s="10">
        <f t="shared" si="305"/>
        <v>24</v>
      </c>
      <c r="Q3961">
        <f t="shared" si="306"/>
        <v>24.33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6" t="s">
        <v>8019</v>
      </c>
      <c r="C3962" s="6" t="s">
        <v>8020</v>
      </c>
      <c r="D3962" s="7">
        <v>3000</v>
      </c>
      <c r="E3962" s="8">
        <v>45</v>
      </c>
      <c r="F3962" t="s">
        <v>364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1093</v>
      </c>
      <c r="O3962" t="s">
        <v>1094</v>
      </c>
      <c r="P3962" s="10">
        <f t="shared" si="305"/>
        <v>2</v>
      </c>
      <c r="Q3962">
        <f t="shared" si="306"/>
        <v>11.25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6" t="s">
        <v>8021</v>
      </c>
      <c r="C3963" s="6" t="s">
        <v>8022</v>
      </c>
      <c r="D3963" s="7">
        <v>5000</v>
      </c>
      <c r="E3963" s="8">
        <v>21</v>
      </c>
      <c r="F3963" t="s">
        <v>364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1093</v>
      </c>
      <c r="O3963" t="s">
        <v>1094</v>
      </c>
      <c r="P3963" s="10">
        <f t="shared" si="305"/>
        <v>0</v>
      </c>
      <c r="Q3963">
        <f t="shared" si="306"/>
        <v>10.5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6" t="s">
        <v>8023</v>
      </c>
      <c r="C3964" s="6" t="s">
        <v>8024</v>
      </c>
      <c r="D3964" s="7">
        <v>1400</v>
      </c>
      <c r="E3964" s="8">
        <v>45</v>
      </c>
      <c r="F3964" t="s">
        <v>364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1093</v>
      </c>
      <c r="O3964" t="s">
        <v>1094</v>
      </c>
      <c r="P3964" s="10">
        <f t="shared" si="305"/>
        <v>3</v>
      </c>
      <c r="Q3964">
        <f t="shared" si="306"/>
        <v>15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6" t="s">
        <v>8025</v>
      </c>
      <c r="C3965" s="6" t="s">
        <v>8026</v>
      </c>
      <c r="D3965" s="7">
        <v>10000</v>
      </c>
      <c r="E3965" s="8">
        <v>0</v>
      </c>
      <c r="F3965" t="s">
        <v>364</v>
      </c>
      <c r="G3965" t="s">
        <v>166</v>
      </c>
      <c r="H3965" t="s">
        <v>167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1093</v>
      </c>
      <c r="O3965" t="s">
        <v>1094</v>
      </c>
      <c r="P3965" s="10">
        <f t="shared" si="305"/>
        <v>0</v>
      </c>
      <c r="Q3965">
        <f t="shared" si="306"/>
        <v>0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6" t="s">
        <v>8027</v>
      </c>
      <c r="C3966" s="6" t="s">
        <v>8028</v>
      </c>
      <c r="D3966" s="7">
        <v>2000</v>
      </c>
      <c r="E3966" s="8">
        <v>126</v>
      </c>
      <c r="F3966" t="s">
        <v>364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1093</v>
      </c>
      <c r="O3966" t="s">
        <v>1094</v>
      </c>
      <c r="P3966" s="10">
        <f t="shared" si="305"/>
        <v>6</v>
      </c>
      <c r="Q3966">
        <f t="shared" si="306"/>
        <v>42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6" t="s">
        <v>8029</v>
      </c>
      <c r="C3967" s="6" t="s">
        <v>8030</v>
      </c>
      <c r="D3967" s="7">
        <v>2000</v>
      </c>
      <c r="E3967" s="8">
        <v>285</v>
      </c>
      <c r="F3967" t="s">
        <v>364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1093</v>
      </c>
      <c r="O3967" t="s">
        <v>1094</v>
      </c>
      <c r="P3967" s="10">
        <f t="shared" si="305"/>
        <v>14</v>
      </c>
      <c r="Q3967">
        <f t="shared" si="306"/>
        <v>71.25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6" t="s">
        <v>8031</v>
      </c>
      <c r="C3968" s="6" t="s">
        <v>8032</v>
      </c>
      <c r="D3968" s="7">
        <v>7500</v>
      </c>
      <c r="E3968" s="8">
        <v>45</v>
      </c>
      <c r="F3968" t="s">
        <v>364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1093</v>
      </c>
      <c r="O3968" t="s">
        <v>1094</v>
      </c>
      <c r="P3968" s="10">
        <f t="shared" si="305"/>
        <v>1</v>
      </c>
      <c r="Q3968">
        <f t="shared" si="306"/>
        <v>22.5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6" t="s">
        <v>8033</v>
      </c>
      <c r="C3969" s="6" t="s">
        <v>8034</v>
      </c>
      <c r="D3969" s="7">
        <v>1700</v>
      </c>
      <c r="E3969" s="8">
        <v>410</v>
      </c>
      <c r="F3969" t="s">
        <v>364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1093</v>
      </c>
      <c r="O3969" t="s">
        <v>1094</v>
      </c>
      <c r="P3969" s="10">
        <f t="shared" si="305"/>
        <v>24</v>
      </c>
      <c r="Q3969">
        <f t="shared" si="306"/>
        <v>41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6" t="s">
        <v>8035</v>
      </c>
      <c r="C3970" s="6" t="s">
        <v>8036</v>
      </c>
      <c r="D3970" s="7">
        <v>5000</v>
      </c>
      <c r="E3970" s="8">
        <v>527</v>
      </c>
      <c r="F3970" t="s">
        <v>364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1093</v>
      </c>
      <c r="O3970" t="s">
        <v>1094</v>
      </c>
      <c r="P3970" s="10">
        <f t="shared" ref="P3970:P4033" si="310">IFERROR(ROUND(E3970/D3970*100,0),0)</f>
        <v>11</v>
      </c>
      <c r="Q3970">
        <f t="shared" ref="Q3970:Q4033" si="311">IFERROR(ROUND(E3970/L3970,2),0)</f>
        <v>47.91</v>
      </c>
      <c r="S3970" s="11">
        <f t="shared" ref="S3970:S4033" si="312">(J3970/86400)+DATE(1970,1,1)</f>
        <v>42452.815659722226</v>
      </c>
      <c r="T3970" s="11">
        <f t="shared" ref="T3970:T4033" si="313">(I3970/86400)+DATE(1970,1,1)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6" t="s">
        <v>8037</v>
      </c>
      <c r="C3971" s="6" t="s">
        <v>8038</v>
      </c>
      <c r="D3971" s="7">
        <v>2825</v>
      </c>
      <c r="E3971" s="8">
        <v>211</v>
      </c>
      <c r="F3971" t="s">
        <v>364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1093</v>
      </c>
      <c r="O3971" t="s">
        <v>1094</v>
      </c>
      <c r="P3971" s="10">
        <f t="shared" si="310"/>
        <v>7</v>
      </c>
      <c r="Q3971">
        <f t="shared" si="311"/>
        <v>35.17</v>
      </c>
      <c r="S3971" s="11">
        <f t="shared" si="312"/>
        <v>42601.854699074072</v>
      </c>
      <c r="T3971" s="11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6" t="s">
        <v>8039</v>
      </c>
      <c r="C3972" s="6" t="s">
        <v>8040</v>
      </c>
      <c r="D3972" s="7">
        <v>15000</v>
      </c>
      <c r="E3972" s="8">
        <v>11</v>
      </c>
      <c r="F3972" t="s">
        <v>364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1093</v>
      </c>
      <c r="O3972" t="s">
        <v>1094</v>
      </c>
      <c r="P3972" s="10">
        <f t="shared" si="310"/>
        <v>0</v>
      </c>
      <c r="Q3972">
        <f t="shared" si="311"/>
        <v>5.5</v>
      </c>
      <c r="S3972" s="11">
        <f t="shared" si="312"/>
        <v>42447.863553240742</v>
      </c>
      <c r="T3972" s="11">
        <f t="shared" si="313"/>
        <v>42477.863553240742</v>
      </c>
      <c r="U3972">
        <f t="shared" si="314"/>
        <v>2016</v>
      </c>
    </row>
    <row r="3973" spans="1:21" ht="60" x14ac:dyDescent="0.25">
      <c r="A3973">
        <v>3971</v>
      </c>
      <c r="B3973" s="6" t="s">
        <v>8041</v>
      </c>
      <c r="C3973" s="6" t="s">
        <v>8042</v>
      </c>
      <c r="D3973" s="7">
        <v>14000</v>
      </c>
      <c r="E3973" s="8">
        <v>136</v>
      </c>
      <c r="F3973" t="s">
        <v>364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1093</v>
      </c>
      <c r="O3973" t="s">
        <v>1094</v>
      </c>
      <c r="P3973" s="10">
        <f t="shared" si="310"/>
        <v>1</v>
      </c>
      <c r="Q3973">
        <f t="shared" si="311"/>
        <v>22.67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6" t="s">
        <v>8043</v>
      </c>
      <c r="C3974" s="6" t="s">
        <v>8044</v>
      </c>
      <c r="D3974" s="7">
        <v>1000</v>
      </c>
      <c r="E3974" s="8">
        <v>211</v>
      </c>
      <c r="F3974" t="s">
        <v>364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1093</v>
      </c>
      <c r="O3974" t="s">
        <v>1094</v>
      </c>
      <c r="P3974" s="10">
        <f t="shared" si="310"/>
        <v>21</v>
      </c>
      <c r="Q3974">
        <f t="shared" si="311"/>
        <v>26.38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6" t="s">
        <v>8045</v>
      </c>
      <c r="C3975" s="6" t="s">
        <v>8046</v>
      </c>
      <c r="D3975" s="7">
        <v>5000</v>
      </c>
      <c r="E3975" s="8">
        <v>3905</v>
      </c>
      <c r="F3975" t="s">
        <v>364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1093</v>
      </c>
      <c r="O3975" t="s">
        <v>1094</v>
      </c>
      <c r="P3975" s="10">
        <f t="shared" si="310"/>
        <v>78</v>
      </c>
      <c r="Q3975">
        <f t="shared" si="311"/>
        <v>105.54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6" t="s">
        <v>8047</v>
      </c>
      <c r="C3976" s="6" t="s">
        <v>8048</v>
      </c>
      <c r="D3976" s="7">
        <v>1000</v>
      </c>
      <c r="E3976" s="8">
        <v>320</v>
      </c>
      <c r="F3976" t="s">
        <v>364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1093</v>
      </c>
      <c r="O3976" t="s">
        <v>1094</v>
      </c>
      <c r="P3976" s="10">
        <f t="shared" si="310"/>
        <v>32</v>
      </c>
      <c r="Q3976">
        <f t="shared" si="311"/>
        <v>29.09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6" t="s">
        <v>8049</v>
      </c>
      <c r="C3977" s="6" t="s">
        <v>8050</v>
      </c>
      <c r="D3977" s="7">
        <v>678</v>
      </c>
      <c r="E3977" s="8">
        <v>0</v>
      </c>
      <c r="F3977" t="s">
        <v>364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1093</v>
      </c>
      <c r="O3977" t="s">
        <v>1094</v>
      </c>
      <c r="P3977" s="10">
        <f t="shared" si="310"/>
        <v>0</v>
      </c>
      <c r="Q3977">
        <f t="shared" si="311"/>
        <v>0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6" t="s">
        <v>8051</v>
      </c>
      <c r="C3978" s="6" t="s">
        <v>8052</v>
      </c>
      <c r="D3978" s="7">
        <v>1300</v>
      </c>
      <c r="E3978" s="8">
        <v>620</v>
      </c>
      <c r="F3978" t="s">
        <v>364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1093</v>
      </c>
      <c r="O3978" t="s">
        <v>1094</v>
      </c>
      <c r="P3978" s="10">
        <f t="shared" si="310"/>
        <v>48</v>
      </c>
      <c r="Q3978">
        <f t="shared" si="311"/>
        <v>62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6" t="s">
        <v>8053</v>
      </c>
      <c r="C3979" s="6" t="s">
        <v>8054</v>
      </c>
      <c r="D3979" s="7">
        <v>90000</v>
      </c>
      <c r="E3979" s="8">
        <v>1305</v>
      </c>
      <c r="F3979" t="s">
        <v>364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1093</v>
      </c>
      <c r="O3979" t="s">
        <v>1094</v>
      </c>
      <c r="P3979" s="10">
        <f t="shared" si="310"/>
        <v>1</v>
      </c>
      <c r="Q3979">
        <f t="shared" si="311"/>
        <v>217.5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6" t="s">
        <v>8055</v>
      </c>
      <c r="C3980" s="6" t="s">
        <v>8056</v>
      </c>
      <c r="D3980" s="7">
        <v>2000</v>
      </c>
      <c r="E3980" s="8">
        <v>214</v>
      </c>
      <c r="F3980" t="s">
        <v>364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1093</v>
      </c>
      <c r="O3980" t="s">
        <v>1094</v>
      </c>
      <c r="P3980" s="10">
        <f t="shared" si="310"/>
        <v>11</v>
      </c>
      <c r="Q3980">
        <f t="shared" si="311"/>
        <v>26.75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6" t="s">
        <v>8057</v>
      </c>
      <c r="C3981" s="6" t="s">
        <v>8058</v>
      </c>
      <c r="D3981" s="7">
        <v>6000</v>
      </c>
      <c r="E3981" s="8">
        <v>110</v>
      </c>
      <c r="F3981" t="s">
        <v>364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1093</v>
      </c>
      <c r="O3981" t="s">
        <v>1094</v>
      </c>
      <c r="P3981" s="10">
        <f t="shared" si="310"/>
        <v>2</v>
      </c>
      <c r="Q3981">
        <f t="shared" si="311"/>
        <v>18.329999999999998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6" t="s">
        <v>8059</v>
      </c>
      <c r="C3982" s="6" t="s">
        <v>8060</v>
      </c>
      <c r="D3982" s="7">
        <v>2500</v>
      </c>
      <c r="E3982" s="8">
        <v>450</v>
      </c>
      <c r="F3982" t="s">
        <v>364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1093</v>
      </c>
      <c r="O3982" t="s">
        <v>1094</v>
      </c>
      <c r="P3982" s="10">
        <f t="shared" si="310"/>
        <v>18</v>
      </c>
      <c r="Q3982">
        <f t="shared" si="311"/>
        <v>64.290000000000006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6" t="s">
        <v>6820</v>
      </c>
      <c r="C3983" s="6" t="s">
        <v>6821</v>
      </c>
      <c r="D3983" s="7">
        <v>30000</v>
      </c>
      <c r="E3983" s="8">
        <v>1225</v>
      </c>
      <c r="F3983" t="s">
        <v>364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1093</v>
      </c>
      <c r="O3983" t="s">
        <v>1094</v>
      </c>
      <c r="P3983" s="10">
        <f t="shared" si="310"/>
        <v>4</v>
      </c>
      <c r="Q3983">
        <f t="shared" si="311"/>
        <v>175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6" t="s">
        <v>8061</v>
      </c>
      <c r="C3984" s="6" t="s">
        <v>8062</v>
      </c>
      <c r="D3984" s="7">
        <v>850</v>
      </c>
      <c r="E3984" s="8">
        <v>170</v>
      </c>
      <c r="F3984" t="s">
        <v>364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1093</v>
      </c>
      <c r="O3984" t="s">
        <v>1094</v>
      </c>
      <c r="P3984" s="10">
        <f t="shared" si="310"/>
        <v>20</v>
      </c>
      <c r="Q3984">
        <f t="shared" si="311"/>
        <v>34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6" t="s">
        <v>8063</v>
      </c>
      <c r="C3985" s="6" t="s">
        <v>8064</v>
      </c>
      <c r="D3985" s="7">
        <v>11140</v>
      </c>
      <c r="E3985" s="8">
        <v>3877</v>
      </c>
      <c r="F3985" t="s">
        <v>364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1093</v>
      </c>
      <c r="O3985" t="s">
        <v>1094</v>
      </c>
      <c r="P3985" s="10">
        <f t="shared" si="310"/>
        <v>35</v>
      </c>
      <c r="Q3985">
        <f t="shared" si="311"/>
        <v>84.28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6" t="s">
        <v>8065</v>
      </c>
      <c r="C3986" s="6" t="s">
        <v>8066</v>
      </c>
      <c r="D3986" s="7">
        <v>1500</v>
      </c>
      <c r="E3986" s="8">
        <v>95</v>
      </c>
      <c r="F3986" t="s">
        <v>364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1093</v>
      </c>
      <c r="O3986" t="s">
        <v>1094</v>
      </c>
      <c r="P3986" s="10">
        <f t="shared" si="310"/>
        <v>6</v>
      </c>
      <c r="Q3986">
        <f t="shared" si="311"/>
        <v>9.5</v>
      </c>
      <c r="S3986" s="11">
        <f t="shared" si="312"/>
        <v>41920.963472222225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6" t="s">
        <v>8067</v>
      </c>
      <c r="C3987" s="6" t="s">
        <v>8068</v>
      </c>
      <c r="D3987" s="7">
        <v>2000</v>
      </c>
      <c r="E3987" s="8">
        <v>641</v>
      </c>
      <c r="F3987" t="s">
        <v>364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1093</v>
      </c>
      <c r="O3987" t="s">
        <v>1094</v>
      </c>
      <c r="P3987" s="10">
        <f t="shared" si="310"/>
        <v>32</v>
      </c>
      <c r="Q3987">
        <f t="shared" si="311"/>
        <v>33.74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6" t="s">
        <v>8069</v>
      </c>
      <c r="C3988" s="6" t="s">
        <v>8070</v>
      </c>
      <c r="D3988" s="7">
        <v>5000</v>
      </c>
      <c r="E3988" s="8">
        <v>488</v>
      </c>
      <c r="F3988" t="s">
        <v>364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1093</v>
      </c>
      <c r="O3988" t="s">
        <v>1094</v>
      </c>
      <c r="P3988" s="10">
        <f t="shared" si="310"/>
        <v>10</v>
      </c>
      <c r="Q3988">
        <f t="shared" si="311"/>
        <v>37.54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6" t="s">
        <v>8071</v>
      </c>
      <c r="C3989" s="6" t="s">
        <v>8072</v>
      </c>
      <c r="D3989" s="7">
        <v>400</v>
      </c>
      <c r="E3989" s="8">
        <v>151</v>
      </c>
      <c r="F3989" t="s">
        <v>364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1093</v>
      </c>
      <c r="O3989" t="s">
        <v>1094</v>
      </c>
      <c r="P3989" s="10">
        <f t="shared" si="310"/>
        <v>38</v>
      </c>
      <c r="Q3989">
        <f t="shared" si="311"/>
        <v>11.62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6" t="s">
        <v>8073</v>
      </c>
      <c r="C3990" s="6" t="s">
        <v>8074</v>
      </c>
      <c r="D3990" s="7">
        <v>1500</v>
      </c>
      <c r="E3990" s="8">
        <v>32</v>
      </c>
      <c r="F3990" t="s">
        <v>364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1093</v>
      </c>
      <c r="O3990" t="s">
        <v>1094</v>
      </c>
      <c r="P3990" s="10">
        <f t="shared" si="310"/>
        <v>2</v>
      </c>
      <c r="Q3990">
        <f t="shared" si="311"/>
        <v>8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6" t="s">
        <v>8075</v>
      </c>
      <c r="C3991" s="6" t="s">
        <v>8076</v>
      </c>
      <c r="D3991" s="7">
        <v>3000</v>
      </c>
      <c r="E3991" s="8">
        <v>0</v>
      </c>
      <c r="F3991" t="s">
        <v>364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1093</v>
      </c>
      <c r="O3991" t="s">
        <v>1094</v>
      </c>
      <c r="P3991" s="10">
        <f t="shared" si="310"/>
        <v>0</v>
      </c>
      <c r="Q3991">
        <f t="shared" si="311"/>
        <v>0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6" t="s">
        <v>8077</v>
      </c>
      <c r="C3992" s="6" t="s">
        <v>8078</v>
      </c>
      <c r="D3992" s="7">
        <v>1650</v>
      </c>
      <c r="E3992" s="8">
        <v>69</v>
      </c>
      <c r="F3992" t="s">
        <v>364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1093</v>
      </c>
      <c r="O3992" t="s">
        <v>1094</v>
      </c>
      <c r="P3992" s="10">
        <f t="shared" si="310"/>
        <v>4</v>
      </c>
      <c r="Q3992">
        <f t="shared" si="311"/>
        <v>23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6" t="s">
        <v>8079</v>
      </c>
      <c r="C3993" s="6" t="s">
        <v>8080</v>
      </c>
      <c r="D3993" s="7">
        <v>500</v>
      </c>
      <c r="E3993" s="8">
        <v>100</v>
      </c>
      <c r="F3993" t="s">
        <v>364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1093</v>
      </c>
      <c r="O3993" t="s">
        <v>1094</v>
      </c>
      <c r="P3993" s="10">
        <f t="shared" si="310"/>
        <v>20</v>
      </c>
      <c r="Q3993">
        <f t="shared" si="311"/>
        <v>100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6" t="s">
        <v>8081</v>
      </c>
      <c r="C3994" s="6" t="s">
        <v>8082</v>
      </c>
      <c r="D3994" s="7">
        <v>10000</v>
      </c>
      <c r="E3994" s="8">
        <v>541</v>
      </c>
      <c r="F3994" t="s">
        <v>364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1093</v>
      </c>
      <c r="O3994" t="s">
        <v>1094</v>
      </c>
      <c r="P3994" s="10">
        <f t="shared" si="310"/>
        <v>5</v>
      </c>
      <c r="Q3994">
        <f t="shared" si="311"/>
        <v>60.11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6" t="s">
        <v>8083</v>
      </c>
      <c r="C3995" s="6" t="s">
        <v>8084</v>
      </c>
      <c r="D3995" s="7">
        <v>50000</v>
      </c>
      <c r="E3995" s="8">
        <v>3</v>
      </c>
      <c r="F3995" t="s">
        <v>364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1093</v>
      </c>
      <c r="O3995" t="s">
        <v>1094</v>
      </c>
      <c r="P3995" s="10">
        <f t="shared" si="310"/>
        <v>0</v>
      </c>
      <c r="Q3995">
        <f t="shared" si="311"/>
        <v>3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6" t="s">
        <v>8085</v>
      </c>
      <c r="C3996" s="6" t="s">
        <v>8086</v>
      </c>
      <c r="D3996" s="7">
        <v>2000</v>
      </c>
      <c r="E3996" s="8">
        <v>5</v>
      </c>
      <c r="F3996" t="s">
        <v>364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1093</v>
      </c>
      <c r="O3996" t="s">
        <v>1094</v>
      </c>
      <c r="P3996" s="10">
        <f t="shared" si="310"/>
        <v>0</v>
      </c>
      <c r="Q3996">
        <f t="shared" si="311"/>
        <v>5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6" t="s">
        <v>8087</v>
      </c>
      <c r="C3997" s="6" t="s">
        <v>8088</v>
      </c>
      <c r="D3997" s="7">
        <v>200</v>
      </c>
      <c r="E3997" s="8">
        <v>70</v>
      </c>
      <c r="F3997" t="s">
        <v>364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1093</v>
      </c>
      <c r="O3997" t="s">
        <v>1094</v>
      </c>
      <c r="P3997" s="10">
        <f t="shared" si="310"/>
        <v>35</v>
      </c>
      <c r="Q3997">
        <f t="shared" si="311"/>
        <v>17.5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6" t="s">
        <v>8089</v>
      </c>
      <c r="C3998" s="6" t="s">
        <v>8090</v>
      </c>
      <c r="D3998" s="7">
        <v>3000</v>
      </c>
      <c r="E3998" s="8">
        <v>497</v>
      </c>
      <c r="F3998" t="s">
        <v>364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1093</v>
      </c>
      <c r="O3998" t="s">
        <v>1094</v>
      </c>
      <c r="P3998" s="10">
        <f t="shared" si="310"/>
        <v>17</v>
      </c>
      <c r="Q3998">
        <f t="shared" si="311"/>
        <v>29.24</v>
      </c>
      <c r="S3998" s="11">
        <f t="shared" si="312"/>
        <v>41950.266944444447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6" t="s">
        <v>8091</v>
      </c>
      <c r="C3999" s="6" t="s">
        <v>8092</v>
      </c>
      <c r="D3999" s="7">
        <v>3000</v>
      </c>
      <c r="E3999" s="8">
        <v>0</v>
      </c>
      <c r="F3999" t="s">
        <v>364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1093</v>
      </c>
      <c r="O3999" t="s">
        <v>1094</v>
      </c>
      <c r="P3999" s="10">
        <f t="shared" si="310"/>
        <v>0</v>
      </c>
      <c r="Q3999">
        <f t="shared" si="311"/>
        <v>0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6" t="s">
        <v>8093</v>
      </c>
      <c r="C4000" s="6" t="s">
        <v>8094</v>
      </c>
      <c r="D4000" s="7">
        <v>1250</v>
      </c>
      <c r="E4000" s="8">
        <v>715</v>
      </c>
      <c r="F4000" t="s">
        <v>364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1093</v>
      </c>
      <c r="O4000" t="s">
        <v>1094</v>
      </c>
      <c r="P4000" s="10">
        <f t="shared" si="310"/>
        <v>57</v>
      </c>
      <c r="Q4000">
        <f t="shared" si="311"/>
        <v>59.58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6" t="s">
        <v>8095</v>
      </c>
      <c r="C4001" s="6" t="s">
        <v>8096</v>
      </c>
      <c r="D4001" s="7">
        <v>7000</v>
      </c>
      <c r="E4001" s="8">
        <v>1156</v>
      </c>
      <c r="F4001" t="s">
        <v>364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1093</v>
      </c>
      <c r="O4001" t="s">
        <v>1094</v>
      </c>
      <c r="P4001" s="10">
        <f t="shared" si="310"/>
        <v>17</v>
      </c>
      <c r="Q4001">
        <f t="shared" si="311"/>
        <v>82.57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6" t="s">
        <v>8097</v>
      </c>
      <c r="C4002" s="6" t="s">
        <v>8098</v>
      </c>
      <c r="D4002" s="7">
        <v>8000</v>
      </c>
      <c r="E4002" s="8">
        <v>10</v>
      </c>
      <c r="F4002" t="s">
        <v>364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1093</v>
      </c>
      <c r="O4002" t="s">
        <v>1094</v>
      </c>
      <c r="P4002" s="10">
        <f t="shared" si="310"/>
        <v>0</v>
      </c>
      <c r="Q4002">
        <f t="shared" si="311"/>
        <v>10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6" t="s">
        <v>8099</v>
      </c>
      <c r="C4003" s="6" t="s">
        <v>8100</v>
      </c>
      <c r="D4003" s="7">
        <v>1200</v>
      </c>
      <c r="E4003" s="8">
        <v>453</v>
      </c>
      <c r="F4003" t="s">
        <v>364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1093</v>
      </c>
      <c r="O4003" t="s">
        <v>1094</v>
      </c>
      <c r="P4003" s="10">
        <f t="shared" si="310"/>
        <v>38</v>
      </c>
      <c r="Q4003">
        <f t="shared" si="311"/>
        <v>32.36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6" t="s">
        <v>8101</v>
      </c>
      <c r="C4004" s="6" t="s">
        <v>8102</v>
      </c>
      <c r="D4004" s="7">
        <v>1250</v>
      </c>
      <c r="E4004" s="8">
        <v>23</v>
      </c>
      <c r="F4004" t="s">
        <v>364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1093</v>
      </c>
      <c r="O4004" t="s">
        <v>1094</v>
      </c>
      <c r="P4004" s="10">
        <f t="shared" si="310"/>
        <v>2</v>
      </c>
      <c r="Q4004">
        <f t="shared" si="311"/>
        <v>5.75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6" t="s">
        <v>8103</v>
      </c>
      <c r="C4005" s="6" t="s">
        <v>8028</v>
      </c>
      <c r="D4005" s="7">
        <v>2000</v>
      </c>
      <c r="E4005" s="8">
        <v>201</v>
      </c>
      <c r="F4005" t="s">
        <v>364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1093</v>
      </c>
      <c r="O4005" t="s">
        <v>1094</v>
      </c>
      <c r="P4005" s="10">
        <f t="shared" si="310"/>
        <v>10</v>
      </c>
      <c r="Q4005">
        <f t="shared" si="311"/>
        <v>100.5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6" t="s">
        <v>8104</v>
      </c>
      <c r="C4006" s="6" t="s">
        <v>8105</v>
      </c>
      <c r="D4006" s="7">
        <v>500</v>
      </c>
      <c r="E4006" s="8">
        <v>1</v>
      </c>
      <c r="F4006" t="s">
        <v>364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1093</v>
      </c>
      <c r="O4006" t="s">
        <v>1094</v>
      </c>
      <c r="P4006" s="10">
        <f t="shared" si="310"/>
        <v>0</v>
      </c>
      <c r="Q4006">
        <f t="shared" si="311"/>
        <v>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6" t="s">
        <v>8106</v>
      </c>
      <c r="C4007" s="6" t="s">
        <v>8107</v>
      </c>
      <c r="D4007" s="7">
        <v>3000</v>
      </c>
      <c r="E4007" s="8">
        <v>40</v>
      </c>
      <c r="F4007" t="s">
        <v>364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1093</v>
      </c>
      <c r="O4007" t="s">
        <v>1094</v>
      </c>
      <c r="P4007" s="10">
        <f t="shared" si="310"/>
        <v>1</v>
      </c>
      <c r="Q4007">
        <f t="shared" si="311"/>
        <v>20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6" t="s">
        <v>8108</v>
      </c>
      <c r="C4008" s="6" t="s">
        <v>8109</v>
      </c>
      <c r="D4008" s="7">
        <v>30000</v>
      </c>
      <c r="E4008" s="8">
        <v>2</v>
      </c>
      <c r="F4008" t="s">
        <v>364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1093</v>
      </c>
      <c r="O4008" t="s">
        <v>1094</v>
      </c>
      <c r="P4008" s="10">
        <f t="shared" si="310"/>
        <v>0</v>
      </c>
      <c r="Q4008">
        <f t="shared" si="311"/>
        <v>2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6" t="s">
        <v>8110</v>
      </c>
      <c r="C4009" s="6" t="s">
        <v>8111</v>
      </c>
      <c r="D4009" s="7">
        <v>2000</v>
      </c>
      <c r="E4009" s="8">
        <v>5</v>
      </c>
      <c r="F4009" t="s">
        <v>364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1093</v>
      </c>
      <c r="O4009" t="s">
        <v>1094</v>
      </c>
      <c r="P4009" s="10">
        <f t="shared" si="310"/>
        <v>0</v>
      </c>
      <c r="Q4009">
        <f t="shared" si="311"/>
        <v>5</v>
      </c>
      <c r="S4009" s="11">
        <f t="shared" si="312"/>
        <v>41848.772928240738</v>
      </c>
      <c r="T4009" s="11">
        <f t="shared" si="313"/>
        <v>41877.686111111107</v>
      </c>
      <c r="U4009">
        <f t="shared" si="314"/>
        <v>2014</v>
      </c>
    </row>
    <row r="4010" spans="1:21" ht="60" x14ac:dyDescent="0.25">
      <c r="A4010">
        <v>4008</v>
      </c>
      <c r="B4010" s="6" t="s">
        <v>8112</v>
      </c>
      <c r="C4010" s="6" t="s">
        <v>8113</v>
      </c>
      <c r="D4010" s="7">
        <v>1000</v>
      </c>
      <c r="E4010" s="8">
        <v>60</v>
      </c>
      <c r="F4010" t="s">
        <v>364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1093</v>
      </c>
      <c r="O4010" t="s">
        <v>1094</v>
      </c>
      <c r="P4010" s="10">
        <f t="shared" si="310"/>
        <v>6</v>
      </c>
      <c r="Q4010">
        <f t="shared" si="311"/>
        <v>15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6" t="s">
        <v>8114</v>
      </c>
      <c r="C4011" s="6" t="s">
        <v>8115</v>
      </c>
      <c r="D4011" s="7">
        <v>1930</v>
      </c>
      <c r="E4011" s="8">
        <v>75</v>
      </c>
      <c r="F4011" t="s">
        <v>364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1093</v>
      </c>
      <c r="O4011" t="s">
        <v>1094</v>
      </c>
      <c r="P4011" s="10">
        <f t="shared" si="310"/>
        <v>4</v>
      </c>
      <c r="Q4011">
        <f t="shared" si="311"/>
        <v>25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6" t="s">
        <v>8116</v>
      </c>
      <c r="C4012" s="6" t="s">
        <v>8117</v>
      </c>
      <c r="D4012" s="7">
        <v>7200</v>
      </c>
      <c r="E4012" s="8">
        <v>1742</v>
      </c>
      <c r="F4012" t="s">
        <v>364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1093</v>
      </c>
      <c r="O4012" t="s">
        <v>1094</v>
      </c>
      <c r="P4012" s="10">
        <f t="shared" si="310"/>
        <v>24</v>
      </c>
      <c r="Q4012">
        <f t="shared" si="311"/>
        <v>45.84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6" t="s">
        <v>8118</v>
      </c>
      <c r="C4013" s="6" t="s">
        <v>8119</v>
      </c>
      <c r="D4013" s="7">
        <v>250</v>
      </c>
      <c r="E4013" s="8">
        <v>19</v>
      </c>
      <c r="F4013" t="s">
        <v>364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1093</v>
      </c>
      <c r="O4013" t="s">
        <v>1094</v>
      </c>
      <c r="P4013" s="10">
        <f t="shared" si="310"/>
        <v>8</v>
      </c>
      <c r="Q4013">
        <f t="shared" si="311"/>
        <v>4.75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6" t="s">
        <v>8120</v>
      </c>
      <c r="C4014" s="6" t="s">
        <v>8121</v>
      </c>
      <c r="D4014" s="7">
        <v>575</v>
      </c>
      <c r="E4014" s="8">
        <v>0</v>
      </c>
      <c r="F4014" t="s">
        <v>364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1093</v>
      </c>
      <c r="O4014" t="s">
        <v>1094</v>
      </c>
      <c r="P4014" s="10">
        <f t="shared" si="310"/>
        <v>0</v>
      </c>
      <c r="Q4014">
        <f t="shared" si="311"/>
        <v>0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6" t="s">
        <v>8122</v>
      </c>
      <c r="C4015" s="6" t="s">
        <v>8123</v>
      </c>
      <c r="D4015" s="7">
        <v>2000</v>
      </c>
      <c r="E4015" s="8">
        <v>26</v>
      </c>
      <c r="F4015" t="s">
        <v>364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1093</v>
      </c>
      <c r="O4015" t="s">
        <v>1094</v>
      </c>
      <c r="P4015" s="10">
        <f t="shared" si="310"/>
        <v>1</v>
      </c>
      <c r="Q4015">
        <f t="shared" si="311"/>
        <v>13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6" t="s">
        <v>8124</v>
      </c>
      <c r="C4016" s="6" t="s">
        <v>8125</v>
      </c>
      <c r="D4016" s="7">
        <v>9000</v>
      </c>
      <c r="E4016" s="8">
        <v>0</v>
      </c>
      <c r="F4016" t="s">
        <v>364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1093</v>
      </c>
      <c r="O4016" t="s">
        <v>1094</v>
      </c>
      <c r="P4016" s="10">
        <f t="shared" si="310"/>
        <v>0</v>
      </c>
      <c r="Q4016">
        <f t="shared" si="311"/>
        <v>0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6" t="s">
        <v>8126</v>
      </c>
      <c r="C4017" s="6" t="s">
        <v>8127</v>
      </c>
      <c r="D4017" s="7">
        <v>7000</v>
      </c>
      <c r="E4017" s="8">
        <v>1</v>
      </c>
      <c r="F4017" t="s">
        <v>364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1093</v>
      </c>
      <c r="O4017" t="s">
        <v>1094</v>
      </c>
      <c r="P4017" s="10">
        <f t="shared" si="310"/>
        <v>0</v>
      </c>
      <c r="Q4017">
        <f t="shared" si="311"/>
        <v>1</v>
      </c>
      <c r="S4017" s="11">
        <f t="shared" si="312"/>
        <v>42174.780821759261</v>
      </c>
      <c r="T4017" s="11">
        <f t="shared" si="313"/>
        <v>42204.780821759261</v>
      </c>
      <c r="U4017">
        <f t="shared" si="314"/>
        <v>2015</v>
      </c>
    </row>
    <row r="4018" spans="1:21" ht="60" x14ac:dyDescent="0.25">
      <c r="A4018">
        <v>4016</v>
      </c>
      <c r="B4018" s="6" t="s">
        <v>8128</v>
      </c>
      <c r="C4018" s="6" t="s">
        <v>8129</v>
      </c>
      <c r="D4018" s="7">
        <v>500</v>
      </c>
      <c r="E4018" s="8">
        <v>70</v>
      </c>
      <c r="F4018" t="s">
        <v>364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1093</v>
      </c>
      <c r="O4018" t="s">
        <v>1094</v>
      </c>
      <c r="P4018" s="10">
        <f t="shared" si="310"/>
        <v>14</v>
      </c>
      <c r="Q4018">
        <f t="shared" si="311"/>
        <v>10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6" t="s">
        <v>8130</v>
      </c>
      <c r="C4019" s="6" t="s">
        <v>8131</v>
      </c>
      <c r="D4019" s="7">
        <v>10000</v>
      </c>
      <c r="E4019" s="8">
        <v>105</v>
      </c>
      <c r="F4019" t="s">
        <v>364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1093</v>
      </c>
      <c r="O4019" t="s">
        <v>1094</v>
      </c>
      <c r="P4019" s="10">
        <f t="shared" si="310"/>
        <v>1</v>
      </c>
      <c r="Q4019">
        <f t="shared" si="311"/>
        <v>52.5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6" t="s">
        <v>8132</v>
      </c>
      <c r="C4020" s="6" t="s">
        <v>8133</v>
      </c>
      <c r="D4020" s="7">
        <v>1500</v>
      </c>
      <c r="E4020" s="8">
        <v>130</v>
      </c>
      <c r="F4020" t="s">
        <v>364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1093</v>
      </c>
      <c r="O4020" t="s">
        <v>1094</v>
      </c>
      <c r="P4020" s="10">
        <f t="shared" si="310"/>
        <v>9</v>
      </c>
      <c r="Q4020">
        <f t="shared" si="311"/>
        <v>32.5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6" t="s">
        <v>8134</v>
      </c>
      <c r="C4021" s="6" t="s">
        <v>8135</v>
      </c>
      <c r="D4021" s="7">
        <v>3500</v>
      </c>
      <c r="E4021" s="8">
        <v>29</v>
      </c>
      <c r="F4021" t="s">
        <v>364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1093</v>
      </c>
      <c r="O4021" t="s">
        <v>1094</v>
      </c>
      <c r="P4021" s="10">
        <f t="shared" si="310"/>
        <v>1</v>
      </c>
      <c r="Q4021">
        <f t="shared" si="311"/>
        <v>7.25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6" t="s">
        <v>8136</v>
      </c>
      <c r="C4022" s="6" t="s">
        <v>8137</v>
      </c>
      <c r="D4022" s="7">
        <v>600</v>
      </c>
      <c r="E4022" s="8">
        <v>100</v>
      </c>
      <c r="F4022" t="s">
        <v>364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1093</v>
      </c>
      <c r="O4022" t="s">
        <v>1094</v>
      </c>
      <c r="P4022" s="10">
        <f t="shared" si="310"/>
        <v>17</v>
      </c>
      <c r="Q4022">
        <f t="shared" si="311"/>
        <v>33.33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6" t="s">
        <v>8138</v>
      </c>
      <c r="C4023" s="6" t="s">
        <v>8139</v>
      </c>
      <c r="D4023" s="7">
        <v>15000</v>
      </c>
      <c r="E4023" s="8">
        <v>125</v>
      </c>
      <c r="F4023" t="s">
        <v>364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1093</v>
      </c>
      <c r="O4023" t="s">
        <v>1094</v>
      </c>
      <c r="P4023" s="10">
        <f t="shared" si="310"/>
        <v>1</v>
      </c>
      <c r="Q4023">
        <f t="shared" si="311"/>
        <v>62.5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6" t="s">
        <v>8140</v>
      </c>
      <c r="C4024" s="6" t="s">
        <v>8141</v>
      </c>
      <c r="D4024" s="7">
        <v>18000</v>
      </c>
      <c r="E4024" s="8">
        <v>12521</v>
      </c>
      <c r="F4024" t="s">
        <v>364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1093</v>
      </c>
      <c r="O4024" t="s">
        <v>1094</v>
      </c>
      <c r="P4024" s="10">
        <f t="shared" si="310"/>
        <v>70</v>
      </c>
      <c r="Q4024">
        <f t="shared" si="311"/>
        <v>63.56</v>
      </c>
      <c r="S4024" s="11">
        <f t="shared" si="312"/>
        <v>41990.584108796298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6" t="s">
        <v>8142</v>
      </c>
      <c r="C4025" s="6" t="s">
        <v>8143</v>
      </c>
      <c r="D4025" s="7">
        <v>7000</v>
      </c>
      <c r="E4025" s="8">
        <v>0</v>
      </c>
      <c r="F4025" t="s">
        <v>364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1093</v>
      </c>
      <c r="O4025" t="s">
        <v>1094</v>
      </c>
      <c r="P4025" s="10">
        <f t="shared" si="310"/>
        <v>0</v>
      </c>
      <c r="Q4025">
        <f t="shared" si="311"/>
        <v>0</v>
      </c>
      <c r="S4025" s="11">
        <f t="shared" si="312"/>
        <v>42408.999571759261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6" t="s">
        <v>8144</v>
      </c>
      <c r="C4026" s="6" t="s">
        <v>8145</v>
      </c>
      <c r="D4026" s="7">
        <v>800</v>
      </c>
      <c r="E4026" s="8">
        <v>10</v>
      </c>
      <c r="F4026" t="s">
        <v>364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1093</v>
      </c>
      <c r="O4026" t="s">
        <v>1094</v>
      </c>
      <c r="P4026" s="10">
        <f t="shared" si="310"/>
        <v>1</v>
      </c>
      <c r="Q4026">
        <f t="shared" si="311"/>
        <v>10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6" t="s">
        <v>8146</v>
      </c>
      <c r="C4027" s="6" t="s">
        <v>8147</v>
      </c>
      <c r="D4027" s="7">
        <v>5000</v>
      </c>
      <c r="E4027" s="8">
        <v>250</v>
      </c>
      <c r="F4027" t="s">
        <v>364</v>
      </c>
      <c r="G4027" t="s">
        <v>186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1093</v>
      </c>
      <c r="O4027" t="s">
        <v>1094</v>
      </c>
      <c r="P4027" s="10">
        <f t="shared" si="310"/>
        <v>5</v>
      </c>
      <c r="Q4027">
        <f t="shared" si="311"/>
        <v>62.5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6" t="s">
        <v>8148</v>
      </c>
      <c r="C4028" s="6" t="s">
        <v>8149</v>
      </c>
      <c r="D4028" s="7">
        <v>4000</v>
      </c>
      <c r="E4028" s="8">
        <v>0</v>
      </c>
      <c r="F4028" t="s">
        <v>364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1093</v>
      </c>
      <c r="O4028" t="s">
        <v>1094</v>
      </c>
      <c r="P4028" s="10">
        <f t="shared" si="310"/>
        <v>0</v>
      </c>
      <c r="Q4028">
        <f t="shared" si="311"/>
        <v>0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6" t="s">
        <v>8150</v>
      </c>
      <c r="C4029" s="6" t="s">
        <v>8151</v>
      </c>
      <c r="D4029" s="7">
        <v>3000</v>
      </c>
      <c r="E4029" s="8">
        <v>215</v>
      </c>
      <c r="F4029" t="s">
        <v>364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1093</v>
      </c>
      <c r="O4029" t="s">
        <v>1094</v>
      </c>
      <c r="P4029" s="10">
        <f t="shared" si="310"/>
        <v>7</v>
      </c>
      <c r="Q4029">
        <f t="shared" si="311"/>
        <v>30.71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6" t="s">
        <v>8152</v>
      </c>
      <c r="C4030" s="6" t="s">
        <v>8153</v>
      </c>
      <c r="D4030" s="7">
        <v>2000</v>
      </c>
      <c r="E4030" s="8">
        <v>561</v>
      </c>
      <c r="F4030" t="s">
        <v>364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1093</v>
      </c>
      <c r="O4030" t="s">
        <v>1094</v>
      </c>
      <c r="P4030" s="10">
        <f t="shared" si="310"/>
        <v>28</v>
      </c>
      <c r="Q4030">
        <f t="shared" si="311"/>
        <v>51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6" t="s">
        <v>8154</v>
      </c>
      <c r="C4031" s="6" t="s">
        <v>8155</v>
      </c>
      <c r="D4031" s="7">
        <v>20000</v>
      </c>
      <c r="E4031" s="8">
        <v>0</v>
      </c>
      <c r="F4031" t="s">
        <v>364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1093</v>
      </c>
      <c r="O4031" t="s">
        <v>1094</v>
      </c>
      <c r="P4031" s="10">
        <f t="shared" si="310"/>
        <v>0</v>
      </c>
      <c r="Q4031">
        <f t="shared" si="311"/>
        <v>0</v>
      </c>
      <c r="S4031" s="11">
        <f t="shared" si="312"/>
        <v>42322.02511574074</v>
      </c>
      <c r="T4031" s="11">
        <f t="shared" si="313"/>
        <v>42352.02511574074</v>
      </c>
      <c r="U4031">
        <f t="shared" si="314"/>
        <v>2015</v>
      </c>
    </row>
    <row r="4032" spans="1:21" ht="60" x14ac:dyDescent="0.25">
      <c r="A4032">
        <v>4030</v>
      </c>
      <c r="B4032" s="6" t="s">
        <v>8156</v>
      </c>
      <c r="C4032" s="6" t="s">
        <v>8157</v>
      </c>
      <c r="D4032" s="7">
        <v>2500</v>
      </c>
      <c r="E4032" s="8">
        <v>400</v>
      </c>
      <c r="F4032" t="s">
        <v>364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1093</v>
      </c>
      <c r="O4032" t="s">
        <v>1094</v>
      </c>
      <c r="P4032" s="10">
        <f t="shared" si="310"/>
        <v>16</v>
      </c>
      <c r="Q4032">
        <f t="shared" si="311"/>
        <v>66.67</v>
      </c>
      <c r="S4032" s="11">
        <f t="shared" si="312"/>
        <v>42374.655081018514</v>
      </c>
      <c r="T4032" s="11">
        <f t="shared" si="313"/>
        <v>42403.78402777778</v>
      </c>
      <c r="U4032">
        <f t="shared" si="314"/>
        <v>2016</v>
      </c>
    </row>
    <row r="4033" spans="1:21" ht="60" x14ac:dyDescent="0.25">
      <c r="A4033">
        <v>4031</v>
      </c>
      <c r="B4033" s="6" t="s">
        <v>8158</v>
      </c>
      <c r="C4033" s="6" t="s">
        <v>8159</v>
      </c>
      <c r="D4033" s="7">
        <v>5000</v>
      </c>
      <c r="E4033" s="8">
        <v>0</v>
      </c>
      <c r="F4033" t="s">
        <v>364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1093</v>
      </c>
      <c r="O4033" t="s">
        <v>1094</v>
      </c>
      <c r="P4033" s="10">
        <f t="shared" si="310"/>
        <v>0</v>
      </c>
      <c r="Q4033">
        <f t="shared" si="311"/>
        <v>0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6" t="s">
        <v>8160</v>
      </c>
      <c r="C4034" s="6" t="s">
        <v>8161</v>
      </c>
      <c r="D4034" s="7">
        <v>6048</v>
      </c>
      <c r="E4034" s="8">
        <v>413</v>
      </c>
      <c r="F4034" t="s">
        <v>364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1093</v>
      </c>
      <c r="O4034" t="s">
        <v>1094</v>
      </c>
      <c r="P4034" s="10">
        <f t="shared" ref="P4034:P4097" si="315">IFERROR(ROUND(E4034/D4034*100,0),0)</f>
        <v>7</v>
      </c>
      <c r="Q4034">
        <f t="shared" ref="Q4034:Q4097" si="316">IFERROR(ROUND(E4034/L4034,2),0)</f>
        <v>59</v>
      </c>
      <c r="S4034" s="11">
        <f t="shared" ref="S4034:S4097" si="317">(J4034/86400)+DATE(1970,1,1)</f>
        <v>42293.809212962966</v>
      </c>
      <c r="T4034" s="11">
        <f t="shared" ref="T4034:T4097" si="318">(I4034/86400)+DATE(1970,1,1)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6" t="s">
        <v>8162</v>
      </c>
      <c r="C4035" s="6" t="s">
        <v>8163</v>
      </c>
      <c r="D4035" s="7">
        <v>23900</v>
      </c>
      <c r="E4035" s="8">
        <v>6141.99</v>
      </c>
      <c r="F4035" t="s">
        <v>364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1093</v>
      </c>
      <c r="O4035" t="s">
        <v>1094</v>
      </c>
      <c r="P4035" s="10">
        <f t="shared" si="315"/>
        <v>26</v>
      </c>
      <c r="Q4035">
        <f t="shared" si="316"/>
        <v>65.34</v>
      </c>
      <c r="S4035" s="11">
        <f t="shared" si="317"/>
        <v>42614.268796296295</v>
      </c>
      <c r="T4035" s="11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6" t="s">
        <v>8164</v>
      </c>
      <c r="C4036" s="6" t="s">
        <v>8165</v>
      </c>
      <c r="D4036" s="7">
        <v>13500</v>
      </c>
      <c r="E4036" s="8">
        <v>200</v>
      </c>
      <c r="F4036" t="s">
        <v>364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1093</v>
      </c>
      <c r="O4036" t="s">
        <v>1094</v>
      </c>
      <c r="P4036" s="10">
        <f t="shared" si="315"/>
        <v>1</v>
      </c>
      <c r="Q4036">
        <f t="shared" si="316"/>
        <v>100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6" t="s">
        <v>8166</v>
      </c>
      <c r="C4037" s="6" t="s">
        <v>8167</v>
      </c>
      <c r="D4037" s="7">
        <v>10000</v>
      </c>
      <c r="E4037" s="8">
        <v>3685</v>
      </c>
      <c r="F4037" t="s">
        <v>364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1093</v>
      </c>
      <c r="O4037" t="s">
        <v>1094</v>
      </c>
      <c r="P4037" s="10">
        <f t="shared" si="315"/>
        <v>37</v>
      </c>
      <c r="Q4037">
        <f t="shared" si="316"/>
        <v>147.4</v>
      </c>
      <c r="S4037" s="11">
        <f t="shared" si="317"/>
        <v>41903.882951388892</v>
      </c>
      <c r="T4037" s="11">
        <f t="shared" si="318"/>
        <v>41933.882951388892</v>
      </c>
      <c r="U4037">
        <f t="shared" si="319"/>
        <v>2014</v>
      </c>
    </row>
    <row r="4038" spans="1:21" ht="45" x14ac:dyDescent="0.25">
      <c r="A4038">
        <v>4036</v>
      </c>
      <c r="B4038" s="6" t="s">
        <v>8168</v>
      </c>
      <c r="C4038" s="6" t="s">
        <v>6760</v>
      </c>
      <c r="D4038" s="7">
        <v>6000</v>
      </c>
      <c r="E4038" s="8">
        <v>2823</v>
      </c>
      <c r="F4038" t="s">
        <v>364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1093</v>
      </c>
      <c r="O4038" t="s">
        <v>1094</v>
      </c>
      <c r="P4038" s="10">
        <f t="shared" si="315"/>
        <v>47</v>
      </c>
      <c r="Q4038">
        <f t="shared" si="316"/>
        <v>166.06</v>
      </c>
      <c r="S4038" s="11">
        <f t="shared" si="317"/>
        <v>41804.937083333338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6" t="s">
        <v>8169</v>
      </c>
      <c r="C4039" s="6" t="s">
        <v>8170</v>
      </c>
      <c r="D4039" s="7">
        <v>700</v>
      </c>
      <c r="E4039" s="8">
        <v>80</v>
      </c>
      <c r="F4039" t="s">
        <v>364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1093</v>
      </c>
      <c r="O4039" t="s">
        <v>1094</v>
      </c>
      <c r="P4039" s="10">
        <f t="shared" si="315"/>
        <v>11</v>
      </c>
      <c r="Q4039">
        <f t="shared" si="316"/>
        <v>40</v>
      </c>
      <c r="S4039" s="11">
        <f t="shared" si="317"/>
        <v>42497.070775462962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6" t="s">
        <v>8171</v>
      </c>
      <c r="C4040" s="6" t="s">
        <v>8172</v>
      </c>
      <c r="D4040" s="7">
        <v>2500</v>
      </c>
      <c r="E4040" s="8">
        <v>301</v>
      </c>
      <c r="F4040" t="s">
        <v>364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1093</v>
      </c>
      <c r="O4040" t="s">
        <v>1094</v>
      </c>
      <c r="P4040" s="10">
        <f t="shared" si="315"/>
        <v>12</v>
      </c>
      <c r="Q4040">
        <f t="shared" si="316"/>
        <v>75.25</v>
      </c>
      <c r="S4040" s="11">
        <f t="shared" si="317"/>
        <v>41869.798726851848</v>
      </c>
      <c r="T4040" s="11">
        <f t="shared" si="318"/>
        <v>41929.798726851848</v>
      </c>
      <c r="U4040">
        <f t="shared" si="319"/>
        <v>2014</v>
      </c>
    </row>
    <row r="4041" spans="1:21" ht="45" x14ac:dyDescent="0.25">
      <c r="A4041">
        <v>4039</v>
      </c>
      <c r="B4041" s="6" t="s">
        <v>8173</v>
      </c>
      <c r="C4041" s="6" t="s">
        <v>8174</v>
      </c>
      <c r="D4041" s="7">
        <v>500</v>
      </c>
      <c r="E4041" s="8">
        <v>300</v>
      </c>
      <c r="F4041" t="s">
        <v>364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1093</v>
      </c>
      <c r="O4041" t="s">
        <v>1094</v>
      </c>
      <c r="P4041" s="10">
        <f t="shared" si="315"/>
        <v>60</v>
      </c>
      <c r="Q4041">
        <f t="shared" si="316"/>
        <v>60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6" t="s">
        <v>8175</v>
      </c>
      <c r="C4042" s="6" t="s">
        <v>8176</v>
      </c>
      <c r="D4042" s="7">
        <v>8000</v>
      </c>
      <c r="E4042" s="8">
        <v>2500</v>
      </c>
      <c r="F4042" t="s">
        <v>364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1093</v>
      </c>
      <c r="O4042" t="s">
        <v>1094</v>
      </c>
      <c r="P4042" s="10">
        <f t="shared" si="315"/>
        <v>31</v>
      </c>
      <c r="Q4042">
        <f t="shared" si="316"/>
        <v>1250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6" t="s">
        <v>8177</v>
      </c>
      <c r="C4043" s="6" t="s">
        <v>8178</v>
      </c>
      <c r="D4043" s="7">
        <v>5000</v>
      </c>
      <c r="E4043" s="8">
        <v>21</v>
      </c>
      <c r="F4043" t="s">
        <v>364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1093</v>
      </c>
      <c r="O4043" t="s">
        <v>1094</v>
      </c>
      <c r="P4043" s="10">
        <f t="shared" si="315"/>
        <v>0</v>
      </c>
      <c r="Q4043">
        <f t="shared" si="316"/>
        <v>10.5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6" t="s">
        <v>8179</v>
      </c>
      <c r="C4044" s="6" t="s">
        <v>8180</v>
      </c>
      <c r="D4044" s="7">
        <v>10000</v>
      </c>
      <c r="E4044" s="8">
        <v>21</v>
      </c>
      <c r="F4044" t="s">
        <v>364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1093</v>
      </c>
      <c r="O4044" t="s">
        <v>1094</v>
      </c>
      <c r="P4044" s="10">
        <f t="shared" si="315"/>
        <v>0</v>
      </c>
      <c r="Q4044">
        <f t="shared" si="316"/>
        <v>7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6" t="s">
        <v>8181</v>
      </c>
      <c r="C4045" s="6" t="s">
        <v>8182</v>
      </c>
      <c r="D4045" s="7">
        <v>300</v>
      </c>
      <c r="E4045" s="8">
        <v>0</v>
      </c>
      <c r="F4045" t="s">
        <v>364</v>
      </c>
      <c r="G4045" t="s">
        <v>166</v>
      </c>
      <c r="H4045" t="s">
        <v>167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1093</v>
      </c>
      <c r="O4045" t="s">
        <v>1094</v>
      </c>
      <c r="P4045" s="10">
        <f t="shared" si="315"/>
        <v>0</v>
      </c>
      <c r="Q4045">
        <f t="shared" si="316"/>
        <v>0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6" t="s">
        <v>8183</v>
      </c>
      <c r="C4046" s="6" t="s">
        <v>8184</v>
      </c>
      <c r="D4046" s="7">
        <v>600</v>
      </c>
      <c r="E4046" s="8">
        <v>225</v>
      </c>
      <c r="F4046" t="s">
        <v>364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1093</v>
      </c>
      <c r="O4046" t="s">
        <v>1094</v>
      </c>
      <c r="P4046" s="10">
        <f t="shared" si="315"/>
        <v>38</v>
      </c>
      <c r="Q4046">
        <f t="shared" si="316"/>
        <v>56.25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6" t="s">
        <v>8185</v>
      </c>
      <c r="C4047" s="6" t="s">
        <v>8186</v>
      </c>
      <c r="D4047" s="7">
        <v>5000</v>
      </c>
      <c r="E4047" s="8">
        <v>1</v>
      </c>
      <c r="F4047" t="s">
        <v>364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1093</v>
      </c>
      <c r="O4047" t="s">
        <v>1094</v>
      </c>
      <c r="P4047" s="10">
        <f t="shared" si="315"/>
        <v>0</v>
      </c>
      <c r="Q4047">
        <f t="shared" si="316"/>
        <v>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6" t="s">
        <v>8187</v>
      </c>
      <c r="C4048" s="6" t="s">
        <v>8188</v>
      </c>
      <c r="D4048" s="7">
        <v>5600</v>
      </c>
      <c r="E4048" s="8">
        <v>460</v>
      </c>
      <c r="F4048" t="s">
        <v>364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1093</v>
      </c>
      <c r="O4048" t="s">
        <v>1094</v>
      </c>
      <c r="P4048" s="10">
        <f t="shared" si="315"/>
        <v>8</v>
      </c>
      <c r="Q4048">
        <f t="shared" si="316"/>
        <v>38.33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6" t="s">
        <v>8189</v>
      </c>
      <c r="C4049" s="6" t="s">
        <v>8190</v>
      </c>
      <c r="D4049" s="7">
        <v>5000</v>
      </c>
      <c r="E4049" s="8">
        <v>110</v>
      </c>
      <c r="F4049" t="s">
        <v>364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1093</v>
      </c>
      <c r="O4049" t="s">
        <v>1094</v>
      </c>
      <c r="P4049" s="10">
        <f t="shared" si="315"/>
        <v>2</v>
      </c>
      <c r="Q4049">
        <f t="shared" si="316"/>
        <v>27.5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6" t="s">
        <v>8191</v>
      </c>
      <c r="C4050" s="6" t="s">
        <v>8192</v>
      </c>
      <c r="D4050" s="7">
        <v>17000</v>
      </c>
      <c r="E4050" s="8">
        <v>3001</v>
      </c>
      <c r="F4050" t="s">
        <v>364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1093</v>
      </c>
      <c r="O4050" t="s">
        <v>1094</v>
      </c>
      <c r="P4050" s="10">
        <f t="shared" si="315"/>
        <v>18</v>
      </c>
      <c r="Q4050">
        <f t="shared" si="316"/>
        <v>32.979999999999997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6" t="s">
        <v>8193</v>
      </c>
      <c r="C4051" s="6" t="s">
        <v>8194</v>
      </c>
      <c r="D4051" s="7">
        <v>20000</v>
      </c>
      <c r="E4051" s="8">
        <v>16</v>
      </c>
      <c r="F4051" t="s">
        <v>364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1093</v>
      </c>
      <c r="O4051" t="s">
        <v>1094</v>
      </c>
      <c r="P4051" s="10">
        <f t="shared" si="315"/>
        <v>0</v>
      </c>
      <c r="Q4051">
        <f t="shared" si="316"/>
        <v>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6" t="s">
        <v>8195</v>
      </c>
      <c r="C4052" s="6" t="s">
        <v>8196</v>
      </c>
      <c r="D4052" s="7">
        <v>1500</v>
      </c>
      <c r="E4052" s="8">
        <v>1</v>
      </c>
      <c r="F4052" t="s">
        <v>364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1093</v>
      </c>
      <c r="O4052" t="s">
        <v>1094</v>
      </c>
      <c r="P4052" s="10">
        <f t="shared" si="315"/>
        <v>0</v>
      </c>
      <c r="Q4052">
        <f t="shared" si="316"/>
        <v>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6" t="s">
        <v>8197</v>
      </c>
      <c r="C4053" s="6" t="s">
        <v>8198</v>
      </c>
      <c r="D4053" s="7">
        <v>500</v>
      </c>
      <c r="E4053" s="8">
        <v>0</v>
      </c>
      <c r="F4053" t="s">
        <v>364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1093</v>
      </c>
      <c r="O4053" t="s">
        <v>1094</v>
      </c>
      <c r="P4053" s="10">
        <f t="shared" si="315"/>
        <v>0</v>
      </c>
      <c r="Q4053">
        <f t="shared" si="316"/>
        <v>0</v>
      </c>
      <c r="S4053" s="11">
        <f t="shared" si="317"/>
        <v>41761.810150462959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6" t="s">
        <v>8199</v>
      </c>
      <c r="C4054" s="6" t="s">
        <v>8200</v>
      </c>
      <c r="D4054" s="7">
        <v>3000</v>
      </c>
      <c r="E4054" s="8">
        <v>1126</v>
      </c>
      <c r="F4054" t="s">
        <v>364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1093</v>
      </c>
      <c r="O4054" t="s">
        <v>1094</v>
      </c>
      <c r="P4054" s="10">
        <f t="shared" si="315"/>
        <v>38</v>
      </c>
      <c r="Q4054">
        <f t="shared" si="316"/>
        <v>86.62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6" t="s">
        <v>8201</v>
      </c>
      <c r="C4055" s="6" t="s">
        <v>8202</v>
      </c>
      <c r="D4055" s="7">
        <v>500</v>
      </c>
      <c r="E4055" s="8">
        <v>110</v>
      </c>
      <c r="F4055" t="s">
        <v>364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1093</v>
      </c>
      <c r="O4055" t="s">
        <v>1094</v>
      </c>
      <c r="P4055" s="10">
        <f t="shared" si="315"/>
        <v>22</v>
      </c>
      <c r="Q4055">
        <f t="shared" si="316"/>
        <v>55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6" t="s">
        <v>8203</v>
      </c>
      <c r="C4056" s="6" t="s">
        <v>8204</v>
      </c>
      <c r="D4056" s="7">
        <v>8880</v>
      </c>
      <c r="E4056" s="8">
        <v>0</v>
      </c>
      <c r="F4056" t="s">
        <v>364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1093</v>
      </c>
      <c r="O4056" t="s">
        <v>1094</v>
      </c>
      <c r="P4056" s="10">
        <f t="shared" si="315"/>
        <v>0</v>
      </c>
      <c r="Q4056">
        <f t="shared" si="316"/>
        <v>0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6" t="s">
        <v>8205</v>
      </c>
      <c r="C4057" s="6" t="s">
        <v>8206</v>
      </c>
      <c r="D4057" s="7">
        <v>5000</v>
      </c>
      <c r="E4057" s="8">
        <v>881</v>
      </c>
      <c r="F4057" t="s">
        <v>364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1093</v>
      </c>
      <c r="O4057" t="s">
        <v>1094</v>
      </c>
      <c r="P4057" s="10">
        <f t="shared" si="315"/>
        <v>18</v>
      </c>
      <c r="Q4057">
        <f t="shared" si="316"/>
        <v>41.95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6" t="s">
        <v>8207</v>
      </c>
      <c r="C4058" s="6" t="s">
        <v>8208</v>
      </c>
      <c r="D4058" s="7">
        <v>1500</v>
      </c>
      <c r="E4058" s="8">
        <v>795</v>
      </c>
      <c r="F4058" t="s">
        <v>364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1093</v>
      </c>
      <c r="O4058" t="s">
        <v>1094</v>
      </c>
      <c r="P4058" s="10">
        <f t="shared" si="315"/>
        <v>53</v>
      </c>
      <c r="Q4058">
        <f t="shared" si="316"/>
        <v>88.33</v>
      </c>
      <c r="S4058" s="11">
        <f t="shared" si="317"/>
        <v>42534.933321759258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6" t="s">
        <v>8209</v>
      </c>
      <c r="C4059" s="6" t="s">
        <v>8210</v>
      </c>
      <c r="D4059" s="7">
        <v>3500</v>
      </c>
      <c r="E4059" s="8">
        <v>775</v>
      </c>
      <c r="F4059" t="s">
        <v>364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1093</v>
      </c>
      <c r="O4059" t="s">
        <v>1094</v>
      </c>
      <c r="P4059" s="10">
        <f t="shared" si="315"/>
        <v>22</v>
      </c>
      <c r="Q4059">
        <f t="shared" si="316"/>
        <v>129.16999999999999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6" t="s">
        <v>8211</v>
      </c>
      <c r="C4060" s="6" t="s">
        <v>8212</v>
      </c>
      <c r="D4060" s="7">
        <v>3750</v>
      </c>
      <c r="E4060" s="8">
        <v>95</v>
      </c>
      <c r="F4060" t="s">
        <v>364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1093</v>
      </c>
      <c r="O4060" t="s">
        <v>1094</v>
      </c>
      <c r="P4060" s="10">
        <f t="shared" si="315"/>
        <v>3</v>
      </c>
      <c r="Q4060">
        <f t="shared" si="316"/>
        <v>23.75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6" t="s">
        <v>8213</v>
      </c>
      <c r="C4061" s="6" t="s">
        <v>8214</v>
      </c>
      <c r="D4061" s="7">
        <v>10000</v>
      </c>
      <c r="E4061" s="8">
        <v>250</v>
      </c>
      <c r="F4061" t="s">
        <v>364</v>
      </c>
      <c r="G4061" t="s">
        <v>166</v>
      </c>
      <c r="H4061" t="s">
        <v>167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1093</v>
      </c>
      <c r="O4061" t="s">
        <v>1094</v>
      </c>
      <c r="P4061" s="10">
        <f t="shared" si="315"/>
        <v>3</v>
      </c>
      <c r="Q4061">
        <f t="shared" si="316"/>
        <v>35.71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6" t="s">
        <v>8215</v>
      </c>
      <c r="C4062" s="6" t="s">
        <v>8216</v>
      </c>
      <c r="D4062" s="7">
        <v>10000</v>
      </c>
      <c r="E4062" s="8">
        <v>285</v>
      </c>
      <c r="F4062" t="s">
        <v>364</v>
      </c>
      <c r="G4062" t="s">
        <v>166</v>
      </c>
      <c r="H4062" t="s">
        <v>167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1093</v>
      </c>
      <c r="O4062" t="s">
        <v>1094</v>
      </c>
      <c r="P4062" s="10">
        <f t="shared" si="315"/>
        <v>3</v>
      </c>
      <c r="Q4062">
        <f t="shared" si="316"/>
        <v>57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6" t="s">
        <v>8217</v>
      </c>
      <c r="C4063" s="6" t="s">
        <v>8218</v>
      </c>
      <c r="D4063" s="7">
        <v>525</v>
      </c>
      <c r="E4063" s="8">
        <v>0</v>
      </c>
      <c r="F4063" t="s">
        <v>364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1093</v>
      </c>
      <c r="O4063" t="s">
        <v>1094</v>
      </c>
      <c r="P4063" s="10">
        <f t="shared" si="315"/>
        <v>0</v>
      </c>
      <c r="Q4063">
        <f t="shared" si="316"/>
        <v>0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6" t="s">
        <v>8219</v>
      </c>
      <c r="C4064" s="6" t="s">
        <v>8220</v>
      </c>
      <c r="D4064" s="7">
        <v>20000</v>
      </c>
      <c r="E4064" s="8">
        <v>490</v>
      </c>
      <c r="F4064" t="s">
        <v>364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1093</v>
      </c>
      <c r="O4064" t="s">
        <v>1094</v>
      </c>
      <c r="P4064" s="10">
        <f t="shared" si="315"/>
        <v>2</v>
      </c>
      <c r="Q4064">
        <f t="shared" si="316"/>
        <v>163.33000000000001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6" t="s">
        <v>8221</v>
      </c>
      <c r="C4065" s="6" t="s">
        <v>8222</v>
      </c>
      <c r="D4065" s="7">
        <v>9500</v>
      </c>
      <c r="E4065" s="8">
        <v>135</v>
      </c>
      <c r="F4065" t="s">
        <v>364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1093</v>
      </c>
      <c r="O4065" t="s">
        <v>1094</v>
      </c>
      <c r="P4065" s="10">
        <f t="shared" si="315"/>
        <v>1</v>
      </c>
      <c r="Q4065">
        <f t="shared" si="316"/>
        <v>15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6" t="s">
        <v>8223</v>
      </c>
      <c r="C4066" s="6" t="s">
        <v>8224</v>
      </c>
      <c r="D4066" s="7">
        <v>2000</v>
      </c>
      <c r="E4066" s="8">
        <v>385</v>
      </c>
      <c r="F4066" t="s">
        <v>364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1093</v>
      </c>
      <c r="O4066" t="s">
        <v>1094</v>
      </c>
      <c r="P4066" s="10">
        <f t="shared" si="315"/>
        <v>19</v>
      </c>
      <c r="Q4066">
        <f t="shared" si="316"/>
        <v>64.17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6" t="s">
        <v>8225</v>
      </c>
      <c r="C4067" s="6" t="s">
        <v>8226</v>
      </c>
      <c r="D4067" s="7">
        <v>4000</v>
      </c>
      <c r="E4067" s="8">
        <v>27</v>
      </c>
      <c r="F4067" t="s">
        <v>364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1093</v>
      </c>
      <c r="O4067" t="s">
        <v>1094</v>
      </c>
      <c r="P4067" s="10">
        <f t="shared" si="315"/>
        <v>1</v>
      </c>
      <c r="Q4067">
        <f t="shared" si="316"/>
        <v>6.75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6" t="s">
        <v>8227</v>
      </c>
      <c r="C4068" s="6" t="s">
        <v>8228</v>
      </c>
      <c r="D4068" s="7">
        <v>15000</v>
      </c>
      <c r="E4068" s="8">
        <v>25</v>
      </c>
      <c r="F4068" t="s">
        <v>364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1093</v>
      </c>
      <c r="O4068" t="s">
        <v>1094</v>
      </c>
      <c r="P4068" s="10">
        <f t="shared" si="315"/>
        <v>0</v>
      </c>
      <c r="Q4068">
        <f t="shared" si="316"/>
        <v>25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6" t="s">
        <v>8229</v>
      </c>
      <c r="C4069" s="6" t="s">
        <v>7881</v>
      </c>
      <c r="D4069" s="7">
        <v>5000</v>
      </c>
      <c r="E4069" s="8">
        <v>3045</v>
      </c>
      <c r="F4069" t="s">
        <v>364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1093</v>
      </c>
      <c r="O4069" t="s">
        <v>1094</v>
      </c>
      <c r="P4069" s="10">
        <f t="shared" si="315"/>
        <v>61</v>
      </c>
      <c r="Q4069">
        <f t="shared" si="316"/>
        <v>179.12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6" t="s">
        <v>8230</v>
      </c>
      <c r="C4070" s="6" t="s">
        <v>8231</v>
      </c>
      <c r="D4070" s="7">
        <v>3495</v>
      </c>
      <c r="E4070" s="8">
        <v>34.950000000000003</v>
      </c>
      <c r="F4070" t="s">
        <v>364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1093</v>
      </c>
      <c r="O4070" t="s">
        <v>1094</v>
      </c>
      <c r="P4070" s="10">
        <f t="shared" si="315"/>
        <v>1</v>
      </c>
      <c r="Q4070">
        <f t="shared" si="316"/>
        <v>34.950000000000003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6" t="s">
        <v>8232</v>
      </c>
      <c r="C4071" s="6" t="s">
        <v>8233</v>
      </c>
      <c r="D4071" s="7">
        <v>1250</v>
      </c>
      <c r="E4071" s="8">
        <v>430</v>
      </c>
      <c r="F4071" t="s">
        <v>364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1093</v>
      </c>
      <c r="O4071" t="s">
        <v>1094</v>
      </c>
      <c r="P4071" s="10">
        <f t="shared" si="315"/>
        <v>34</v>
      </c>
      <c r="Q4071">
        <f t="shared" si="316"/>
        <v>33.08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6" t="s">
        <v>8234</v>
      </c>
      <c r="C4072" s="6" t="s">
        <v>8235</v>
      </c>
      <c r="D4072" s="7">
        <v>1000</v>
      </c>
      <c r="E4072" s="8">
        <v>165</v>
      </c>
      <c r="F4072" t="s">
        <v>364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1093</v>
      </c>
      <c r="O4072" t="s">
        <v>1094</v>
      </c>
      <c r="P4072" s="10">
        <f t="shared" si="315"/>
        <v>17</v>
      </c>
      <c r="Q4072">
        <f t="shared" si="316"/>
        <v>27.5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6" t="s">
        <v>8236</v>
      </c>
      <c r="C4073" s="6" t="s">
        <v>8237</v>
      </c>
      <c r="D4073" s="7">
        <v>20000</v>
      </c>
      <c r="E4073" s="8">
        <v>0</v>
      </c>
      <c r="F4073" t="s">
        <v>364</v>
      </c>
      <c r="G4073" t="s">
        <v>1433</v>
      </c>
      <c r="H4073" t="s">
        <v>1434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1093</v>
      </c>
      <c r="O4073" t="s">
        <v>1094</v>
      </c>
      <c r="P4073" s="10">
        <f t="shared" si="315"/>
        <v>0</v>
      </c>
      <c r="Q4073">
        <f t="shared" si="316"/>
        <v>0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6" t="s">
        <v>8238</v>
      </c>
      <c r="C4074" s="6" t="s">
        <v>8239</v>
      </c>
      <c r="D4074" s="7">
        <v>1000</v>
      </c>
      <c r="E4074" s="8">
        <v>4</v>
      </c>
      <c r="F4074" t="s">
        <v>364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1093</v>
      </c>
      <c r="O4074" t="s">
        <v>1094</v>
      </c>
      <c r="P4074" s="10">
        <f t="shared" si="315"/>
        <v>0</v>
      </c>
      <c r="Q4074">
        <f t="shared" si="316"/>
        <v>2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6" t="s">
        <v>8240</v>
      </c>
      <c r="C4075" s="6" t="s">
        <v>8241</v>
      </c>
      <c r="D4075" s="7">
        <v>3500</v>
      </c>
      <c r="E4075" s="8">
        <v>37</v>
      </c>
      <c r="F4075" t="s">
        <v>364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1093</v>
      </c>
      <c r="O4075" t="s">
        <v>1094</v>
      </c>
      <c r="P4075" s="10">
        <f t="shared" si="315"/>
        <v>1</v>
      </c>
      <c r="Q4075">
        <f t="shared" si="316"/>
        <v>18.5</v>
      </c>
      <c r="S4075" s="11">
        <f t="shared" si="317"/>
        <v>42078.345208333332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6" t="s">
        <v>8242</v>
      </c>
      <c r="C4076" s="6" t="s">
        <v>8243</v>
      </c>
      <c r="D4076" s="7">
        <v>2750</v>
      </c>
      <c r="E4076" s="8">
        <v>735</v>
      </c>
      <c r="F4076" t="s">
        <v>364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1093</v>
      </c>
      <c r="O4076" t="s">
        <v>1094</v>
      </c>
      <c r="P4076" s="10">
        <f t="shared" si="315"/>
        <v>27</v>
      </c>
      <c r="Q4076">
        <f t="shared" si="316"/>
        <v>35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6" t="s">
        <v>8244</v>
      </c>
      <c r="C4077" s="6" t="s">
        <v>8245</v>
      </c>
      <c r="D4077" s="7">
        <v>2000</v>
      </c>
      <c r="E4077" s="8">
        <v>576</v>
      </c>
      <c r="F4077" t="s">
        <v>364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1093</v>
      </c>
      <c r="O4077" t="s">
        <v>1094</v>
      </c>
      <c r="P4077" s="10">
        <f t="shared" si="315"/>
        <v>29</v>
      </c>
      <c r="Q4077">
        <f t="shared" si="316"/>
        <v>44.31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6" t="s">
        <v>8246</v>
      </c>
      <c r="C4078" s="6" t="s">
        <v>8247</v>
      </c>
      <c r="D4078" s="7">
        <v>700</v>
      </c>
      <c r="E4078" s="8">
        <v>0</v>
      </c>
      <c r="F4078" t="s">
        <v>364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1093</v>
      </c>
      <c r="O4078" t="s">
        <v>1094</v>
      </c>
      <c r="P4078" s="10">
        <f t="shared" si="315"/>
        <v>0</v>
      </c>
      <c r="Q4078">
        <f t="shared" si="316"/>
        <v>0</v>
      </c>
      <c r="S4078" s="11">
        <f t="shared" si="317"/>
        <v>41905.795706018514</v>
      </c>
      <c r="T4078" s="11">
        <f t="shared" si="318"/>
        <v>41933.827083333337</v>
      </c>
      <c r="U4078">
        <f t="shared" si="319"/>
        <v>2014</v>
      </c>
    </row>
    <row r="4079" spans="1:21" ht="60" x14ac:dyDescent="0.25">
      <c r="A4079">
        <v>4077</v>
      </c>
      <c r="B4079" s="6" t="s">
        <v>8248</v>
      </c>
      <c r="C4079" s="6" t="s">
        <v>8249</v>
      </c>
      <c r="D4079" s="7">
        <v>15000</v>
      </c>
      <c r="E4079" s="8">
        <v>1335</v>
      </c>
      <c r="F4079" t="s">
        <v>364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1093</v>
      </c>
      <c r="O4079" t="s">
        <v>1094</v>
      </c>
      <c r="P4079" s="10">
        <f t="shared" si="315"/>
        <v>9</v>
      </c>
      <c r="Q4079">
        <f t="shared" si="316"/>
        <v>222.5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6" t="s">
        <v>8250</v>
      </c>
      <c r="C4080" s="6" t="s">
        <v>8251</v>
      </c>
      <c r="D4080" s="7">
        <v>250</v>
      </c>
      <c r="E4080" s="8">
        <v>0</v>
      </c>
      <c r="F4080" t="s">
        <v>364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1093</v>
      </c>
      <c r="O4080" t="s">
        <v>1094</v>
      </c>
      <c r="P4080" s="10">
        <f t="shared" si="315"/>
        <v>0</v>
      </c>
      <c r="Q4080">
        <f t="shared" si="316"/>
        <v>0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6" t="s">
        <v>8252</v>
      </c>
      <c r="C4081" s="6" t="s">
        <v>8253</v>
      </c>
      <c r="D4081" s="7">
        <v>3000</v>
      </c>
      <c r="E4081" s="8">
        <v>5</v>
      </c>
      <c r="F4081" t="s">
        <v>364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1093</v>
      </c>
      <c r="O4081" t="s">
        <v>1094</v>
      </c>
      <c r="P4081" s="10">
        <f t="shared" si="315"/>
        <v>0</v>
      </c>
      <c r="Q4081">
        <f t="shared" si="316"/>
        <v>5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6" t="s">
        <v>8254</v>
      </c>
      <c r="C4082" s="6" t="s">
        <v>8255</v>
      </c>
      <c r="D4082" s="7">
        <v>3000</v>
      </c>
      <c r="E4082" s="8">
        <v>0</v>
      </c>
      <c r="F4082" t="s">
        <v>364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1093</v>
      </c>
      <c r="O4082" t="s">
        <v>1094</v>
      </c>
      <c r="P4082" s="10">
        <f t="shared" si="315"/>
        <v>0</v>
      </c>
      <c r="Q4082">
        <f t="shared" si="316"/>
        <v>0</v>
      </c>
      <c r="S4082" s="11">
        <f t="shared" si="317"/>
        <v>42511.698101851856</v>
      </c>
      <c r="T4082" s="11">
        <f t="shared" si="318"/>
        <v>42535.787499999999</v>
      </c>
      <c r="U4082">
        <f t="shared" si="319"/>
        <v>2016</v>
      </c>
    </row>
    <row r="4083" spans="1:21" ht="45" x14ac:dyDescent="0.25">
      <c r="A4083">
        <v>4081</v>
      </c>
      <c r="B4083" s="6" t="s">
        <v>8256</v>
      </c>
      <c r="C4083" s="6" t="s">
        <v>8257</v>
      </c>
      <c r="D4083" s="7">
        <v>2224</v>
      </c>
      <c r="E4083" s="8">
        <v>350</v>
      </c>
      <c r="F4083" t="s">
        <v>364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1093</v>
      </c>
      <c r="O4083" t="s">
        <v>1094</v>
      </c>
      <c r="P4083" s="10">
        <f t="shared" si="315"/>
        <v>16</v>
      </c>
      <c r="Q4083">
        <f t="shared" si="316"/>
        <v>29.17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6" t="s">
        <v>8258</v>
      </c>
      <c r="C4084" s="6" t="s">
        <v>8259</v>
      </c>
      <c r="D4084" s="7">
        <v>150</v>
      </c>
      <c r="E4084" s="8">
        <v>3</v>
      </c>
      <c r="F4084" t="s">
        <v>364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1093</v>
      </c>
      <c r="O4084" t="s">
        <v>1094</v>
      </c>
      <c r="P4084" s="10">
        <f t="shared" si="315"/>
        <v>2</v>
      </c>
      <c r="Q4084">
        <f t="shared" si="316"/>
        <v>1.5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6" t="s">
        <v>8260</v>
      </c>
      <c r="C4085" s="6" t="s">
        <v>8261</v>
      </c>
      <c r="D4085" s="7">
        <v>3500</v>
      </c>
      <c r="E4085" s="8">
        <v>759</v>
      </c>
      <c r="F4085" t="s">
        <v>364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1093</v>
      </c>
      <c r="O4085" t="s">
        <v>1094</v>
      </c>
      <c r="P4085" s="10">
        <f t="shared" si="315"/>
        <v>22</v>
      </c>
      <c r="Q4085">
        <f t="shared" si="316"/>
        <v>126.5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6" t="s">
        <v>8262</v>
      </c>
      <c r="C4086" s="6" t="s">
        <v>8263</v>
      </c>
      <c r="D4086" s="7">
        <v>3000</v>
      </c>
      <c r="E4086" s="8">
        <v>10</v>
      </c>
      <c r="F4086" t="s">
        <v>364</v>
      </c>
      <c r="G4086" t="s">
        <v>1233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1093</v>
      </c>
      <c r="O4086" t="s">
        <v>1094</v>
      </c>
      <c r="P4086" s="10">
        <f t="shared" si="315"/>
        <v>0</v>
      </c>
      <c r="Q4086">
        <f t="shared" si="316"/>
        <v>10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6" t="s">
        <v>8264</v>
      </c>
      <c r="C4087" s="6" t="s">
        <v>8265</v>
      </c>
      <c r="D4087" s="7">
        <v>3500</v>
      </c>
      <c r="E4087" s="8">
        <v>10</v>
      </c>
      <c r="F4087" t="s">
        <v>364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1093</v>
      </c>
      <c r="O4087" t="s">
        <v>1094</v>
      </c>
      <c r="P4087" s="10">
        <f t="shared" si="315"/>
        <v>0</v>
      </c>
      <c r="Q4087">
        <f t="shared" si="316"/>
        <v>10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6" t="s">
        <v>8266</v>
      </c>
      <c r="C4088" s="6" t="s">
        <v>8267</v>
      </c>
      <c r="D4088" s="7">
        <v>1000</v>
      </c>
      <c r="E4088" s="8">
        <v>47</v>
      </c>
      <c r="F4088" t="s">
        <v>364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1093</v>
      </c>
      <c r="O4088" t="s">
        <v>1094</v>
      </c>
      <c r="P4088" s="10">
        <f t="shared" si="315"/>
        <v>5</v>
      </c>
      <c r="Q4088">
        <f t="shared" si="316"/>
        <v>9.4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6" t="s">
        <v>8268</v>
      </c>
      <c r="C4089" s="6" t="s">
        <v>8269</v>
      </c>
      <c r="D4089" s="7">
        <v>9600</v>
      </c>
      <c r="E4089" s="8">
        <v>0</v>
      </c>
      <c r="F4089" t="s">
        <v>364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1093</v>
      </c>
      <c r="O4089" t="s">
        <v>1094</v>
      </c>
      <c r="P4089" s="10">
        <f t="shared" si="315"/>
        <v>0</v>
      </c>
      <c r="Q4089">
        <f t="shared" si="316"/>
        <v>0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6" t="s">
        <v>8270</v>
      </c>
      <c r="C4090" s="6" t="s">
        <v>8271</v>
      </c>
      <c r="D4090" s="7">
        <v>2000</v>
      </c>
      <c r="E4090" s="8">
        <v>216</v>
      </c>
      <c r="F4090" t="s">
        <v>364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1093</v>
      </c>
      <c r="O4090" t="s">
        <v>1094</v>
      </c>
      <c r="P4090" s="10">
        <f t="shared" si="315"/>
        <v>11</v>
      </c>
      <c r="Q4090">
        <f t="shared" si="316"/>
        <v>72</v>
      </c>
      <c r="S4090" s="11">
        <f t="shared" si="317"/>
        <v>41990.612546296295</v>
      </c>
      <c r="T4090" s="11">
        <f t="shared" si="318"/>
        <v>42020.43472222222</v>
      </c>
      <c r="U4090">
        <f t="shared" si="319"/>
        <v>2014</v>
      </c>
    </row>
    <row r="4091" spans="1:21" ht="60" x14ac:dyDescent="0.25">
      <c r="A4091">
        <v>4089</v>
      </c>
      <c r="B4091" s="6" t="s">
        <v>8272</v>
      </c>
      <c r="C4091" s="6" t="s">
        <v>8273</v>
      </c>
      <c r="D4091" s="7">
        <v>5000</v>
      </c>
      <c r="E4091" s="8">
        <v>240</v>
      </c>
      <c r="F4091" t="s">
        <v>364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1093</v>
      </c>
      <c r="O4091" t="s">
        <v>1094</v>
      </c>
      <c r="P4091" s="10">
        <f t="shared" si="315"/>
        <v>5</v>
      </c>
      <c r="Q4091">
        <f t="shared" si="316"/>
        <v>30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6" t="s">
        <v>8274</v>
      </c>
      <c r="C4092" s="6" t="s">
        <v>8275</v>
      </c>
      <c r="D4092" s="7">
        <v>1000</v>
      </c>
      <c r="E4092" s="8">
        <v>32</v>
      </c>
      <c r="F4092" t="s">
        <v>364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1093</v>
      </c>
      <c r="O4092" t="s">
        <v>1094</v>
      </c>
      <c r="P4092" s="10">
        <f t="shared" si="315"/>
        <v>3</v>
      </c>
      <c r="Q4092">
        <f t="shared" si="316"/>
        <v>10.67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6" t="s">
        <v>8276</v>
      </c>
      <c r="C4093" s="6" t="s">
        <v>8277</v>
      </c>
      <c r="D4093" s="7">
        <v>1600</v>
      </c>
      <c r="E4093" s="8">
        <v>204</v>
      </c>
      <c r="F4093" t="s">
        <v>364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1093</v>
      </c>
      <c r="O4093" t="s">
        <v>1094</v>
      </c>
      <c r="P4093" s="10">
        <f t="shared" si="315"/>
        <v>13</v>
      </c>
      <c r="Q4093">
        <f t="shared" si="316"/>
        <v>25.5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6" t="s">
        <v>8278</v>
      </c>
      <c r="C4094" s="6" t="s">
        <v>8279</v>
      </c>
      <c r="D4094" s="7">
        <v>110000</v>
      </c>
      <c r="E4094" s="8">
        <v>20</v>
      </c>
      <c r="F4094" t="s">
        <v>364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1093</v>
      </c>
      <c r="O4094" t="s">
        <v>1094</v>
      </c>
      <c r="P4094" s="10">
        <f t="shared" si="315"/>
        <v>0</v>
      </c>
      <c r="Q4094">
        <f t="shared" si="316"/>
        <v>20</v>
      </c>
      <c r="S4094" s="11">
        <f t="shared" si="317"/>
        <v>42039.194988425923</v>
      </c>
      <c r="T4094" s="11">
        <f t="shared" si="318"/>
        <v>42099.153321759259</v>
      </c>
      <c r="U4094">
        <f t="shared" si="319"/>
        <v>2015</v>
      </c>
    </row>
    <row r="4095" spans="1:21" ht="60" x14ac:dyDescent="0.25">
      <c r="A4095">
        <v>4093</v>
      </c>
      <c r="B4095" s="6" t="s">
        <v>8280</v>
      </c>
      <c r="C4095" s="6" t="s">
        <v>8281</v>
      </c>
      <c r="D4095" s="7">
        <v>2500</v>
      </c>
      <c r="E4095" s="8">
        <v>60</v>
      </c>
      <c r="F4095" t="s">
        <v>364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1093</v>
      </c>
      <c r="O4095" t="s">
        <v>1094</v>
      </c>
      <c r="P4095" s="10">
        <f t="shared" si="315"/>
        <v>2</v>
      </c>
      <c r="Q4095">
        <f t="shared" si="316"/>
        <v>15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6" t="s">
        <v>8282</v>
      </c>
      <c r="C4096" s="6" t="s">
        <v>8283</v>
      </c>
      <c r="D4096" s="7">
        <v>2000</v>
      </c>
      <c r="E4096" s="8">
        <v>730</v>
      </c>
      <c r="F4096" t="s">
        <v>364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1093</v>
      </c>
      <c r="O4096" t="s">
        <v>1094</v>
      </c>
      <c r="P4096" s="10">
        <f t="shared" si="315"/>
        <v>37</v>
      </c>
      <c r="Q4096">
        <f t="shared" si="316"/>
        <v>91.25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6" t="s">
        <v>8284</v>
      </c>
      <c r="C4097" s="6" t="s">
        <v>8285</v>
      </c>
      <c r="D4097" s="7">
        <v>30000</v>
      </c>
      <c r="E4097" s="8">
        <v>800</v>
      </c>
      <c r="F4097" t="s">
        <v>364</v>
      </c>
      <c r="G4097" t="s">
        <v>1433</v>
      </c>
      <c r="H4097" t="s">
        <v>1434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1093</v>
      </c>
      <c r="O4097" t="s">
        <v>1094</v>
      </c>
      <c r="P4097" s="10">
        <f t="shared" si="315"/>
        <v>3</v>
      </c>
      <c r="Q4097">
        <f t="shared" si="316"/>
        <v>800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6" t="s">
        <v>8286</v>
      </c>
      <c r="C4098" s="6" t="s">
        <v>8287</v>
      </c>
      <c r="D4098" s="7">
        <v>3500</v>
      </c>
      <c r="E4098" s="8">
        <v>400</v>
      </c>
      <c r="F4098" t="s">
        <v>364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1093</v>
      </c>
      <c r="O4098" t="s">
        <v>1094</v>
      </c>
      <c r="P4098" s="10">
        <f t="shared" ref="P4098:P4115" si="320">IFERROR(ROUND(E4098/D4098*100,0),0)</f>
        <v>11</v>
      </c>
      <c r="Q4098">
        <f t="shared" ref="Q4098:Q4115" si="321">IFERROR(ROUND(E4098/L4098,2),0)</f>
        <v>80</v>
      </c>
      <c r="S4098" s="11">
        <f t="shared" ref="S4098:S4115" si="322">(J4098/86400)+DATE(1970,1,1)</f>
        <v>42750.530312499999</v>
      </c>
      <c r="T4098" s="11">
        <f t="shared" ref="T4098:T4115" si="323">(I4098/86400)+DATE(1970,1,1)</f>
        <v>42794.368750000001</v>
      </c>
      <c r="U4098">
        <f t="shared" si="319"/>
        <v>2017</v>
      </c>
    </row>
    <row r="4099" spans="1:21" ht="60" x14ac:dyDescent="0.25">
      <c r="A4099">
        <v>4097</v>
      </c>
      <c r="B4099" s="6" t="s">
        <v>8288</v>
      </c>
      <c r="C4099" s="6" t="s">
        <v>8289</v>
      </c>
      <c r="D4099" s="7">
        <v>10000</v>
      </c>
      <c r="E4099" s="8">
        <v>0</v>
      </c>
      <c r="F4099" t="s">
        <v>364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1093</v>
      </c>
      <c r="O4099" t="s">
        <v>1094</v>
      </c>
      <c r="P4099" s="10">
        <f t="shared" si="320"/>
        <v>0</v>
      </c>
      <c r="Q4099">
        <f t="shared" si="321"/>
        <v>0</v>
      </c>
      <c r="S4099" s="11">
        <f t="shared" si="322"/>
        <v>42344.824502314819</v>
      </c>
      <c r="T4099" s="11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6" t="s">
        <v>8290</v>
      </c>
      <c r="C4100" s="6" t="s">
        <v>8291</v>
      </c>
      <c r="D4100" s="7">
        <v>75000</v>
      </c>
      <c r="E4100" s="8">
        <v>0</v>
      </c>
      <c r="F4100" t="s">
        <v>364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1093</v>
      </c>
      <c r="O4100" t="s">
        <v>1094</v>
      </c>
      <c r="P4100" s="10">
        <f t="shared" si="320"/>
        <v>0</v>
      </c>
      <c r="Q4100">
        <f t="shared" si="321"/>
        <v>0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6" t="s">
        <v>8292</v>
      </c>
      <c r="C4101" s="6" t="s">
        <v>8293</v>
      </c>
      <c r="D4101" s="7">
        <v>4500</v>
      </c>
      <c r="E4101" s="8">
        <v>50</v>
      </c>
      <c r="F4101" t="s">
        <v>364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1093</v>
      </c>
      <c r="O4101" t="s">
        <v>1094</v>
      </c>
      <c r="P4101" s="10">
        <f t="shared" si="320"/>
        <v>1</v>
      </c>
      <c r="Q4101">
        <f t="shared" si="321"/>
        <v>50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6" t="s">
        <v>8294</v>
      </c>
      <c r="C4102" s="6" t="s">
        <v>8295</v>
      </c>
      <c r="D4102" s="7">
        <v>270</v>
      </c>
      <c r="E4102" s="8">
        <v>0</v>
      </c>
      <c r="F4102" t="s">
        <v>364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1093</v>
      </c>
      <c r="O4102" t="s">
        <v>1094</v>
      </c>
      <c r="P4102" s="10">
        <f t="shared" si="320"/>
        <v>0</v>
      </c>
      <c r="Q4102">
        <f t="shared" si="321"/>
        <v>0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6" t="s">
        <v>8296</v>
      </c>
      <c r="C4103" s="6" t="s">
        <v>8297</v>
      </c>
      <c r="D4103" s="7">
        <v>600</v>
      </c>
      <c r="E4103" s="8">
        <v>0</v>
      </c>
      <c r="F4103" t="s">
        <v>364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1093</v>
      </c>
      <c r="O4103" t="s">
        <v>1094</v>
      </c>
      <c r="P4103" s="10">
        <f t="shared" si="320"/>
        <v>0</v>
      </c>
      <c r="Q4103">
        <f t="shared" si="321"/>
        <v>0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6" t="s">
        <v>8298</v>
      </c>
      <c r="C4104" s="6" t="s">
        <v>8299</v>
      </c>
      <c r="D4104" s="7">
        <v>500</v>
      </c>
      <c r="E4104" s="8">
        <v>137</v>
      </c>
      <c r="F4104" t="s">
        <v>364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1093</v>
      </c>
      <c r="O4104" t="s">
        <v>1094</v>
      </c>
      <c r="P4104" s="10">
        <f t="shared" si="320"/>
        <v>27</v>
      </c>
      <c r="Q4104">
        <f t="shared" si="321"/>
        <v>22.83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6" t="s">
        <v>8300</v>
      </c>
      <c r="C4105" s="6" t="s">
        <v>8301</v>
      </c>
      <c r="D4105" s="7">
        <v>1000</v>
      </c>
      <c r="E4105" s="8">
        <v>100</v>
      </c>
      <c r="F4105" t="s">
        <v>364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1093</v>
      </c>
      <c r="O4105" t="s">
        <v>1094</v>
      </c>
      <c r="P4105" s="10">
        <f t="shared" si="320"/>
        <v>10</v>
      </c>
      <c r="Q4105">
        <f t="shared" si="321"/>
        <v>16.670000000000002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6" t="s">
        <v>8302</v>
      </c>
      <c r="C4106" s="6" t="s">
        <v>8303</v>
      </c>
      <c r="D4106" s="7">
        <v>3000</v>
      </c>
      <c r="E4106" s="8">
        <v>641</v>
      </c>
      <c r="F4106" t="s">
        <v>364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1093</v>
      </c>
      <c r="O4106" t="s">
        <v>1094</v>
      </c>
      <c r="P4106" s="10">
        <f t="shared" si="320"/>
        <v>21</v>
      </c>
      <c r="Q4106">
        <f t="shared" si="321"/>
        <v>45.79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6" t="s">
        <v>8304</v>
      </c>
      <c r="C4107" s="6" t="s">
        <v>8305</v>
      </c>
      <c r="D4107" s="7">
        <v>33000</v>
      </c>
      <c r="E4107" s="8">
        <v>2300</v>
      </c>
      <c r="F4107" t="s">
        <v>364</v>
      </c>
      <c r="G4107" t="s">
        <v>1433</v>
      </c>
      <c r="H4107" t="s">
        <v>1434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1093</v>
      </c>
      <c r="O4107" t="s">
        <v>1094</v>
      </c>
      <c r="P4107" s="10">
        <f t="shared" si="320"/>
        <v>7</v>
      </c>
      <c r="Q4107">
        <f t="shared" si="321"/>
        <v>383.33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6" t="s">
        <v>8306</v>
      </c>
      <c r="C4108" s="6" t="s">
        <v>8307</v>
      </c>
      <c r="D4108" s="7">
        <v>5000</v>
      </c>
      <c r="E4108" s="8">
        <v>3530</v>
      </c>
      <c r="F4108" t="s">
        <v>364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1093</v>
      </c>
      <c r="O4108" t="s">
        <v>1094</v>
      </c>
      <c r="P4108" s="10">
        <f t="shared" si="320"/>
        <v>71</v>
      </c>
      <c r="Q4108">
        <f t="shared" si="321"/>
        <v>106.97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6" t="s">
        <v>8308</v>
      </c>
      <c r="C4109" s="6" t="s">
        <v>8309</v>
      </c>
      <c r="D4109" s="7">
        <v>2000</v>
      </c>
      <c r="E4109" s="8">
        <v>41</v>
      </c>
      <c r="F4109" t="s">
        <v>364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1093</v>
      </c>
      <c r="O4109" t="s">
        <v>1094</v>
      </c>
      <c r="P4109" s="10">
        <f t="shared" si="320"/>
        <v>2</v>
      </c>
      <c r="Q4109">
        <f t="shared" si="321"/>
        <v>10.25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6" t="s">
        <v>8310</v>
      </c>
      <c r="C4110" s="6" t="s">
        <v>8311</v>
      </c>
      <c r="D4110" s="7">
        <v>3000</v>
      </c>
      <c r="E4110" s="8">
        <v>59</v>
      </c>
      <c r="F4110" t="s">
        <v>364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1093</v>
      </c>
      <c r="O4110" t="s">
        <v>1094</v>
      </c>
      <c r="P4110" s="10">
        <f t="shared" si="320"/>
        <v>2</v>
      </c>
      <c r="Q4110">
        <f t="shared" si="321"/>
        <v>59</v>
      </c>
      <c r="S4110" s="11">
        <f t="shared" si="322"/>
        <v>42767.031678240739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6" t="s">
        <v>8312</v>
      </c>
      <c r="C4111" s="6" t="s">
        <v>8313</v>
      </c>
      <c r="D4111" s="7">
        <v>500</v>
      </c>
      <c r="E4111" s="8">
        <v>0</v>
      </c>
      <c r="F4111" t="s">
        <v>364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1093</v>
      </c>
      <c r="O4111" t="s">
        <v>1094</v>
      </c>
      <c r="P4111" s="10">
        <f t="shared" si="320"/>
        <v>0</v>
      </c>
      <c r="Q4111">
        <f t="shared" si="321"/>
        <v>0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6" t="s">
        <v>8314</v>
      </c>
      <c r="C4112" s="6" t="s">
        <v>8315</v>
      </c>
      <c r="D4112" s="7">
        <v>300</v>
      </c>
      <c r="E4112" s="8">
        <v>86</v>
      </c>
      <c r="F4112" t="s">
        <v>364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1093</v>
      </c>
      <c r="O4112" t="s">
        <v>1094</v>
      </c>
      <c r="P4112" s="10">
        <f t="shared" si="320"/>
        <v>29</v>
      </c>
      <c r="Q4112">
        <f t="shared" si="321"/>
        <v>14.33</v>
      </c>
      <c r="S4112" s="11">
        <f t="shared" si="322"/>
        <v>42512.626747685186</v>
      </c>
      <c r="T4112" s="11">
        <f t="shared" si="323"/>
        <v>42572.626747685186</v>
      </c>
      <c r="U4112">
        <f t="shared" si="324"/>
        <v>2016</v>
      </c>
    </row>
    <row r="4113" spans="1:21" ht="45" x14ac:dyDescent="0.25">
      <c r="A4113">
        <v>4111</v>
      </c>
      <c r="B4113" s="6" t="s">
        <v>8316</v>
      </c>
      <c r="C4113" s="6" t="s">
        <v>8317</v>
      </c>
      <c r="D4113" s="7">
        <v>3000</v>
      </c>
      <c r="E4113" s="8">
        <v>94</v>
      </c>
      <c r="F4113" t="s">
        <v>364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1093</v>
      </c>
      <c r="O4113" t="s">
        <v>1094</v>
      </c>
      <c r="P4113" s="10">
        <f t="shared" si="320"/>
        <v>3</v>
      </c>
      <c r="Q4113">
        <f t="shared" si="321"/>
        <v>15.67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6" t="s">
        <v>8318</v>
      </c>
      <c r="C4114" s="6" t="s">
        <v>5805</v>
      </c>
      <c r="D4114" s="7">
        <v>2500</v>
      </c>
      <c r="E4114" s="8">
        <v>1</v>
      </c>
      <c r="F4114" t="s">
        <v>364</v>
      </c>
      <c r="G4114" t="s">
        <v>2470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1093</v>
      </c>
      <c r="O4114" t="s">
        <v>1094</v>
      </c>
      <c r="P4114" s="10">
        <f t="shared" si="320"/>
        <v>0</v>
      </c>
      <c r="Q4114">
        <f t="shared" si="321"/>
        <v>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6" t="s">
        <v>8319</v>
      </c>
      <c r="C4115" s="6" t="s">
        <v>8320</v>
      </c>
      <c r="D4115" s="7">
        <v>1500</v>
      </c>
      <c r="E4115" s="8">
        <v>3</v>
      </c>
      <c r="F4115" t="s">
        <v>364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1093</v>
      </c>
      <c r="O4115" t="s">
        <v>1094</v>
      </c>
      <c r="P4115" s="10">
        <f t="shared" si="320"/>
        <v>0</v>
      </c>
      <c r="Q4115">
        <f t="shared" si="321"/>
        <v>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">
    <cfRule type="colorScale" priority="1">
      <colorScale>
        <cfvo type="min"/>
        <cfvo type="percentile" val="50"/>
        <cfvo type="percent" val="90"/>
        <color rgb="FFFF0000"/>
        <color rgb="FFFCFCFF"/>
        <color theme="4" tint="-0.249977111117893"/>
      </colorScale>
    </cfRule>
  </conditionalFormatting>
  <conditionalFormatting sqref="P1:P1048576 Q1:R1 T1:U1">
    <cfRule type="colorScale" priority="6">
      <colorScale>
        <cfvo type="min"/>
        <cfvo type="percentile" val="50"/>
        <cfvo type="percent" val="90"/>
        <color rgb="FFFF0000"/>
        <color rgb="FFFCFCFF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F987F-DD87-4EF9-87C8-4A1CA6E1AAC5}">
  <dimension ref="A2:E19"/>
  <sheetViews>
    <sheetView workbookViewId="0">
      <selection activeCell="N13" sqref="N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18" bestFit="1" customWidth="1"/>
    <col min="9" max="9" width="12.42578125" bestFit="1" customWidth="1"/>
    <col min="10" max="10" width="18" bestFit="1" customWidth="1"/>
    <col min="11" max="11" width="12.42578125" bestFit="1" customWidth="1"/>
    <col min="12" max="12" width="23" bestFit="1" customWidth="1"/>
    <col min="13" max="13" width="17.5703125" bestFit="1" customWidth="1"/>
  </cols>
  <sheetData>
    <row r="2" spans="1:5" x14ac:dyDescent="0.25">
      <c r="A2" s="12" t="s">
        <v>13</v>
      </c>
      <c r="B2" t="s">
        <v>1093</v>
      </c>
    </row>
    <row r="3" spans="1:5" x14ac:dyDescent="0.25">
      <c r="A3" s="12" t="s">
        <v>8321</v>
      </c>
      <c r="B3" t="s">
        <v>8322</v>
      </c>
    </row>
    <row r="5" spans="1:5" x14ac:dyDescent="0.25">
      <c r="A5" s="12" t="s">
        <v>8338</v>
      </c>
      <c r="B5" s="12" t="s">
        <v>8323</v>
      </c>
    </row>
    <row r="6" spans="1:5" x14ac:dyDescent="0.25">
      <c r="A6" s="12" t="s">
        <v>8325</v>
      </c>
      <c r="B6" t="s">
        <v>22</v>
      </c>
      <c r="C6" t="s">
        <v>364</v>
      </c>
      <c r="D6" t="s">
        <v>279</v>
      </c>
      <c r="E6" t="s">
        <v>8324</v>
      </c>
    </row>
    <row r="7" spans="1:5" x14ac:dyDescent="0.25">
      <c r="A7" s="13" t="s">
        <v>8332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3" t="s">
        <v>8333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3" t="s">
        <v>8334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3" t="s">
        <v>8335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3" t="s">
        <v>8326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3" t="s">
        <v>8336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3" t="s">
        <v>8327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3" t="s">
        <v>8328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3" t="s">
        <v>8329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3" t="s">
        <v>8330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3" t="s">
        <v>8331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3" t="s">
        <v>8337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3" t="s">
        <v>8324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082B-8A2C-4677-B78F-1C114BF8B09F}">
  <dimension ref="A1:H15"/>
  <sheetViews>
    <sheetView topLeftCell="A8" zoomScale="75" workbookViewId="0">
      <selection activeCell="B15" sqref="B15:C15"/>
    </sheetView>
  </sheetViews>
  <sheetFormatPr defaultRowHeight="15" x14ac:dyDescent="0.25"/>
  <cols>
    <col min="1" max="1" width="17.7109375" customWidth="1"/>
    <col min="2" max="2" width="18.7109375" customWidth="1"/>
    <col min="3" max="3" width="14.85546875" customWidth="1"/>
    <col min="4" max="4" width="17.42578125" customWidth="1"/>
    <col min="5" max="5" width="13.140625" customWidth="1"/>
    <col min="6" max="6" width="20.85546875" customWidth="1"/>
    <col min="7" max="7" width="17" customWidth="1"/>
    <col min="8" max="8" width="19.85546875" customWidth="1"/>
    <col min="10" max="10" width="9" customWidth="1"/>
  </cols>
  <sheetData>
    <row r="1" spans="1:8" x14ac:dyDescent="0.25">
      <c r="A1" t="s">
        <v>8339</v>
      </c>
      <c r="B1" t="s">
        <v>8340</v>
      </c>
      <c r="C1" t="s">
        <v>8341</v>
      </c>
      <c r="D1" t="s">
        <v>8358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25">
      <c r="A2" t="s">
        <v>8346</v>
      </c>
      <c r="B2">
        <f>COUNTIFS(Kickstarter!O:O,"=plays", Kickstarter!F:F,"=***successful***",Kickstarter!D:D,"&lt;1000")</f>
        <v>141</v>
      </c>
      <c r="C2">
        <f>COUNTIFS(Kickstarter!O:O,"=plays",Kickstarter!F:F,"=failed",Kickstarter!D:D,"&lt;1000")</f>
        <v>45</v>
      </c>
      <c r="D2">
        <f>COUNTIFS(Kickstarter!O:O,"=plays",Kickstarter!F:F,"=canceled",Kickstarter!D:D,"&lt;1000")</f>
        <v>0</v>
      </c>
      <c r="E2">
        <f>SUM(B2+C2+D2)</f>
        <v>186</v>
      </c>
      <c r="F2" s="15">
        <f>IFERROR((B2/E2),"No Projects")</f>
        <v>0.75806451612903225</v>
      </c>
      <c r="G2" s="15">
        <f>IFERROR((C2/E2),"No Projects")</f>
        <v>0.24193548387096775</v>
      </c>
      <c r="H2" s="15">
        <f>IFERROR((D2/E2),"No Projects")</f>
        <v>0</v>
      </c>
    </row>
    <row r="3" spans="1:8" x14ac:dyDescent="0.25">
      <c r="A3" t="s">
        <v>8347</v>
      </c>
      <c r="B3">
        <f>COUNTIFS(Kickstarter!O:O,"=plays", Kickstarter!F:F,"=***successful***",Kickstarter!D:D,"&gt;999",Kickstarter!D:D,"&lt;5000")</f>
        <v>388</v>
      </c>
      <c r="C3">
        <f>COUNTIFS(Kickstarter!O:O,"=plays",Kickstarter!F:F,"=failed",Kickstarter!D:D,"&gt;999",Kickstarter!D:D,"&lt;5000")</f>
        <v>146</v>
      </c>
      <c r="D3">
        <f>COUNTIFS(Kickstarter!O:O,"=plays",Kickstarter!F:F,"=canceled",Kickstarter!D:D,"&gt;999",Kickstarter!D:D,"&lt;5000")</f>
        <v>0</v>
      </c>
      <c r="E3">
        <f t="shared" ref="E3:E13" si="0">SUM(B3+C3+D3)</f>
        <v>534</v>
      </c>
      <c r="F3" s="15">
        <f t="shared" ref="F3:F13" si="1">IFERROR((B3/E3),"No Projects")</f>
        <v>0.72659176029962547</v>
      </c>
      <c r="G3" s="15">
        <f t="shared" ref="G3:G13" si="2">IFERROR((C3/E3),"No Projects")</f>
        <v>0.27340823970037453</v>
      </c>
      <c r="H3" s="15">
        <f t="shared" ref="H3:H13" si="3">IFERROR((D3/E3),"No Projects")</f>
        <v>0</v>
      </c>
    </row>
    <row r="4" spans="1:8" x14ac:dyDescent="0.25">
      <c r="A4" t="s">
        <v>8348</v>
      </c>
      <c r="B4">
        <f>COUNTIFS(Kickstarter!O:O,"=plays", Kickstarter!F:F,"=***successful***",Kickstarter!D:D,"&gt;5000",Kickstarter!D:D,"&lt;10000")</f>
        <v>44</v>
      </c>
      <c r="C4">
        <f>COUNTIFS(Kickstarter!O:O,"=plays",Kickstarter!F:F,"=failed",Kickstarter!D:D,"&gt;5000",Kickstarter!D:D,"&lt;10000")</f>
        <v>41</v>
      </c>
      <c r="D4">
        <f>COUNTIFS(Kickstarter!O:O,"=plays",Kickstarter!F:F,"=canceled",Kickstarter!D:D,"&gt;5000",Kickstarter!D:D,"&lt;10000")</f>
        <v>0</v>
      </c>
      <c r="E4">
        <f t="shared" si="0"/>
        <v>85</v>
      </c>
      <c r="F4" s="15">
        <f t="shared" si="1"/>
        <v>0.51764705882352946</v>
      </c>
      <c r="G4" s="15">
        <f t="shared" si="2"/>
        <v>0.4823529411764706</v>
      </c>
      <c r="H4" s="15">
        <f t="shared" si="3"/>
        <v>0</v>
      </c>
    </row>
    <row r="5" spans="1:8" x14ac:dyDescent="0.25">
      <c r="A5" t="s">
        <v>8349</v>
      </c>
      <c r="B5">
        <f>COUNTIFS(Kickstarter!O:O,"=plays", Kickstarter!F:F,"=***successful***",Kickstarter!D:D,"&gt;10000",Kickstarter!D:D,"&lt;15000")</f>
        <v>10</v>
      </c>
      <c r="C5">
        <f>COUNTIFS(Kickstarter!O:O,"=plays",Kickstarter!F:F,"=failed",Kickstarter!D:D,"&gt;10000",Kickstarter!D:D,"&lt;15000")</f>
        <v>13</v>
      </c>
      <c r="D5">
        <f>COUNTIFS(Kickstarter!O:O,"=plays",Kickstarter!F:F,"=canceled",Kickstarter!D:D,"&gt;10000",Kickstarter!D:D,"&lt;15000")</f>
        <v>0</v>
      </c>
      <c r="E5">
        <f t="shared" si="0"/>
        <v>23</v>
      </c>
      <c r="F5" s="15">
        <f t="shared" si="1"/>
        <v>0.43478260869565216</v>
      </c>
      <c r="G5" s="15">
        <f t="shared" si="2"/>
        <v>0.56521739130434778</v>
      </c>
      <c r="H5" s="15">
        <f t="shared" si="3"/>
        <v>0</v>
      </c>
    </row>
    <row r="6" spans="1:8" x14ac:dyDescent="0.25">
      <c r="A6" t="s">
        <v>8350</v>
      </c>
      <c r="B6">
        <f>COUNTIFS(Kickstarter!O:O,"=plays", Kickstarter!F:F,"=***successful***",Kickstarter!D:D,"&gt;15000",Kickstarter!D:D,"&lt;20000")</f>
        <v>1</v>
      </c>
      <c r="C6">
        <f>COUNTIFS(Kickstarter!O:O,"=plays",Kickstarter!F:F,"=failed",Kickstarter!D:D,"&gt;15000",Kickstarter!D:D,"&lt;20000")</f>
        <v>3</v>
      </c>
      <c r="D6">
        <f>COUNTIFS(Kickstarter!O:O,"=plays",Kickstarter!F:F,"=canceled",Kickstarter!D:D,"&gt;15000",Kickstarter!D:D,"&lt;20000")</f>
        <v>0</v>
      </c>
      <c r="E6">
        <f t="shared" si="0"/>
        <v>4</v>
      </c>
      <c r="F6" s="15">
        <f t="shared" si="1"/>
        <v>0.25</v>
      </c>
      <c r="G6" s="15">
        <f t="shared" si="2"/>
        <v>0.75</v>
      </c>
      <c r="H6" s="15">
        <f t="shared" si="3"/>
        <v>0</v>
      </c>
    </row>
    <row r="7" spans="1:8" x14ac:dyDescent="0.25">
      <c r="A7" t="s">
        <v>8351</v>
      </c>
      <c r="B7">
        <f>COUNTIFS(Kickstarter!O:O,"=plays", Kickstarter!F:F,"=***successful***",Kickstarter!D:D,"&gt;20000",Kickstarter!D:D,"&lt;25000")</f>
        <v>3</v>
      </c>
      <c r="C7">
        <f>COUNTIFS(Kickstarter!O:O,"=plays",Kickstarter!F:F,"=failed",Kickstarter!D:D,"&gt;20000",Kickstarter!D:D,"&lt;25000")</f>
        <v>1</v>
      </c>
      <c r="D7">
        <f>COUNTIFS(Kickstarter!O:O,"=plays",Kickstarter!F:F,"=canceled",Kickstarter!D:D,"&gt;20000",Kickstarter!D:D,"&lt;25000")</f>
        <v>0</v>
      </c>
      <c r="E7">
        <f t="shared" si="0"/>
        <v>4</v>
      </c>
      <c r="F7" s="15">
        <f t="shared" si="1"/>
        <v>0.75</v>
      </c>
      <c r="G7" s="15">
        <f t="shared" si="2"/>
        <v>0.25</v>
      </c>
      <c r="H7" s="15">
        <f t="shared" si="3"/>
        <v>0</v>
      </c>
    </row>
    <row r="8" spans="1:8" x14ac:dyDescent="0.25">
      <c r="A8" t="s">
        <v>8352</v>
      </c>
      <c r="B8">
        <f>COUNTIFS(Kickstarter!O:O,"=plays",Kickstarter!F:F,"=***successful***",Kickstarter!D:D,"&gt;25000",Kickstarter!D:D,"&lt;30000")</f>
        <v>0</v>
      </c>
      <c r="C8">
        <f>COUNTIFS(Kickstarter!O:O,"=plays",Kickstarter!F:F,"=failed",Kickstarter!D:D,"&gt;25000",Kickstarter!D:D,"&lt;30000")</f>
        <v>2</v>
      </c>
      <c r="D8">
        <f>COUNTIFS(Kickstarter!O:O,"=plays",Kickstarter!F:F,"=canceled",Kickstarter!D:D,"&gt;25000",Kickstarter!D:D,"&lt;30000")</f>
        <v>0</v>
      </c>
      <c r="E8">
        <f t="shared" si="0"/>
        <v>2</v>
      </c>
      <c r="F8" s="15">
        <f t="shared" si="1"/>
        <v>0</v>
      </c>
      <c r="G8" s="15">
        <f t="shared" si="2"/>
        <v>1</v>
      </c>
      <c r="H8" s="15">
        <f t="shared" si="3"/>
        <v>0</v>
      </c>
    </row>
    <row r="9" spans="1:8" x14ac:dyDescent="0.25">
      <c r="A9" t="s">
        <v>8353</v>
      </c>
      <c r="B9">
        <f>COUNTIFS(Kickstarter!O:O,"=plays", Kickstarter!F:F,"=***successful***",Kickstarter!D:D,"&gt;30000",Kickstarter!D:D,"&lt;35000")</f>
        <v>1</v>
      </c>
      <c r="C9">
        <f>COUNTIFS(Kickstarter!O:O,"=plays",Kickstarter!F:F,"=failed",Kickstarter!D:D,"&gt;30000",Kickstarter!D:D,"&lt;35000")</f>
        <v>1</v>
      </c>
      <c r="D9">
        <f>COUNTIFS(Kickstarter!O:O,"=plays",Kickstarter!F:F,"=canceled",Kickstarter!D:D,"&gt;30000",Kickstarter!D:D,"&lt;35000")</f>
        <v>0</v>
      </c>
      <c r="E9">
        <f t="shared" si="0"/>
        <v>2</v>
      </c>
      <c r="F9" s="15">
        <f t="shared" si="1"/>
        <v>0.5</v>
      </c>
      <c r="G9" s="15">
        <f t="shared" si="2"/>
        <v>0.5</v>
      </c>
      <c r="H9" s="15">
        <f t="shared" si="3"/>
        <v>0</v>
      </c>
    </row>
    <row r="10" spans="1:8" x14ac:dyDescent="0.25">
      <c r="A10" t="s">
        <v>8354</v>
      </c>
      <c r="B10">
        <f>COUNTIFS(Kickstarter!O:O,"=plays", Kickstarter!F:F,"=***successful***",Kickstarter!D:D,"&gt;35000",Kickstarter!D:D,"&lt;40000")</f>
        <v>0</v>
      </c>
      <c r="C10">
        <f>COUNTIFS(Kickstarter!O:O,"=plays",Kickstarter!F:F,"=failed",Kickstarter!D:D,"&gt;35000",Kickstarter!D:D,"&lt;40000")</f>
        <v>1</v>
      </c>
      <c r="D10">
        <f>COUNTIFS(Kickstarter!O:O,"=plays",Kickstarter!F:F,"=canceled",Kickstarter!D:D,"&gt;35000",Kickstarter!D:D,"&lt;40000")</f>
        <v>0</v>
      </c>
      <c r="E10">
        <f t="shared" si="0"/>
        <v>1</v>
      </c>
      <c r="F10" s="15">
        <f t="shared" si="1"/>
        <v>0</v>
      </c>
      <c r="G10" s="15">
        <f t="shared" si="2"/>
        <v>1</v>
      </c>
      <c r="H10" s="15">
        <f t="shared" si="3"/>
        <v>0</v>
      </c>
    </row>
    <row r="11" spans="1:8" x14ac:dyDescent="0.25">
      <c r="A11" t="s">
        <v>8355</v>
      </c>
      <c r="B11">
        <f>COUNTIFS(Kickstarter!O:O,"=plays", Kickstarter!F:F,"=***successful***",Kickstarter!D:D,"&gt;40000",Kickstarter!D:D,"&lt;45000")</f>
        <v>0</v>
      </c>
      <c r="C11">
        <f>COUNTIFS(Kickstarter!O:O,"=plays",Kickstarter!F:F,"=failed",Kickstarter!D:D,"&gt;40000",Kickstarter!D:D,"&lt;45000")</f>
        <v>0</v>
      </c>
      <c r="D11">
        <f>COUNTIFS(Kickstarter!O:O,"=plays",Kickstarter!F:F,"=canceled",Kickstarter!D:D,"&gt;40000",Kickstarter!D:D,"&lt;45000")</f>
        <v>0</v>
      </c>
      <c r="E11">
        <f t="shared" si="0"/>
        <v>0</v>
      </c>
      <c r="F11" s="15" t="str">
        <f t="shared" si="1"/>
        <v>No Projects</v>
      </c>
      <c r="G11" s="15" t="str">
        <f t="shared" si="2"/>
        <v>No Projects</v>
      </c>
      <c r="H11" s="15" t="str">
        <f t="shared" si="3"/>
        <v>No Projects</v>
      </c>
    </row>
    <row r="12" spans="1:8" x14ac:dyDescent="0.25">
      <c r="A12" t="s">
        <v>8356</v>
      </c>
      <c r="B12">
        <f>COUNTIFS(Kickstarter!O:O,"=plays",Kickstarter!F:F,"=***successful***",Kickstarter!D:D,"&gt;45000",Kickstarter!D:D,"&lt;50000")</f>
        <v>0</v>
      </c>
      <c r="C12">
        <f>COUNTIFS(Kickstarter!O:O,"=plays",Kickstarter!F:F,"=failed",Kickstarter!D:D,"&gt;45000",Kickstarter!D:D,"&lt;50000")</f>
        <v>0</v>
      </c>
      <c r="D12">
        <f>COUNTIFS(Kickstarter!O:O,"=plays",Kickstarter!F:F,"=canceled",Kickstarter!D:D,"&gt;45000",Kickstarter!D:D,"&lt;50000")</f>
        <v>0</v>
      </c>
      <c r="E12">
        <f t="shared" si="0"/>
        <v>0</v>
      </c>
      <c r="F12" s="15" t="str">
        <f t="shared" si="1"/>
        <v>No Projects</v>
      </c>
      <c r="G12" s="15" t="str">
        <f t="shared" si="2"/>
        <v>No Projects</v>
      </c>
      <c r="H12" s="15" t="str">
        <f t="shared" si="3"/>
        <v>No Projects</v>
      </c>
    </row>
    <row r="13" spans="1:8" x14ac:dyDescent="0.25">
      <c r="A13" t="s">
        <v>8357</v>
      </c>
      <c r="B13">
        <f>COUNTIFS(Kickstarter!O:O,"=plays", Kickstarter!F:F,"=***successful***",Kickstarter!D:D,"&gt;50000")</f>
        <v>2</v>
      </c>
      <c r="C13">
        <f>COUNTIFS(Kickstarter!O:O,"=plays",Kickstarter!F:F,"=failed",Kickstarter!D:D,"&gt;50000")</f>
        <v>10</v>
      </c>
      <c r="D13">
        <f>COUNTIFS(Kickstarter!O:O,"=plays",Kickstarter!F:F,"=failed",Kickstarter!D:D,"&gt;50000")</f>
        <v>10</v>
      </c>
      <c r="E13">
        <f t="shared" si="0"/>
        <v>22</v>
      </c>
      <c r="F13" s="15">
        <f t="shared" si="1"/>
        <v>9.0909090909090912E-2</v>
      </c>
      <c r="G13" s="15">
        <f t="shared" si="2"/>
        <v>0.45454545454545453</v>
      </c>
      <c r="H13" s="15">
        <f t="shared" si="3"/>
        <v>0.45454545454545453</v>
      </c>
    </row>
    <row r="15" spans="1:8" x14ac:dyDescent="0.25">
      <c r="C15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 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2020-09-28T21:40:03Z</dcterms:created>
  <dcterms:modified xsi:type="dcterms:W3CDTF">2020-10-01T00:03:21Z</dcterms:modified>
</cp:coreProperties>
</file>