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Library/Mobile Documents/com~apple~CloudDocs/Calhoun/"/>
    </mc:Choice>
  </mc:AlternateContent>
  <xr:revisionPtr revIDLastSave="0" documentId="13_ncr:1_{5DFED719-A3A8-0B40-A850-19109A7951B4}" xr6:coauthVersionLast="47" xr6:coauthVersionMax="47" xr10:uidLastSave="{00000000-0000-0000-0000-000000000000}"/>
  <bookViews>
    <workbookView xWindow="10480" yWindow="500" windowWidth="18320" windowHeight="16320" activeTab="1" xr2:uid="{00000000-000D-0000-FFFF-FFFF00000000}"/>
  </bookViews>
  <sheets>
    <sheet name="TIME SHEET" sheetId="1" r:id="rId1"/>
    <sheet name="VACATION TIME BUDGET" sheetId="3" r:id="rId2"/>
    <sheet name="HOLIDAYS" sheetId="4" r:id="rId3"/>
  </sheets>
  <definedNames>
    <definedName name="_xlnm.Print_Titles" localSheetId="2">HOLIDAYS!$5:$5</definedName>
    <definedName name="_xlnm.Print_Titles" localSheetId="0">'TIME SHEET'!$7:$7</definedName>
    <definedName name="_xlnm.Print_Titles" localSheetId="1">'VACATION TIME BUDGET'!$5:$5</definedName>
    <definedName name="WorkweekHours">'TIME SHEET'!$B$6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G8" i="3"/>
  <c r="F8" i="3"/>
  <c r="E8" i="3"/>
  <c r="F20" i="4"/>
  <c r="G7" i="3"/>
  <c r="G6" i="3"/>
  <c r="F6" i="3"/>
  <c r="F7" i="3"/>
  <c r="E7" i="3"/>
  <c r="E6" i="3"/>
  <c r="H8" i="3" l="1"/>
  <c r="H7" i="3"/>
  <c r="H6" i="3"/>
  <c r="E9" i="3"/>
  <c r="G8" i="1"/>
  <c r="G9" i="1"/>
  <c r="H9" i="1" s="1"/>
  <c r="G10" i="1"/>
  <c r="H10" i="1" s="1"/>
  <c r="G11" i="1"/>
  <c r="H11" i="1" s="1"/>
  <c r="G12" i="1"/>
  <c r="H12" i="1" s="1"/>
  <c r="C6" i="1" l="1"/>
  <c r="D6" i="1" s="1"/>
  <c r="E6" i="1" s="1"/>
  <c r="H8" i="1"/>
  <c r="F6" i="1" s="1"/>
  <c r="H9" i="3"/>
  <c r="G9" i="3"/>
</calcChain>
</file>

<file path=xl/sharedStrings.xml><?xml version="1.0" encoding="utf-8"?>
<sst xmlns="http://schemas.openxmlformats.org/spreadsheetml/2006/main" count="109" uniqueCount="57">
  <si>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</si>
  <si>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</si>
  <si>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</si>
  <si>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</si>
  <si>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</si>
  <si>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</si>
  <si>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</si>
  <si>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</si>
  <si>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</si>
  <si>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</si>
  <si>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</si>
  <si>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</si>
  <si>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</si>
  <si>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</si>
  <si>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</si>
  <si>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</si>
  <si>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>David S. Blair</t>
  </si>
  <si>
    <t>davidsutherland.blair@upf.edu</t>
  </si>
  <si>
    <t>(202) 744 4411</t>
  </si>
  <si>
    <t>Vince Calhoun</t>
  </si>
  <si>
    <t>Vacation Earned</t>
  </si>
  <si>
    <t>vcalhoun@gsu.edu</t>
  </si>
  <si>
    <t>Total</t>
  </si>
  <si>
    <t>Notes</t>
  </si>
  <si>
    <t>Trip name</t>
  </si>
  <si>
    <t>End Date</t>
  </si>
  <si>
    <t>Start Date</t>
  </si>
  <si>
    <t>Trip</t>
  </si>
  <si>
    <t>Travel</t>
  </si>
  <si>
    <t>Schedule</t>
  </si>
  <si>
    <t>Edie's Wedding</t>
  </si>
  <si>
    <t>Work Hours</t>
  </si>
  <si>
    <t>Vacation Used (Hours)</t>
  </si>
  <si>
    <t>Vacation Accrued (Hours)</t>
  </si>
  <si>
    <t>Vacation Remaining (Hours)</t>
  </si>
  <si>
    <t>Northern Europe (Hiking/Sailing)</t>
  </si>
  <si>
    <t>Indigenous Peoples' Day</t>
  </si>
  <si>
    <t>Time Budget</t>
  </si>
  <si>
    <t>Holiday</t>
  </si>
  <si>
    <t>Weekends</t>
  </si>
  <si>
    <t>Veteran's Day</t>
  </si>
  <si>
    <t>Thanksgiving</t>
  </si>
  <si>
    <t>Marting Luther King's Birthday</t>
  </si>
  <si>
    <t>Memorial Day</t>
  </si>
  <si>
    <t>Juneteenth</t>
  </si>
  <si>
    <t>Independence Day</t>
  </si>
  <si>
    <t>Labor Day</t>
  </si>
  <si>
    <t>Presidents' Day</t>
  </si>
  <si>
    <t>Day of Week</t>
  </si>
  <si>
    <t>Monday</t>
  </si>
  <si>
    <t>Thursday</t>
  </si>
  <si>
    <t>Wednesday</t>
  </si>
  <si>
    <t>Friday</t>
  </si>
  <si>
    <t>State Holiday</t>
  </si>
  <si>
    <t>Budget</t>
  </si>
  <si>
    <t>Plan</t>
  </si>
  <si>
    <t>Easter/Birthday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</si>
</sst>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[$-409]h:mm\ AM/PM;@"/>
    <numFmt numFmtId="165" formatCode="m/d/yy;@"/>
    <numFmt numFmtId="166" formatCode="[&lt;=9999999]###\-####;\(###\)\ ###\-####"/>
    <numFmt numFmtId="167" formatCode="mmmm\ d\,\ yyyy"/>
    <numFmt numFmtId="168" formatCode="[$-409]mmmm\ d\,\ yyyy;@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ajor"/>
    </font>
    <font>
      <sz val="12"/>
      <color theme="4"/>
      <name val="Calibri"/>
      <family val="2"/>
      <scheme val="minor"/>
    </font>
    <font>
      <b/>
      <sz val="24"/>
      <color theme="5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aj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20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0" fontId="7" fillId="0" borderId="0">
      <alignment vertical="center" wrapText="1"/>
    </xf>
    <xf numFmtId="7" fontId="7" fillId="0" borderId="0" applyFont="0" applyFill="0" applyBorder="0" applyProtection="0">
      <alignment horizontal="left" vertical="center"/>
    </xf>
    <xf numFmtId="167" fontId="8" fillId="0" borderId="0" applyFill="0" applyBorder="0">
      <alignment horizontal="left" vertical="top"/>
    </xf>
    <xf numFmtId="0" fontId="8" fillId="0" borderId="0" applyFill="0" applyBorder="0" applyProtection="0">
      <alignment horizontal="left" vertical="top" wrapText="1"/>
    </xf>
    <xf numFmtId="0" fontId="9" fillId="0" borderId="0" applyNumberFormat="0" applyFill="0" applyBorder="0" applyProtection="0">
      <alignment horizontal="left"/>
    </xf>
    <xf numFmtId="0" fontId="10" fillId="0" borderId="0" applyNumberFormat="0" applyFill="0" applyBorder="0" applyProtection="0">
      <alignment horizontal="left" vertical="top"/>
    </xf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>
      <alignment horizontal="left" wrapText="1"/>
    </xf>
    <xf numFmtId="2" fontId="0" fillId="0" borderId="0" xfId="8" applyNumberFormat="1" applyFont="1">
      <alignment horizontal="left"/>
    </xf>
    <xf numFmtId="0" fontId="7" fillId="0" borderId="0" xfId="12">
      <alignment vertical="center" wrapText="1"/>
    </xf>
    <xf numFmtId="167" fontId="8" fillId="0" borderId="0" xfId="14">
      <alignment horizontal="left" vertical="top"/>
    </xf>
    <xf numFmtId="0" fontId="8" fillId="0" borderId="0" xfId="15">
      <alignment horizontal="left" vertical="top" wrapText="1"/>
    </xf>
    <xf numFmtId="0" fontId="9" fillId="0" borderId="0" xfId="16">
      <alignment horizontal="left"/>
    </xf>
    <xf numFmtId="0" fontId="10" fillId="0" borderId="0" xfId="17">
      <alignment horizontal="left" vertical="top"/>
    </xf>
    <xf numFmtId="0" fontId="1" fillId="0" borderId="0" xfId="18" applyAlignment="1">
      <alignment vertical="center" wrapText="1"/>
    </xf>
    <xf numFmtId="0" fontId="11" fillId="0" borderId="0" xfId="12" applyFont="1">
      <alignment vertical="center" wrapText="1"/>
    </xf>
    <xf numFmtId="0" fontId="7" fillId="0" borderId="0" xfId="0" applyFont="1" applyAlignment="1">
      <alignment vertical="center" wrapText="1"/>
    </xf>
    <xf numFmtId="39" fontId="7" fillId="0" borderId="0" xfId="0" applyNumberFormat="1" applyFont="1" applyAlignment="1">
      <alignment horizontal="left" vertical="center"/>
    </xf>
    <xf numFmtId="4" fontId="0" fillId="0" borderId="0" xfId="13" applyNumberFormat="1" applyFont="1" applyFill="1" applyBorder="1">
      <alignment horizontal="left" vertical="center"/>
    </xf>
    <xf numFmtId="2" fontId="7" fillId="0" borderId="0" xfId="12" applyNumberFormat="1" applyAlignment="1">
      <alignment horizontal="left" vertical="center" wrapText="1"/>
    </xf>
    <xf numFmtId="168" fontId="12" fillId="0" borderId="0" xfId="14" applyNumberFormat="1" applyFont="1" applyAlignment="1">
      <alignment horizontal="left" vertical="center"/>
    </xf>
    <xf numFmtId="7" fontId="0" fillId="0" borderId="0" xfId="13" applyFont="1" applyFill="1" applyBorder="1">
      <alignment horizontal="left" vertical="center"/>
    </xf>
    <xf numFmtId="7" fontId="7" fillId="0" borderId="0" xfId="0" applyNumberFormat="1" applyFont="1" applyAlignment="1">
      <alignment horizontal="left" vertical="center"/>
    </xf>
    <xf numFmtId="44" fontId="0" fillId="0" borderId="0" xfId="19" applyFont="1" applyFill="1" applyBorder="1" applyAlignment="1">
      <alignment horizontal="left" vertical="center"/>
    </xf>
    <xf numFmtId="0" fontId="13" fillId="0" borderId="0" xfId="10" applyFont="1">
      <alignment horizontal="left" wrapText="1"/>
    </xf>
  </cellXfs>
  <cellStyles count="20">
    <cellStyle name="Currency" xfId="19" builtinId="4"/>
    <cellStyle name="Currency 2" xfId="13" xr:uid="{76F87B71-CB4A-C345-AB78-D1E007B3E680}"/>
    <cellStyle name="Date" xfId="6" xr:uid="{00000000-0005-0000-0000-000000000000}"/>
    <cellStyle name="Date 2" xfId="14" xr:uid="{E31E70F2-1D10-DD4D-8497-4F45B2702607}"/>
    <cellStyle name="Followed Hyperlink" xfId="11" builtinId="9" customBuiltin="1"/>
    <cellStyle name="Heading 1" xfId="2" builtinId="16" customBuiltin="1"/>
    <cellStyle name="Heading 1 2" xfId="17" xr:uid="{EE709FBA-8276-9F40-BEAD-A8C614250FB3}"/>
    <cellStyle name="Heading 2" xfId="3" builtinId="17" customBuiltin="1"/>
    <cellStyle name="Heading 2 2" xfId="16" xr:uid="{DD30D7EC-2732-FF4C-97BF-91560EF418AA}"/>
    <cellStyle name="Heading 3" xfId="4" builtinId="18" customBuiltin="1"/>
    <cellStyle name="Heading 3 2" xfId="15" xr:uid="{46A2D593-C89C-3746-93C5-C62D8BA16659}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Normal 2" xfId="12" xr:uid="{7009D416-7399-894C-813A-45A6A15BB751}"/>
    <cellStyle name="Phone" xfId="9" xr:uid="{00000000-0005-0000-0000-000009000000}"/>
    <cellStyle name="Time" xfId="8" xr:uid="{00000000-0005-0000-0000-00000A000000}"/>
    <cellStyle name="Title" xfId="1" builtinId="15" customBuiltin="1"/>
    <cellStyle name="Title 2" xfId="18" xr:uid="{AA821686-FBAE-734F-ACF4-C8EBCD4A5B47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7" formatCode="#,##0.00_);\(#,##0.0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7" formatCode="#,##0.00_);\(#,##0.0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7" formatCode="#,##0.00_);\(#,##0.0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7" formatCode="#,##0.00_);\(#,##0.0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ajor"/>
      </font>
      <numFmt numFmtId="168" formatCode="[$-409]mmmm\ d\,\ yyyy;@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ajor"/>
      </font>
      <numFmt numFmtId="168" formatCode="[$-409]mmmm\ d\,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ajor"/>
      </font>
      <numFmt numFmtId="168" formatCode="[$-409]mmmm\ d\,\ 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ajor"/>
      </font>
      <numFmt numFmtId="168" formatCode="[$-409]mmmm\ d\,\ 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ajor"/>
      </font>
      <numFmt numFmtId="168" formatCode="[$-409]mmmm\ d\,\ 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</font>
    </dxf>
    <dxf>
      <numFmt numFmtId="2" formatCode="0.00"/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3" defaultTableStyle="Time Sheet" defaultPivotStyle="PivotStyleLight16">
    <tableStyle name="Time Sheet" pivot="0" count="4" xr9:uid="{00000000-0011-0000-FFFF-FFFF00000000}">
      <tableStyleElement type="wholeTable" dxfId="38"/>
      <tableStyleElement type="headerRow" dxfId="37"/>
      <tableStyleElement type="firstRowStripe" dxfId="36"/>
      <tableStyleElement type="secondRowStripe" dxfId="35"/>
    </tableStyle>
    <tableStyle name="Travel Expense Tracker" pivot="0" count="5" xr9:uid="{C925A565-C9F9-004D-A902-54CED9BA52E3}">
      <tableStyleElement type="wholeTable" dxfId="34"/>
      <tableStyleElement type="headerRow" dxfId="33"/>
      <tableStyleElement type="totalRow" dxfId="32"/>
      <tableStyleElement type="firstRowStripe" dxfId="31"/>
      <tableStyleElement type="secondRowStripe" dxfId="30"/>
    </tableStyle>
    <tableStyle name="Travel Expense Tracker 2" pivot="0" count="5" xr9:uid="{65CC3F62-5E8E-D948-8604-6D9A10B22B98}">
      <tableStyleElement type="wholeTable" dxfId="29"/>
      <tableStyleElement type="headerRow" dxfId="28"/>
      <tableStyleElement type="total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H12" totalsRowShown="0">
  <autoFilter ref="B7:H12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Lunch Start" dataCellStyle="Time"/>
    <tableColumn id="4" xr3:uid="{00000000-0010-0000-0000-000004000000}" name="Lunch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FCC22FA-E62C-784C-9795-DCFFD5A45332}" name="Vacation Earned" dataDxfId="24" dataCellStyle="Time">
      <calculatedColumnFormula>10/176*TimeSheet[[#This Row],[Hours Worked]]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092F89-6937-B542-B688-CDC298A6E6DD}" name="Expense" displayName="Expense" ref="B5:I9" totalsRowCount="1" headerRowDxfId="23">
  <autoFilter ref="B5:I8" xr:uid="{00000000-0009-0000-0100-000001000000}"/>
  <tableColumns count="8">
    <tableColumn id="1" xr3:uid="{00000000-0010-0000-0000-000001000000}" name="Trip" totalsRowLabel="Total" totalsRowDxfId="7"/>
    <tableColumn id="2" xr3:uid="{00000000-0010-0000-0000-000002000000}" name="Start Date" dataDxfId="13" totalsRowDxfId="6" dataCellStyle="Date 2"/>
    <tableColumn id="3" xr3:uid="{00000000-0010-0000-0000-000003000000}" name="End Date" dataDxfId="12" totalsRowDxfId="5" dataCellStyle="Date 2"/>
    <tableColumn id="4" xr3:uid="{00000000-0010-0000-0000-000004000000}" name="Work Hours" totalsRowFunction="sum" dataDxfId="11" totalsRowDxfId="4">
      <calculatedColumnFormula>8*NETWORKDAYS( Expense[[#This Row],[Start Date]],Expense[[#This Row],[End Date]])</calculatedColumnFormula>
    </tableColumn>
    <tableColumn id="7" xr3:uid="{95547519-659A-F247-A7A3-E7ADCADC24A6}" name="Vacation Accrued (Hours)" totalsRowFunction="sum" dataDxfId="10" totalsRowDxfId="3" dataCellStyle="Currency 2">
      <calculatedColumnFormula>10*DATEDIF($C$4,Expense[[#This Row],[Start Date]],"m")</calculatedColumnFormula>
    </tableColumn>
    <tableColumn id="5" xr3:uid="{00000000-0010-0000-0000-000005000000}" name="Vacation Used (Hours)" totalsRowFunction="sum" dataDxfId="9" totalsRowDxfId="2">
      <calculatedColumnFormula>8*NETWORKDAYS(Expense[[#This Row],[Start Date]],Expense[[#This Row],[End Date]])</calculatedColumnFormula>
    </tableColumn>
    <tableColumn id="8" xr3:uid="{25A9A57F-55BE-194D-8423-5EE0966F1EA4}" name="Vacation Remaining (Hours)" totalsRowFunction="sum" dataDxfId="8" totalsRowDxfId="1" dataCellStyle="Normal 2">
      <calculatedColumnFormula>Expense[[#This Row],[Vacation Accrued (Hours)]]-SUM($G$6:Expense[[#This Row],[Vacation Used (Hours)]])</calculatedColumnFormula>
    </tableColumn>
    <tableColumn id="6" xr3:uid="{3165891C-CA88-DE4A-A559-AC2D4C7417FA}" name="Notes" totalsRowDxfId="0" dataCellStyle="Normal 2"/>
  </tableColumns>
  <tableStyleInfo name="Travel Expense Tracker" showFirstColumn="0" showLastColumn="0" showRowStripes="1" showColumnStripes="0"/>
  <extLst>
    <ext xmlns:x14="http://schemas.microsoft.com/office/spreadsheetml/2009/9/main" uri="{504A1905-F514-4f6f-8877-14C23A59335A}">
      <x14:table altTextSummary="Enter travel expense information, including member name, expense and type, amount, and any not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C21AF-E5C2-E245-AC1C-949AFD918F58}" name="Expense4" displayName="Expense4" ref="B5:G20" totalsRowCount="1">
  <autoFilter ref="B5:G19" xr:uid="{00000000-0009-0000-0100-000001000000}"/>
  <tableColumns count="6">
    <tableColumn id="1" xr3:uid="{00000000-0010-0000-0000-000001000000}" name="Holiday" totalsRowLabel="Total" totalsRowDxfId="22"/>
    <tableColumn id="2" xr3:uid="{00000000-0010-0000-0000-000002000000}" name="Start Date" dataDxfId="21" totalsRowDxfId="20" dataCellStyle="Date 2"/>
    <tableColumn id="3" xr3:uid="{00000000-0010-0000-0000-000003000000}" name="Day of Week" dataDxfId="19" totalsRowDxfId="18" dataCellStyle="Date 2"/>
    <tableColumn id="7" xr3:uid="{2FF717EA-24DD-6843-AED2-B47CFB49C824}" name="Plan" dataDxfId="17" totalsRowDxfId="16" dataCellStyle="Date 2"/>
    <tableColumn id="4" xr3:uid="{00000000-0010-0000-0000-000004000000}" name="Budget" totalsRowFunction="sum" totalsRowDxfId="15" dataCellStyle="Currency"/>
    <tableColumn id="5" xr3:uid="{00000000-0010-0000-0000-000005000000}" name="Notes" totalsRowDxfId="14"/>
  </tableColumns>
  <tableStyleInfo name="Travel Expense Tracker" showFirstColumn="0" showLastColumn="0" showRowStripes="1" showColumnStripes="0"/>
  <extLst>
    <ext xmlns:x14="http://schemas.microsoft.com/office/spreadsheetml/2009/9/main" uri="{504A1905-F514-4f6f-8877-14C23A59335A}">
      <x14:table altTextSummary="Enter travel expense information, including member name, expense and type, amount, and any notes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neusgconnect.usg.edu/" TargetMode="External"/><Relationship Id="rId1" Type="http://schemas.openxmlformats.org/officeDocument/2006/relationships/hyperlink" Target="mailto:davidsutherland.blair@upf.edu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bwc.georgia.gov/state-holid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zoomScaleNormal="100" workbookViewId="0">
      <selection activeCell="F6" sqref="F6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5.33203125" bestFit="1" customWidth="1"/>
    <col min="5" max="5" width="20.6640625" customWidth="1"/>
    <col min="6" max="6" width="15.5" customWidth="1"/>
    <col min="7" max="7" width="18.6640625" customWidth="1"/>
    <col min="8" max="8" width="15.83203125" bestFit="1" customWidth="1"/>
    <col min="9" max="9" width="2.6640625" customWidth="1"/>
  </cols>
  <sheetData>
    <row r="1" spans="2:8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2">
      <c r="B2" t="s">
        <v>11</v>
      </c>
      <c r="C2" t="s">
        <v>16</v>
      </c>
      <c r="D2" s="10" t="s">
        <v>17</v>
      </c>
      <c r="E2" s="9" t="s">
        <v>18</v>
      </c>
    </row>
    <row r="3" spans="2:8" ht="30" customHeight="1" x14ac:dyDescent="0.2">
      <c r="B3" t="s">
        <v>10</v>
      </c>
      <c r="C3" t="s">
        <v>19</v>
      </c>
      <c r="D3" t="s">
        <v>21</v>
      </c>
    </row>
    <row r="4" spans="2:8" ht="35" customHeight="1" x14ac:dyDescent="0.25">
      <c r="B4" s="8" t="s">
        <v>15</v>
      </c>
      <c r="C4" s="7" t="s">
        <v>12</v>
      </c>
    </row>
    <row r="5" spans="2:8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  <c r="F5" s="2" t="s">
        <v>20</v>
      </c>
    </row>
    <row r="6" spans="2:8" ht="30" customHeight="1" x14ac:dyDescent="0.3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  <c r="F6" s="3">
        <f>SUBTOTAL(109,TimeSheet[Vacation Earned])</f>
        <v>0</v>
      </c>
    </row>
    <row r="7" spans="2:8" ht="40" customHeight="1" x14ac:dyDescent="0.2">
      <c r="B7" t="s">
        <v>8</v>
      </c>
      <c r="C7" t="s">
        <v>3</v>
      </c>
      <c r="D7" t="s">
        <v>4</v>
      </c>
      <c r="E7" t="s">
        <v>5</v>
      </c>
      <c r="F7" t="s">
        <v>6</v>
      </c>
      <c r="G7" t="s">
        <v>0</v>
      </c>
      <c r="H7" s="10" t="s">
        <v>20</v>
      </c>
    </row>
    <row r="8" spans="2:8" ht="20" customHeight="1" x14ac:dyDescent="0.2">
      <c r="B8" s="4" t="s">
        <v>9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" s="11">
        <f>10/176*TimeSheet[[#This Row],[Hours Worked]]</f>
        <v>0</v>
      </c>
    </row>
    <row r="9" spans="2:8" ht="20" customHeight="1" x14ac:dyDescent="0.2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" s="11">
        <f>10/176*TimeSheet[[#This Row],[Hours Worked]]</f>
        <v>0</v>
      </c>
    </row>
    <row r="10" spans="2:8" ht="20" customHeight="1" x14ac:dyDescent="0.2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0" s="11">
        <f>10/176*TimeSheet[[#This Row],[Hours Worked]]</f>
        <v>0</v>
      </c>
    </row>
    <row r="11" spans="2:8" ht="20" customHeight="1" x14ac:dyDescent="0.2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1" s="11">
        <f>10/176*TimeSheet[[#This Row],[Hours Worked]]</f>
        <v>0</v>
      </c>
    </row>
    <row r="12" spans="2:8" ht="20" customHeight="1" x14ac:dyDescent="0.2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>
        <f>10/176*TimeSheet[[#This Row],[Hours Worked]]</f>
        <v>0</v>
      </c>
    </row>
  </sheetData>
  <dataValidations count="1">
    <dataValidation allowBlank="1" showErrorMessage="1" sqref="I1:XFD1048576 H1:H6 A8:H1048576" xr:uid="{00000000-0002-0000-0000-000000000000}"/>
  </dataValidations>
  <hyperlinks>
    <hyperlink ref="D2" r:id="rId1" xr:uid="{52869DDF-40FD-2745-8DB1-CF6AD75302D4}"/>
    <hyperlink ref="H7" r:id="rId2" xr:uid="{DFCE8420-D76D-D24A-B7A7-1C8F49D0CB74}"/>
  </hyperlinks>
  <printOptions horizontalCentered="1"/>
  <pageMargins left="0.4" right="0.4" top="0.4" bottom="0.4" header="0.3" footer="0.3"/>
  <pageSetup fitToHeight="0" orientation="landscape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CC0-1885-B649-BC94-D7444BDAF5E3}">
  <sheetPr>
    <tabColor theme="4"/>
    <pageSetUpPr fitToPage="1"/>
  </sheetPr>
  <dimension ref="B1:I9"/>
  <sheetViews>
    <sheetView showGridLines="0" tabSelected="1" zoomScaleNormal="100" workbookViewId="0">
      <selection activeCell="B8" sqref="B8"/>
    </sheetView>
  </sheetViews>
  <sheetFormatPr baseColWidth="10" defaultColWidth="9.1640625" defaultRowHeight="30" customHeight="1" x14ac:dyDescent="0.2"/>
  <cols>
    <col min="1" max="1" width="2.6640625" style="12" customWidth="1"/>
    <col min="2" max="2" width="16.6640625" style="12" bestFit="1" customWidth="1"/>
    <col min="3" max="3" width="13.6640625" style="12" bestFit="1" customWidth="1"/>
    <col min="4" max="5" width="15.5" style="12" bestFit="1" customWidth="1"/>
    <col min="6" max="6" width="16" style="12" bestFit="1" customWidth="1"/>
    <col min="7" max="7" width="14.6640625" style="12" bestFit="1" customWidth="1"/>
    <col min="8" max="8" width="17.6640625" style="12" bestFit="1" customWidth="1"/>
    <col min="9" max="9" width="32" style="12" customWidth="1"/>
    <col min="10" max="16384" width="9.1640625" style="12"/>
  </cols>
  <sheetData>
    <row r="1" spans="2:9" ht="35" customHeight="1" x14ac:dyDescent="0.2">
      <c r="B1" s="17" t="s">
        <v>28</v>
      </c>
    </row>
    <row r="2" spans="2:9" ht="30" customHeight="1" x14ac:dyDescent="0.2">
      <c r="B2" s="16" t="s">
        <v>29</v>
      </c>
    </row>
    <row r="3" spans="2:9" ht="30" customHeight="1" x14ac:dyDescent="0.2">
      <c r="B3" s="15" t="s">
        <v>27</v>
      </c>
      <c r="C3" s="15" t="s">
        <v>26</v>
      </c>
      <c r="D3" s="15" t="s">
        <v>25</v>
      </c>
    </row>
    <row r="4" spans="2:9" ht="30" customHeight="1" x14ac:dyDescent="0.2">
      <c r="B4" s="14" t="s">
        <v>37</v>
      </c>
      <c r="C4" s="13">
        <v>45200</v>
      </c>
      <c r="D4" s="13" t="s">
        <v>9</v>
      </c>
    </row>
    <row r="5" spans="2:9" ht="35" customHeight="1" x14ac:dyDescent="0.2">
      <c r="B5" s="18" t="s">
        <v>27</v>
      </c>
      <c r="C5" s="18" t="s">
        <v>26</v>
      </c>
      <c r="D5" s="18" t="s">
        <v>25</v>
      </c>
      <c r="E5" s="18" t="s">
        <v>31</v>
      </c>
      <c r="F5" s="18" t="s">
        <v>33</v>
      </c>
      <c r="G5" s="18" t="s">
        <v>32</v>
      </c>
      <c r="H5" s="18" t="s">
        <v>34</v>
      </c>
      <c r="I5" s="18" t="s">
        <v>23</v>
      </c>
    </row>
    <row r="6" spans="2:9" ht="30" customHeight="1" x14ac:dyDescent="0.2">
      <c r="B6" s="12" t="s">
        <v>30</v>
      </c>
      <c r="C6" s="23">
        <v>45407</v>
      </c>
      <c r="D6" s="23">
        <v>45410</v>
      </c>
      <c r="E6" s="21">
        <f>8*NETWORKDAYS( Expense[[#This Row],[Start Date]],Expense[[#This Row],[End Date]])</f>
        <v>16</v>
      </c>
      <c r="F6" s="21">
        <f>10*DATEDIF($C$4,Expense[[#This Row],[Start Date]],"m")</f>
        <v>60</v>
      </c>
      <c r="G6" s="22">
        <f>8*NETWORKDAYS(Expense[[#This Row],[Start Date]],Expense[[#This Row],[End Date]])</f>
        <v>16</v>
      </c>
      <c r="H6" s="22">
        <f>Expense[[#This Row],[Vacation Accrued (Hours)]]-SUM($G$6:Expense[[#This Row],[Vacation Used (Hours)]])</f>
        <v>44</v>
      </c>
    </row>
    <row r="7" spans="2:9" ht="30" customHeight="1" x14ac:dyDescent="0.2">
      <c r="B7" s="12" t="s">
        <v>56</v>
      </c>
      <c r="C7" s="23">
        <v>45410</v>
      </c>
      <c r="D7" s="23">
        <v>45417</v>
      </c>
      <c r="E7" s="21">
        <f>8*NETWORKDAYS( Expense[[#This Row],[Start Date]],Expense[[#This Row],[End Date]])</f>
        <v>40</v>
      </c>
      <c r="F7" s="21">
        <f>10*DATEDIF($C$4,Expense[[#This Row],[Start Date]],"m")</f>
        <v>60</v>
      </c>
      <c r="G7" s="22">
        <f>8*NETWORKDAYS(Expense[[#This Row],[Start Date]],Expense[[#This Row],[End Date]])</f>
        <v>40</v>
      </c>
      <c r="H7" s="22">
        <f>Expense[[#This Row],[Vacation Accrued (Hours)]]-SUM($G$6:Expense[[#This Row],[Vacation Used (Hours)]])</f>
        <v>4</v>
      </c>
    </row>
    <row r="8" spans="2:9" ht="30" customHeight="1" x14ac:dyDescent="0.2">
      <c r="B8" s="12" t="s">
        <v>35</v>
      </c>
      <c r="C8" s="23">
        <v>45535</v>
      </c>
      <c r="D8" s="23">
        <v>45543</v>
      </c>
      <c r="E8" s="21">
        <f>8*NETWORKDAYS( Expense[[#This Row],[Start Date]],Expense[[#This Row],[End Date]])</f>
        <v>40</v>
      </c>
      <c r="F8" s="21">
        <f>10*DATEDIF($C$4,Expense[[#This Row],[Start Date]],"m")</f>
        <v>100</v>
      </c>
      <c r="G8" s="22">
        <f>8*NETWORKDAYS(Expense[[#This Row],[Start Date]],Expense[[#This Row],[End Date]])</f>
        <v>40</v>
      </c>
      <c r="H8" s="22">
        <f>Expense[[#This Row],[Vacation Accrued (Hours)]]-SUM($G$6:Expense[[#This Row],[Vacation Used (Hours)]])</f>
        <v>4</v>
      </c>
    </row>
    <row r="9" spans="2:9" ht="30" customHeight="1" x14ac:dyDescent="0.2">
      <c r="B9" s="19" t="s">
        <v>22</v>
      </c>
      <c r="C9" s="19"/>
      <c r="D9" s="19"/>
      <c r="E9" s="20">
        <f>SUBTOTAL(109,Expense[Work Hours])</f>
        <v>96</v>
      </c>
      <c r="F9" s="20">
        <f>SUBTOTAL(109,Expense[Vacation Accrued (Hours)])</f>
        <v>220</v>
      </c>
      <c r="G9" s="20">
        <f>SUBTOTAL(109,Expense[Vacation Used (Hours)])</f>
        <v>96</v>
      </c>
      <c r="H9" s="20">
        <f>SUBTOTAL(109,Expense[Vacation Remaining (Hours)])</f>
        <v>52</v>
      </c>
      <c r="I9" s="19"/>
    </row>
  </sheetData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C44B-97C2-DF48-A704-713DE79308D0}">
  <sheetPr>
    <tabColor theme="4"/>
    <pageSetUpPr fitToPage="1"/>
  </sheetPr>
  <dimension ref="B1:G20"/>
  <sheetViews>
    <sheetView showGridLines="0" zoomScaleNormal="100" workbookViewId="0">
      <selection activeCell="E6" sqref="E6"/>
    </sheetView>
  </sheetViews>
  <sheetFormatPr baseColWidth="10" defaultColWidth="9.1640625" defaultRowHeight="30" customHeight="1" x14ac:dyDescent="0.2"/>
  <cols>
    <col min="1" max="1" width="2.6640625" style="12" customWidth="1"/>
    <col min="2" max="4" width="20.6640625" style="12" customWidth="1"/>
    <col min="5" max="5" width="21.6640625" style="12" customWidth="1"/>
    <col min="6" max="6" width="14.1640625" style="12" customWidth="1"/>
    <col min="7" max="7" width="44.1640625" style="12" customWidth="1"/>
    <col min="8" max="16384" width="9.1640625" style="12"/>
  </cols>
  <sheetData>
    <row r="1" spans="2:7" ht="35" customHeight="1" x14ac:dyDescent="0.35">
      <c r="B1" s="27" t="s">
        <v>38</v>
      </c>
    </row>
    <row r="2" spans="2:7" ht="30" customHeight="1" x14ac:dyDescent="0.2">
      <c r="B2" s="16" t="s">
        <v>39</v>
      </c>
    </row>
    <row r="3" spans="2:7" ht="30" customHeight="1" x14ac:dyDescent="0.2">
      <c r="B3" s="15" t="s">
        <v>27</v>
      </c>
      <c r="C3" s="15" t="s">
        <v>26</v>
      </c>
      <c r="D3" s="15" t="s">
        <v>25</v>
      </c>
    </row>
    <row r="4" spans="2:7" ht="30" customHeight="1" x14ac:dyDescent="0.2">
      <c r="B4" s="14" t="s">
        <v>24</v>
      </c>
      <c r="C4" s="13" t="s">
        <v>9</v>
      </c>
      <c r="D4" s="13" t="s">
        <v>9</v>
      </c>
    </row>
    <row r="5" spans="2:7" ht="35" customHeight="1" x14ac:dyDescent="0.2">
      <c r="B5" s="18" t="s">
        <v>38</v>
      </c>
      <c r="C5" s="18" t="s">
        <v>26</v>
      </c>
      <c r="D5" s="18" t="s">
        <v>48</v>
      </c>
      <c r="E5" s="18" t="s">
        <v>55</v>
      </c>
      <c r="F5" s="18" t="s">
        <v>54</v>
      </c>
      <c r="G5" s="18" t="s">
        <v>23</v>
      </c>
    </row>
    <row r="6" spans="2:7" ht="30" customHeight="1" x14ac:dyDescent="0.2">
      <c r="B6" s="12" t="s">
        <v>36</v>
      </c>
      <c r="C6" s="23">
        <v>45208</v>
      </c>
      <c r="D6" s="23" t="s">
        <v>49</v>
      </c>
      <c r="E6" s="23"/>
      <c r="F6" s="24"/>
    </row>
    <row r="7" spans="2:7" ht="30" customHeight="1" x14ac:dyDescent="0.2">
      <c r="B7" s="12" t="s">
        <v>40</v>
      </c>
      <c r="C7" s="23">
        <v>45240</v>
      </c>
      <c r="D7" s="23" t="s">
        <v>52</v>
      </c>
      <c r="E7" s="23"/>
      <c r="F7" s="24"/>
    </row>
    <row r="8" spans="2:7" ht="30" customHeight="1" x14ac:dyDescent="0.2">
      <c r="B8" s="12" t="s">
        <v>41</v>
      </c>
      <c r="C8" s="23">
        <v>45253</v>
      </c>
      <c r="D8" s="23" t="s">
        <v>50</v>
      </c>
      <c r="E8" s="23"/>
      <c r="F8" s="26"/>
    </row>
    <row r="9" spans="2:7" ht="30" customHeight="1" x14ac:dyDescent="0.2">
      <c r="B9" s="12" t="s">
        <v>53</v>
      </c>
      <c r="C9" s="23">
        <v>45254</v>
      </c>
      <c r="D9" s="23" t="s">
        <v>52</v>
      </c>
      <c r="E9" s="23"/>
      <c r="F9" s="26"/>
    </row>
    <row r="10" spans="2:7" ht="30" customHeight="1" x14ac:dyDescent="0.2">
      <c r="B10" s="12" t="s">
        <v>42</v>
      </c>
      <c r="C10" s="23">
        <v>45306</v>
      </c>
      <c r="D10" s="23" t="s">
        <v>49</v>
      </c>
      <c r="E10" s="23"/>
      <c r="F10" s="26"/>
    </row>
    <row r="11" spans="2:7" ht="30" customHeight="1" x14ac:dyDescent="0.2">
      <c r="B11" s="12" t="s">
        <v>47</v>
      </c>
      <c r="C11" s="23">
        <v>45341</v>
      </c>
      <c r="D11" s="23" t="s">
        <v>49</v>
      </c>
      <c r="E11" s="23"/>
      <c r="F11" s="26"/>
    </row>
    <row r="12" spans="2:7" ht="30" customHeight="1" x14ac:dyDescent="0.2">
      <c r="B12" s="12" t="s">
        <v>43</v>
      </c>
      <c r="C12" s="23">
        <v>45439</v>
      </c>
      <c r="D12" s="23" t="s">
        <v>49</v>
      </c>
      <c r="E12" s="23"/>
      <c r="F12" s="26"/>
    </row>
    <row r="13" spans="2:7" ht="30" customHeight="1" x14ac:dyDescent="0.2">
      <c r="B13" s="12" t="s">
        <v>44</v>
      </c>
      <c r="C13" s="23">
        <v>45462</v>
      </c>
      <c r="D13" s="23" t="s">
        <v>51</v>
      </c>
      <c r="E13" s="23"/>
      <c r="F13" s="26"/>
    </row>
    <row r="14" spans="2:7" ht="30" customHeight="1" x14ac:dyDescent="0.2">
      <c r="B14" s="12" t="s">
        <v>45</v>
      </c>
      <c r="C14" s="23">
        <v>45477</v>
      </c>
      <c r="D14" s="23" t="s">
        <v>50</v>
      </c>
      <c r="E14" s="23"/>
      <c r="F14" s="26"/>
    </row>
    <row r="15" spans="2:7" ht="30" customHeight="1" x14ac:dyDescent="0.2">
      <c r="B15" s="12" t="s">
        <v>46</v>
      </c>
      <c r="C15" s="23">
        <v>45537</v>
      </c>
      <c r="D15" s="23" t="s">
        <v>49</v>
      </c>
      <c r="E15" s="23"/>
      <c r="F15" s="26"/>
    </row>
    <row r="16" spans="2:7" ht="30" customHeight="1" x14ac:dyDescent="0.2">
      <c r="B16" s="12" t="s">
        <v>36</v>
      </c>
      <c r="C16" s="23">
        <v>45213</v>
      </c>
      <c r="D16" s="23" t="s">
        <v>49</v>
      </c>
      <c r="E16" s="23"/>
      <c r="F16" s="26"/>
    </row>
    <row r="17" spans="2:7" ht="30" customHeight="1" x14ac:dyDescent="0.2">
      <c r="B17" s="12" t="s">
        <v>40</v>
      </c>
      <c r="C17" s="23">
        <v>45241</v>
      </c>
      <c r="D17" s="23" t="s">
        <v>49</v>
      </c>
      <c r="E17" s="23"/>
      <c r="F17" s="26"/>
    </row>
    <row r="18" spans="2:7" ht="30" customHeight="1" x14ac:dyDescent="0.2">
      <c r="B18" s="12" t="s">
        <v>41</v>
      </c>
      <c r="C18" s="23">
        <v>45253</v>
      </c>
      <c r="D18" s="23" t="s">
        <v>50</v>
      </c>
      <c r="E18" s="23"/>
      <c r="F18" s="26"/>
    </row>
    <row r="19" spans="2:7" ht="30" customHeight="1" x14ac:dyDescent="0.2">
      <c r="B19" s="12" t="s">
        <v>53</v>
      </c>
      <c r="C19" s="23">
        <v>45254</v>
      </c>
      <c r="D19" s="23" t="s">
        <v>52</v>
      </c>
      <c r="E19" s="23"/>
      <c r="F19" s="26"/>
    </row>
    <row r="20" spans="2:7" ht="30" customHeight="1" x14ac:dyDescent="0.2">
      <c r="B20" s="19" t="s">
        <v>22</v>
      </c>
      <c r="C20" s="19"/>
      <c r="D20" s="19"/>
      <c r="E20" s="19"/>
      <c r="F20" s="25">
        <f>SUBTOTAL(109,Expense4[Budget])</f>
        <v>0</v>
      </c>
      <c r="G20" s="19"/>
    </row>
  </sheetData>
  <hyperlinks>
    <hyperlink ref="B1" r:id="rId1" xr:uid="{9450120D-1EA5-5948-9DBC-E13866887719}"/>
  </hyperlinks>
  <printOptions horizontalCentered="1"/>
  <pageMargins left="0.7" right="0.7" top="0.75" bottom="0.75" header="0.3" footer="0.3"/>
  <pageSetup scale="87"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TIME SHEET</vt:lpstr>
      <vt:lpstr>VACATION TIME BUDGET</vt:lpstr>
      <vt:lpstr>HOLIDAYS</vt:lpstr>
      <vt:lpstr>HOLIDAYS!Print_Titles</vt:lpstr>
      <vt:lpstr>'TIME SHEET'!Print_Titles</vt:lpstr>
      <vt:lpstr>'VACATION TIME BUDGET'!Print_Titles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Sutherland Blair</dc:creator>
  <cp:lastModifiedBy>David Blair</cp:lastModifiedBy>
  <dcterms:created xsi:type="dcterms:W3CDTF">2017-02-03T07:23:27Z</dcterms:created>
  <dcterms:modified xsi:type="dcterms:W3CDTF">2023-09-06T17:08:45Z</dcterms:modified>
</cp:coreProperties>
</file>