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P4-SFC-SDN\INT\results\"/>
    </mc:Choice>
  </mc:AlternateContent>
  <xr:revisionPtr revIDLastSave="0" documentId="13_ncr:1_{E642E5CC-EC95-408C-AF88-73089BC239AF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HIGH-NO,SFC" sheetId="1" r:id="rId1"/>
    <sheet name="HIGH-SFC" sheetId="2" r:id="rId2"/>
    <sheet name="Comparison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9" i="3" l="1"/>
  <c r="D89" i="3" s="1"/>
  <c r="B89" i="3"/>
  <c r="C88" i="3"/>
  <c r="D88" i="3" s="1"/>
  <c r="B88" i="3"/>
  <c r="D87" i="3"/>
  <c r="C87" i="3"/>
  <c r="B87" i="3"/>
  <c r="C86" i="3"/>
  <c r="D86" i="3" s="1"/>
  <c r="B86" i="3"/>
  <c r="C85" i="3"/>
  <c r="D85" i="3" s="1"/>
  <c r="B85" i="3"/>
  <c r="C84" i="3"/>
  <c r="D84" i="3" s="1"/>
  <c r="B84" i="3"/>
  <c r="D83" i="3"/>
  <c r="C83" i="3"/>
  <c r="B83" i="3"/>
  <c r="C82" i="3"/>
  <c r="D82" i="3" s="1"/>
  <c r="B82" i="3"/>
  <c r="C81" i="3"/>
  <c r="D81" i="3" s="1"/>
  <c r="B81" i="3"/>
  <c r="D72" i="3"/>
  <c r="C72" i="3"/>
  <c r="B72" i="3"/>
  <c r="C71" i="3"/>
  <c r="D71" i="3" s="1"/>
  <c r="B71" i="3"/>
  <c r="C70" i="3"/>
  <c r="D70" i="3" s="1"/>
  <c r="B70" i="3"/>
  <c r="C69" i="3"/>
  <c r="D69" i="3" s="1"/>
  <c r="B69" i="3"/>
  <c r="D68" i="3"/>
  <c r="C68" i="3"/>
  <c r="B68" i="3"/>
  <c r="C67" i="3"/>
  <c r="D67" i="3" s="1"/>
  <c r="B67" i="3"/>
  <c r="C66" i="3"/>
  <c r="D66" i="3" s="1"/>
  <c r="B66" i="3"/>
  <c r="C65" i="3"/>
  <c r="D65" i="3" s="1"/>
  <c r="B65" i="3"/>
  <c r="D64" i="3"/>
  <c r="C64" i="3"/>
  <c r="B64" i="3"/>
  <c r="C55" i="3"/>
  <c r="D55" i="3" s="1"/>
  <c r="B55" i="3"/>
  <c r="C54" i="3"/>
  <c r="D54" i="3" s="1"/>
  <c r="B54" i="3"/>
  <c r="D53" i="3"/>
  <c r="C53" i="3"/>
  <c r="B53" i="3"/>
  <c r="C52" i="3"/>
  <c r="D52" i="3" s="1"/>
  <c r="B52" i="3"/>
  <c r="C51" i="3"/>
  <c r="D51" i="3" s="1"/>
  <c r="B51" i="3"/>
  <c r="C50" i="3"/>
  <c r="D50" i="3" s="1"/>
  <c r="B50" i="3"/>
  <c r="D49" i="3"/>
  <c r="C49" i="3"/>
  <c r="B49" i="3"/>
  <c r="C48" i="3"/>
  <c r="D48" i="3" s="1"/>
  <c r="B48" i="3"/>
  <c r="C47" i="3"/>
  <c r="D47" i="3" s="1"/>
  <c r="B47" i="3"/>
  <c r="D38" i="3"/>
  <c r="C38" i="3"/>
  <c r="B38" i="3"/>
  <c r="C37" i="3"/>
  <c r="D37" i="3" s="1"/>
  <c r="B37" i="3"/>
  <c r="C36" i="3"/>
  <c r="D36" i="3" s="1"/>
  <c r="B36" i="3"/>
  <c r="C35" i="3"/>
  <c r="D35" i="3" s="1"/>
  <c r="B35" i="3"/>
  <c r="D34" i="3"/>
  <c r="C34" i="3"/>
  <c r="B34" i="3"/>
  <c r="C33" i="3"/>
  <c r="D33" i="3" s="1"/>
  <c r="B33" i="3"/>
  <c r="C32" i="3"/>
  <c r="D32" i="3" s="1"/>
  <c r="B32" i="3"/>
  <c r="C31" i="3"/>
  <c r="D31" i="3" s="1"/>
  <c r="B31" i="3"/>
  <c r="D30" i="3"/>
  <c r="C30" i="3"/>
  <c r="B30" i="3"/>
  <c r="C21" i="3"/>
  <c r="D21" i="3" s="1"/>
  <c r="B21" i="3"/>
  <c r="C20" i="3"/>
  <c r="D20" i="3" s="1"/>
  <c r="B20" i="3"/>
  <c r="D19" i="3"/>
  <c r="C19" i="3"/>
  <c r="B19" i="3"/>
  <c r="C18" i="3"/>
  <c r="D18" i="3" s="1"/>
  <c r="B18" i="3"/>
  <c r="C17" i="3"/>
  <c r="D17" i="3" s="1"/>
  <c r="B17" i="3"/>
  <c r="C16" i="3"/>
  <c r="D16" i="3" s="1"/>
  <c r="B16" i="3"/>
  <c r="D15" i="3"/>
  <c r="C15" i="3"/>
  <c r="B15" i="3"/>
  <c r="C14" i="3"/>
  <c r="D14" i="3" s="1"/>
  <c r="B14" i="3"/>
  <c r="C13" i="3"/>
  <c r="D13" i="3" s="1"/>
  <c r="B13" i="3"/>
  <c r="C244" i="2"/>
  <c r="D244" i="2" s="1"/>
  <c r="C95" i="3" s="1"/>
  <c r="B244" i="2"/>
  <c r="B222" i="2"/>
  <c r="C80" i="3" s="1"/>
  <c r="B218" i="2"/>
  <c r="C76" i="3" s="1"/>
  <c r="B199" i="2"/>
  <c r="C63" i="3" s="1"/>
  <c r="B195" i="2"/>
  <c r="C59" i="3" s="1"/>
  <c r="B176" i="2"/>
  <c r="C46" i="3" s="1"/>
  <c r="B172" i="2"/>
  <c r="C42" i="3" s="1"/>
  <c r="B153" i="2"/>
  <c r="C29" i="3" s="1"/>
  <c r="B149" i="2"/>
  <c r="C25" i="3" s="1"/>
  <c r="B130" i="2"/>
  <c r="C12" i="3" s="1"/>
  <c r="B126" i="2"/>
  <c r="C8" i="3" s="1"/>
  <c r="O121" i="2"/>
  <c r="M121" i="2"/>
  <c r="N121" i="2" s="1"/>
  <c r="O119" i="2"/>
  <c r="N119" i="2"/>
  <c r="M119" i="2"/>
  <c r="O117" i="2"/>
  <c r="M117" i="2"/>
  <c r="N117" i="2" s="1"/>
  <c r="O115" i="2"/>
  <c r="M115" i="2"/>
  <c r="N115" i="2" s="1"/>
  <c r="O113" i="2"/>
  <c r="M113" i="2"/>
  <c r="N113" i="2" s="1"/>
  <c r="O109" i="2"/>
  <c r="N109" i="2"/>
  <c r="M109" i="2"/>
  <c r="O107" i="2"/>
  <c r="M107" i="2"/>
  <c r="N107" i="2" s="1"/>
  <c r="O105" i="2"/>
  <c r="M105" i="2"/>
  <c r="N105" i="2" s="1"/>
  <c r="O103" i="2"/>
  <c r="N103" i="2"/>
  <c r="M103" i="2"/>
  <c r="O101" i="2"/>
  <c r="N101" i="2"/>
  <c r="M101" i="2"/>
  <c r="O97" i="2"/>
  <c r="M97" i="2"/>
  <c r="N97" i="2" s="1"/>
  <c r="O95" i="2"/>
  <c r="M95" i="2"/>
  <c r="N95" i="2" s="1"/>
  <c r="O93" i="2"/>
  <c r="N93" i="2"/>
  <c r="M93" i="2"/>
  <c r="O91" i="2"/>
  <c r="N91" i="2"/>
  <c r="M91" i="2"/>
  <c r="O89" i="2"/>
  <c r="M89" i="2"/>
  <c r="N89" i="2" s="1"/>
  <c r="O85" i="2"/>
  <c r="M85" i="2"/>
  <c r="N85" i="2" s="1"/>
  <c r="O83" i="2"/>
  <c r="N83" i="2"/>
  <c r="M83" i="2"/>
  <c r="O81" i="2"/>
  <c r="N81" i="2"/>
  <c r="M81" i="2"/>
  <c r="O79" i="2"/>
  <c r="M79" i="2"/>
  <c r="N79" i="2" s="1"/>
  <c r="O77" i="2"/>
  <c r="M77" i="2"/>
  <c r="N77" i="2" s="1"/>
  <c r="O73" i="2"/>
  <c r="N73" i="2"/>
  <c r="M73" i="2"/>
  <c r="O71" i="2"/>
  <c r="N71" i="2"/>
  <c r="M71" i="2"/>
  <c r="O69" i="2"/>
  <c r="M69" i="2"/>
  <c r="N69" i="2" s="1"/>
  <c r="O67" i="2"/>
  <c r="M67" i="2"/>
  <c r="N67" i="2" s="1"/>
  <c r="O65" i="2"/>
  <c r="N65" i="2"/>
  <c r="M65" i="2"/>
  <c r="O61" i="2"/>
  <c r="N61" i="2"/>
  <c r="M61" i="2"/>
  <c r="O59" i="2"/>
  <c r="M59" i="2"/>
  <c r="N59" i="2" s="1"/>
  <c r="O57" i="2"/>
  <c r="M57" i="2"/>
  <c r="N57" i="2" s="1"/>
  <c r="O55" i="2"/>
  <c r="N55" i="2"/>
  <c r="M55" i="2"/>
  <c r="O53" i="2"/>
  <c r="N53" i="2"/>
  <c r="M53" i="2"/>
  <c r="O49" i="2"/>
  <c r="M49" i="2"/>
  <c r="N49" i="2" s="1"/>
  <c r="O47" i="2"/>
  <c r="M47" i="2"/>
  <c r="N47" i="2" s="1"/>
  <c r="O45" i="2"/>
  <c r="N45" i="2"/>
  <c r="M45" i="2"/>
  <c r="O43" i="2"/>
  <c r="N43" i="2"/>
  <c r="M43" i="2"/>
  <c r="O41" i="2"/>
  <c r="M41" i="2"/>
  <c r="N41" i="2" s="1"/>
  <c r="O37" i="2"/>
  <c r="M37" i="2"/>
  <c r="N37" i="2" s="1"/>
  <c r="O35" i="2"/>
  <c r="N35" i="2"/>
  <c r="M35" i="2"/>
  <c r="O33" i="2"/>
  <c r="N33" i="2"/>
  <c r="M33" i="2"/>
  <c r="O31" i="2"/>
  <c r="M31" i="2"/>
  <c r="N31" i="2" s="1"/>
  <c r="O29" i="2"/>
  <c r="M29" i="2"/>
  <c r="N29" i="2" s="1"/>
  <c r="O25" i="2"/>
  <c r="N25" i="2"/>
  <c r="M25" i="2"/>
  <c r="O23" i="2"/>
  <c r="N23" i="2"/>
  <c r="M23" i="2"/>
  <c r="O21" i="2"/>
  <c r="M21" i="2"/>
  <c r="N21" i="2" s="1"/>
  <c r="O19" i="2"/>
  <c r="M19" i="2"/>
  <c r="N19" i="2" s="1"/>
  <c r="O17" i="2"/>
  <c r="N17" i="2"/>
  <c r="M17" i="2"/>
  <c r="O13" i="2"/>
  <c r="C243" i="2" s="1"/>
  <c r="N13" i="2"/>
  <c r="M13" i="2"/>
  <c r="B219" i="2" s="1"/>
  <c r="C77" i="3" s="1"/>
  <c r="O11" i="2"/>
  <c r="B175" i="2" s="1"/>
  <c r="C45" i="3" s="1"/>
  <c r="M11" i="2"/>
  <c r="N11" i="2" s="1"/>
  <c r="O9" i="2"/>
  <c r="M9" i="2"/>
  <c r="N9" i="2" s="1"/>
  <c r="O7" i="2"/>
  <c r="B198" i="2" s="1"/>
  <c r="C62" i="3" s="1"/>
  <c r="N7" i="2"/>
  <c r="M7" i="2"/>
  <c r="B127" i="2" s="1"/>
  <c r="C9" i="3" s="1"/>
  <c r="O5" i="2"/>
  <c r="B243" i="2" s="1"/>
  <c r="N5" i="2"/>
  <c r="M5" i="2"/>
  <c r="B150" i="2" s="1"/>
  <c r="C26" i="3" s="1"/>
  <c r="C244" i="1"/>
  <c r="D244" i="1" s="1"/>
  <c r="B95" i="3" s="1"/>
  <c r="B244" i="1"/>
  <c r="B222" i="1"/>
  <c r="B80" i="3" s="1"/>
  <c r="B218" i="1"/>
  <c r="B76" i="3" s="1"/>
  <c r="B199" i="1"/>
  <c r="B63" i="3" s="1"/>
  <c r="B195" i="1"/>
  <c r="B59" i="3" s="1"/>
  <c r="B176" i="1"/>
  <c r="B46" i="3" s="1"/>
  <c r="B172" i="1"/>
  <c r="B42" i="3" s="1"/>
  <c r="B153" i="1"/>
  <c r="B29" i="3" s="1"/>
  <c r="B149" i="1"/>
  <c r="B25" i="3" s="1"/>
  <c r="B130" i="1"/>
  <c r="B12" i="3" s="1"/>
  <c r="B126" i="1"/>
  <c r="B8" i="3" s="1"/>
  <c r="O121" i="1"/>
  <c r="M121" i="1"/>
  <c r="N121" i="1" s="1"/>
  <c r="O119" i="1"/>
  <c r="M119" i="1"/>
  <c r="N119" i="1" s="1"/>
  <c r="O117" i="1"/>
  <c r="N117" i="1"/>
  <c r="M117" i="1"/>
  <c r="O115" i="1"/>
  <c r="M115" i="1"/>
  <c r="N115" i="1" s="1"/>
  <c r="O113" i="1"/>
  <c r="M113" i="1"/>
  <c r="N113" i="1" s="1"/>
  <c r="O109" i="1"/>
  <c r="M109" i="1"/>
  <c r="N109" i="1" s="1"/>
  <c r="O107" i="1"/>
  <c r="N107" i="1"/>
  <c r="M107" i="1"/>
  <c r="O105" i="1"/>
  <c r="M105" i="1"/>
  <c r="N105" i="1" s="1"/>
  <c r="O103" i="1"/>
  <c r="M103" i="1"/>
  <c r="N103" i="1" s="1"/>
  <c r="O101" i="1"/>
  <c r="M101" i="1"/>
  <c r="N101" i="1" s="1"/>
  <c r="O97" i="1"/>
  <c r="N97" i="1"/>
  <c r="M97" i="1"/>
  <c r="O95" i="1"/>
  <c r="M95" i="1"/>
  <c r="N95" i="1" s="1"/>
  <c r="O93" i="1"/>
  <c r="M93" i="1"/>
  <c r="N93" i="1" s="1"/>
  <c r="O91" i="1"/>
  <c r="M91" i="1"/>
  <c r="N91" i="1" s="1"/>
  <c r="O89" i="1"/>
  <c r="N89" i="1"/>
  <c r="M89" i="1"/>
  <c r="O85" i="1"/>
  <c r="M85" i="1"/>
  <c r="N85" i="1" s="1"/>
  <c r="O83" i="1"/>
  <c r="M83" i="1"/>
  <c r="N83" i="1" s="1"/>
  <c r="O81" i="1"/>
  <c r="N81" i="1"/>
  <c r="M81" i="1"/>
  <c r="O79" i="1"/>
  <c r="N79" i="1"/>
  <c r="M79" i="1"/>
  <c r="O77" i="1"/>
  <c r="M77" i="1"/>
  <c r="N77" i="1" s="1"/>
  <c r="O73" i="1"/>
  <c r="M73" i="1"/>
  <c r="N73" i="1" s="1"/>
  <c r="O71" i="1"/>
  <c r="N71" i="1"/>
  <c r="M71" i="1"/>
  <c r="O69" i="1"/>
  <c r="N69" i="1"/>
  <c r="M69" i="1"/>
  <c r="O67" i="1"/>
  <c r="M67" i="1"/>
  <c r="N67" i="1" s="1"/>
  <c r="O65" i="1"/>
  <c r="M65" i="1"/>
  <c r="N65" i="1" s="1"/>
  <c r="O61" i="1"/>
  <c r="N61" i="1"/>
  <c r="M61" i="1"/>
  <c r="O59" i="1"/>
  <c r="N59" i="1"/>
  <c r="M59" i="1"/>
  <c r="O57" i="1"/>
  <c r="M57" i="1"/>
  <c r="N57" i="1" s="1"/>
  <c r="O55" i="1"/>
  <c r="M55" i="1"/>
  <c r="N55" i="1" s="1"/>
  <c r="O53" i="1"/>
  <c r="N53" i="1"/>
  <c r="M53" i="1"/>
  <c r="O49" i="1"/>
  <c r="N49" i="1"/>
  <c r="M49" i="1"/>
  <c r="O47" i="1"/>
  <c r="M47" i="1"/>
  <c r="N47" i="1" s="1"/>
  <c r="O45" i="1"/>
  <c r="M45" i="1"/>
  <c r="N45" i="1" s="1"/>
  <c r="O43" i="1"/>
  <c r="N43" i="1"/>
  <c r="M43" i="1"/>
  <c r="O41" i="1"/>
  <c r="N41" i="1"/>
  <c r="M41" i="1"/>
  <c r="O37" i="1"/>
  <c r="M37" i="1"/>
  <c r="N37" i="1" s="1"/>
  <c r="O35" i="1"/>
  <c r="M35" i="1"/>
  <c r="N35" i="1" s="1"/>
  <c r="O33" i="1"/>
  <c r="B152" i="1" s="1"/>
  <c r="B28" i="3" s="1"/>
  <c r="N33" i="1"/>
  <c r="M33" i="1"/>
  <c r="O31" i="1"/>
  <c r="N31" i="1"/>
  <c r="M31" i="1"/>
  <c r="O29" i="1"/>
  <c r="M29" i="1"/>
  <c r="N29" i="1" s="1"/>
  <c r="O25" i="1"/>
  <c r="M25" i="1"/>
  <c r="N25" i="1" s="1"/>
  <c r="B174" i="1" s="1"/>
  <c r="B44" i="3" s="1"/>
  <c r="O23" i="1"/>
  <c r="N23" i="1"/>
  <c r="M23" i="1"/>
  <c r="O21" i="1"/>
  <c r="N21" i="1"/>
  <c r="M21" i="1"/>
  <c r="O19" i="1"/>
  <c r="M19" i="1"/>
  <c r="N19" i="1" s="1"/>
  <c r="O17" i="1"/>
  <c r="M17" i="1"/>
  <c r="N17" i="1" s="1"/>
  <c r="O13" i="1"/>
  <c r="B175" i="1" s="1"/>
  <c r="B45" i="3" s="1"/>
  <c r="N13" i="1"/>
  <c r="M13" i="1"/>
  <c r="B173" i="1" s="1"/>
  <c r="B43" i="3" s="1"/>
  <c r="O11" i="1"/>
  <c r="B221" i="1" s="1"/>
  <c r="B79" i="3" s="1"/>
  <c r="N11" i="1"/>
  <c r="M11" i="1"/>
  <c r="B219" i="1" s="1"/>
  <c r="B77" i="3" s="1"/>
  <c r="O9" i="1"/>
  <c r="M9" i="1"/>
  <c r="N9" i="1" s="1"/>
  <c r="O7" i="1"/>
  <c r="M7" i="1"/>
  <c r="B150" i="1" s="1"/>
  <c r="B26" i="3" s="1"/>
  <c r="O5" i="1"/>
  <c r="B129" i="1" s="1"/>
  <c r="B11" i="3" s="1"/>
  <c r="N5" i="1"/>
  <c r="M5" i="1"/>
  <c r="B127" i="1" s="1"/>
  <c r="B9" i="3" s="1"/>
  <c r="D77" i="3" l="1"/>
  <c r="D59" i="3"/>
  <c r="B220" i="1"/>
  <c r="B78" i="3" s="1"/>
  <c r="D9" i="3"/>
  <c r="B220" i="2"/>
  <c r="C78" i="3" s="1"/>
  <c r="D78" i="3" s="1"/>
  <c r="D29" i="3"/>
  <c r="D63" i="3"/>
  <c r="D95" i="3"/>
  <c r="B128" i="1"/>
  <c r="B10" i="3" s="1"/>
  <c r="D26" i="3"/>
  <c r="B128" i="2"/>
  <c r="C10" i="3" s="1"/>
  <c r="D10" i="3" s="1"/>
  <c r="B174" i="2"/>
  <c r="C44" i="3" s="1"/>
  <c r="D44" i="3" s="1"/>
  <c r="D243" i="2"/>
  <c r="C94" i="3" s="1"/>
  <c r="D8" i="3"/>
  <c r="D42" i="3"/>
  <c r="D76" i="3"/>
  <c r="D25" i="3"/>
  <c r="B151" i="2"/>
  <c r="C27" i="3" s="1"/>
  <c r="D45" i="3"/>
  <c r="D12" i="3"/>
  <c r="D46" i="3"/>
  <c r="D80" i="3"/>
  <c r="B129" i="2"/>
  <c r="C11" i="3" s="1"/>
  <c r="D11" i="3" s="1"/>
  <c r="B173" i="2"/>
  <c r="C43" i="3" s="1"/>
  <c r="D43" i="3" s="1"/>
  <c r="B221" i="2"/>
  <c r="C79" i="3" s="1"/>
  <c r="D79" i="3" s="1"/>
  <c r="B197" i="1"/>
  <c r="B61" i="3" s="1"/>
  <c r="B243" i="1"/>
  <c r="B152" i="2"/>
  <c r="C28" i="3" s="1"/>
  <c r="D28" i="3" s="1"/>
  <c r="B196" i="2"/>
  <c r="C60" i="3" s="1"/>
  <c r="N7" i="1"/>
  <c r="B151" i="1" s="1"/>
  <c r="B27" i="3" s="1"/>
  <c r="B198" i="1"/>
  <c r="B62" i="3" s="1"/>
  <c r="D62" i="3" s="1"/>
  <c r="C243" i="1"/>
  <c r="B197" i="2"/>
  <c r="C61" i="3" s="1"/>
  <c r="B196" i="1"/>
  <c r="B60" i="3" s="1"/>
  <c r="D61" i="3" l="1"/>
  <c r="D60" i="3"/>
  <c r="D27" i="3"/>
  <c r="D243" i="1"/>
  <c r="B94" i="3" s="1"/>
  <c r="D94" i="3" s="1"/>
</calcChain>
</file>

<file path=xl/sharedStrings.xml><?xml version="1.0" encoding="utf-8"?>
<sst xmlns="http://schemas.openxmlformats.org/spreadsheetml/2006/main" count="1036" uniqueCount="80">
  <si>
    <t>Flow src</t>
  </si>
  <si>
    <t>Flow dst</t>
  </si>
  <si>
    <t>Source Port</t>
  </si>
  <si>
    <t>Destination Port</t>
  </si>
  <si>
    <t>DSCP</t>
  </si>
  <si>
    <t>Packet Size (Bytes)</t>
  </si>
  <si>
    <t>Is</t>
  </si>
  <si>
    <t>Nº of packets</t>
  </si>
  <si>
    <t>1º Packet Timestamp(seconds)</t>
  </si>
  <si>
    <t>Nº of out of order packets</t>
  </si>
  <si>
    <t>Out of order packets</t>
  </si>
  <si>
    <t>AVG Flow Jitter (nanoseconds)</t>
  </si>
  <si>
    <t>Packet Loss</t>
  </si>
  <si>
    <t>Packet Loss (%)</t>
  </si>
  <si>
    <t>1º Packet Delay (nanoseconds)</t>
  </si>
  <si>
    <t>Iteration - 1</t>
  </si>
  <si>
    <t>10.0.1.2</t>
  </si>
  <si>
    <t>10.0.2.2</t>
  </si>
  <si>
    <t>sender</t>
  </si>
  <si>
    <t>receiver</t>
  </si>
  <si>
    <t>[]</t>
  </si>
  <si>
    <t>10.0.1.1</t>
  </si>
  <si>
    <t>10.0.5.1</t>
  </si>
  <si>
    <t>239.1.1.1</t>
  </si>
  <si>
    <t>[][][][]</t>
  </si>
  <si>
    <t>Iteration - 2</t>
  </si>
  <si>
    <t>Iteration - 3</t>
  </si>
  <si>
    <t>Iteration - 4</t>
  </si>
  <si>
    <t>Iteration - 5</t>
  </si>
  <si>
    <t>Iteration - 6</t>
  </si>
  <si>
    <t>Iteration - 7</t>
  </si>
  <si>
    <t>Iteration - 8</t>
  </si>
  <si>
    <t>Iteration - 9</t>
  </si>
  <si>
    <t>Iteration - 10</t>
  </si>
  <si>
    <t>Calculations For All Flows</t>
  </si>
  <si>
    <t>Values</t>
  </si>
  <si>
    <t>AVG Out of Order Packets (Nº)</t>
  </si>
  <si>
    <t>AVG Packet Loss (Nº)</t>
  </si>
  <si>
    <t>AVG Packet Loss (%)</t>
  </si>
  <si>
    <t>AVG 1º Packet Delay (nanoseconds)</t>
  </si>
  <si>
    <t>STD Flow Jitter (nanoseconds)</t>
  </si>
  <si>
    <t>AVG Flows Latency (nanoseconds)</t>
  </si>
  <si>
    <t>STD Flows Latency (nanoseconds)</t>
  </si>
  <si>
    <t>AVG Hop Latency (nanoseconds)</t>
  </si>
  <si>
    <t>STD Hop Latency (nanoseconds)</t>
  </si>
  <si>
    <t>Switch ID For All Flows</t>
  </si>
  <si>
    <t>% of packets to each switch</t>
  </si>
  <si>
    <t>Total Sum of Processed Bytes</t>
  </si>
  <si>
    <t>Mean</t>
  </si>
  <si>
    <t>Standard Deviation</t>
  </si>
  <si>
    <t>Calculations For Flows with DSCP = 0</t>
  </si>
  <si>
    <t>Switch ID For Flows with DSCP = 0</t>
  </si>
  <si>
    <t>Calculations For Flows with DSCP = 2</t>
  </si>
  <si>
    <t>Switch ID For Flows with DSCP = 2</t>
  </si>
  <si>
    <t>Calculations For Flows with DSCP = 10</t>
  </si>
  <si>
    <t>Switch ID For Flows with DSCP = 10</t>
  </si>
  <si>
    <t>Calculations For Flows with DSCP = 51</t>
  </si>
  <si>
    <t>Switch ID For Flows with DSCP = 51</t>
  </si>
  <si>
    <t>Flows Types</t>
  </si>
  <si>
    <t>Non-Emergency Flows</t>
  </si>
  <si>
    <t>Emergency Flows</t>
  </si>
  <si>
    <t>Variation (%)</t>
  </si>
  <si>
    <t>AVG Flow Delay (nanoseconds)</t>
  </si>
  <si>
    <t>Load Test Cases</t>
  </si>
  <si>
    <t>Variation: From NO,SFC to SFC</t>
  </si>
  <si>
    <t>HIGH</t>
  </si>
  <si>
    <t>NO,SFC</t>
  </si>
  <si>
    <t>SFC</t>
  </si>
  <si>
    <t>All DSCP: All Data Flows</t>
  </si>
  <si>
    <t>AVG of packets to each switch (%)</t>
  </si>
  <si>
    <t>Standard Deviation of packets to each switch (%)</t>
  </si>
  <si>
    <t>AVG of processed Bytes to each switch</t>
  </si>
  <si>
    <t>Standard Deviation of processed Bytes to each switch</t>
  </si>
  <si>
    <t>DSCP: 0</t>
  </si>
  <si>
    <t>DSCP: 2</t>
  </si>
  <si>
    <t>DSCP: 10</t>
  </si>
  <si>
    <t>DSCP: 51</t>
  </si>
  <si>
    <t>For All Data Flows</t>
  </si>
  <si>
    <t>Variation of the AVG 1º Packet Delay between (No)Emergency Flows (%)</t>
  </si>
  <si>
    <t>Variation of the AVG Flow Delay between (No)Emergency Flows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</si>
</sst>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Flow Jitter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Comparison!$B$13:$C$13</c:f>
                <c:numCache>
                  <c:formatCode>General</c:formatCode>
                  <c:ptCount val="2"/>
                  <c:pt idx="0">
                    <c:v>968251.5</c:v>
                  </c:pt>
                  <c:pt idx="1">
                    <c:v>1293122.1599999999</c:v>
                  </c:pt>
                </c:numCache>
              </c:numRef>
            </c:plus>
            <c:minus>
              <c:numRef>
                <c:f>Comparison!$B$13:$C$13</c:f>
                <c:numCache>
                  <c:formatCode>General</c:formatCode>
                  <c:ptCount val="2"/>
                  <c:pt idx="0">
                    <c:v>968251.5</c:v>
                  </c:pt>
                  <c:pt idx="1">
                    <c:v>1293122.1599999999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Comparison!$B$12:$C$12</c:f>
              <c:numCache>
                <c:formatCode>General</c:formatCode>
                <c:ptCount val="2"/>
                <c:pt idx="0">
                  <c:v>11901686.859999999</c:v>
                </c:pt>
                <c:pt idx="1">
                  <c:v>12407865.439999999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B-4FB1-9590-99143D7ABC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of packets to each switch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Comparison!$B$35:$C$35</c:f>
              <c:strCache>
                <c:ptCount val="2"/>
                <c:pt idx="0">
                  <c:v>40</c:v>
                </c:pt>
                <c:pt idx="1">
                  <c:v>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Comparison!$B$36:$C$36</c:f>
                <c:numCache>
                  <c:formatCode>General</c:formatCode>
                  <c:ptCount val="2"/>
                  <c:pt idx="0">
                    <c:v>38</c:v>
                  </c:pt>
                  <c:pt idx="1">
                    <c:v>37.99</c:v>
                  </c:pt>
                </c:numCache>
              </c:numRef>
            </c:plus>
            <c:minus>
              <c:numRef>
                <c:f>Comparison!$B$36:$C$36</c:f>
                <c:numCache>
                  <c:formatCode>General</c:formatCode>
                  <c:ptCount val="2"/>
                  <c:pt idx="0">
                    <c:v>38</c:v>
                  </c:pt>
                  <c:pt idx="1">
                    <c:v>37.99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Comparison!$B$35:$C$35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F-4791-A046-EBC9C2A578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of processed Bytes to each switch</a:t>
            </a:r>
          </a:p>
        </c:rich>
      </c:tx>
      <c:layout>
        <c:manualLayout>
          <c:xMode val="edge"/>
          <c:yMode val="edge"/>
          <c:x val="0.22376113244840393"/>
          <c:y val="3.6492092709454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Comparison!$B$37:$C$37</c:f>
              <c:strCache>
                <c:ptCount val="2"/>
                <c:pt idx="0">
                  <c:v>2063512</c:v>
                </c:pt>
                <c:pt idx="1">
                  <c:v>2235698,4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Comparison!$B$38:$C$38</c:f>
                <c:numCache>
                  <c:formatCode>General</c:formatCode>
                  <c:ptCount val="2"/>
                  <c:pt idx="0">
                    <c:v>1960594.24</c:v>
                  </c:pt>
                  <c:pt idx="1">
                    <c:v>2123167.84</c:v>
                  </c:pt>
                </c:numCache>
              </c:numRef>
            </c:plus>
            <c:minus>
              <c:numRef>
                <c:f>Comparison!$B$38:$C$38</c:f>
                <c:numCache>
                  <c:formatCode>General</c:formatCode>
                  <c:ptCount val="2"/>
                  <c:pt idx="0">
                    <c:v>1960594.24</c:v>
                  </c:pt>
                  <c:pt idx="1">
                    <c:v>2123167.84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Comparison!$B$37:$C$37</c:f>
              <c:numCache>
                <c:formatCode>General</c:formatCode>
                <c:ptCount val="2"/>
                <c:pt idx="0">
                  <c:v>2063512</c:v>
                </c:pt>
                <c:pt idx="1">
                  <c:v>2235698.4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1-4012-AF3C-597791DAAC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1º Packet Delay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Comparison!$B$28:$C$28</c:f>
              <c:strCache>
                <c:ptCount val="2"/>
                <c:pt idx="0">
                  <c:v>21233034,13</c:v>
                </c:pt>
                <c:pt idx="1">
                  <c:v>20323479,18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Comparison!$B$28:$C$28</c:f>
              <c:numCache>
                <c:formatCode>General</c:formatCode>
                <c:ptCount val="2"/>
                <c:pt idx="0">
                  <c:v>21233034.129999999</c:v>
                </c:pt>
                <c:pt idx="1">
                  <c:v>20323479.18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9-40E3-B3E4-DEDA133DCB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Flow Jitter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Comparison!$B$46:$C$46</c:f>
              <c:strCache>
                <c:ptCount val="2"/>
                <c:pt idx="0">
                  <c:v>12047247.05</c:v>
                </c:pt>
                <c:pt idx="1">
                  <c:v>12638530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Comparison!$B$47:$C$47</c:f>
                <c:numCache>
                  <c:formatCode>General</c:formatCode>
                  <c:ptCount val="2"/>
                  <c:pt idx="0">
                    <c:v>920343.36</c:v>
                  </c:pt>
                  <c:pt idx="1">
                    <c:v>984516.99</c:v>
                  </c:pt>
                </c:numCache>
              </c:numRef>
            </c:plus>
            <c:minus>
              <c:numRef>
                <c:f>Comparison!$B$47:$C$47</c:f>
                <c:numCache>
                  <c:formatCode>General</c:formatCode>
                  <c:ptCount val="2"/>
                  <c:pt idx="0">
                    <c:v>920343.36</c:v>
                  </c:pt>
                  <c:pt idx="1">
                    <c:v>984516.99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Comparison!$B$46:$C$46</c:f>
              <c:numCache>
                <c:formatCode>General</c:formatCode>
                <c:ptCount val="2"/>
                <c:pt idx="0">
                  <c:v>12047247.050000001</c:v>
                </c:pt>
                <c:pt idx="1">
                  <c:v>12638530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7-4CA4-BA87-1AEB041652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Flow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Comparison!$B$48:$C$48</c:f>
              <c:strCache>
                <c:ptCount val="2"/>
                <c:pt idx="0">
                  <c:v>2599.11</c:v>
                </c:pt>
                <c:pt idx="1">
                  <c:v>2506.76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Comparison!$B$49:$C$49</c:f>
                <c:numCache>
                  <c:formatCode>General</c:formatCode>
                  <c:ptCount val="2"/>
                  <c:pt idx="0">
                    <c:v>437.78</c:v>
                  </c:pt>
                  <c:pt idx="1">
                    <c:v>560.9</c:v>
                  </c:pt>
                </c:numCache>
              </c:numRef>
            </c:plus>
            <c:minus>
              <c:numRef>
                <c:f>Comparison!$B$49:$C$49</c:f>
                <c:numCache>
                  <c:formatCode>General</c:formatCode>
                  <c:ptCount val="2"/>
                  <c:pt idx="0">
                    <c:v>437.78</c:v>
                  </c:pt>
                  <c:pt idx="1">
                    <c:v>560.9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Comparison!$B$48:$C$48</c:f>
              <c:numCache>
                <c:formatCode>General</c:formatCode>
                <c:ptCount val="2"/>
                <c:pt idx="0">
                  <c:v>2599.11</c:v>
                </c:pt>
                <c:pt idx="1">
                  <c:v>2506.7600000000002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3-4598-9080-391B15B64C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Hop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Comparison!$B$50:$C$50</c:f>
              <c:strCache>
                <c:ptCount val="2"/>
                <c:pt idx="0">
                  <c:v>629.17</c:v>
                </c:pt>
                <c:pt idx="1">
                  <c:v>705.05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Comparison!$B$51:$C$51</c:f>
                <c:numCache>
                  <c:formatCode>General</c:formatCode>
                  <c:ptCount val="2"/>
                  <c:pt idx="0">
                    <c:v>283.37</c:v>
                  </c:pt>
                  <c:pt idx="1">
                    <c:v>341.75</c:v>
                  </c:pt>
                </c:numCache>
              </c:numRef>
            </c:plus>
            <c:minus>
              <c:numRef>
                <c:f>Comparison!$B$51:$C$51</c:f>
                <c:numCache>
                  <c:formatCode>General</c:formatCode>
                  <c:ptCount val="2"/>
                  <c:pt idx="0">
                    <c:v>283.37</c:v>
                  </c:pt>
                  <c:pt idx="1">
                    <c:v>341.75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Comparison!$B$50:$C$50</c:f>
              <c:numCache>
                <c:formatCode>General</c:formatCode>
                <c:ptCount val="2"/>
                <c:pt idx="0">
                  <c:v>629.16999999999996</c:v>
                </c:pt>
                <c:pt idx="1">
                  <c:v>705.05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8-4AB5-BBFF-1B52F838B5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of packets to each switch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Comparison!$B$52:$C$52</c:f>
              <c:strCache>
                <c:ptCount val="2"/>
                <c:pt idx="0">
                  <c:v>60</c:v>
                </c:pt>
                <c:pt idx="1">
                  <c:v>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Comparison!$B$53:$C$53</c:f>
                <c:numCache>
                  <c:formatCode>General</c:formatCode>
                  <c:ptCount val="2"/>
                  <c:pt idx="0">
                    <c:v>48.99</c:v>
                  </c:pt>
                  <c:pt idx="1">
                    <c:v>48.99</c:v>
                  </c:pt>
                </c:numCache>
              </c:numRef>
            </c:plus>
            <c:minus>
              <c:numRef>
                <c:f>Comparison!$B$53:$C$53</c:f>
                <c:numCache>
                  <c:formatCode>General</c:formatCode>
                  <c:ptCount val="2"/>
                  <c:pt idx="0">
                    <c:v>48.99</c:v>
                  </c:pt>
                  <c:pt idx="1">
                    <c:v>48.99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Comparison!$B$52:$C$52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4-4F69-B9B6-458BE3795E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of processed Bytes to each switch</a:t>
            </a:r>
          </a:p>
        </c:rich>
      </c:tx>
      <c:layout>
        <c:manualLayout>
          <c:xMode val="edge"/>
          <c:yMode val="edge"/>
          <c:x val="0.22376113244840393"/>
          <c:y val="3.6492092709454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Comparison!$B$54:$C$54</c:f>
              <c:strCache>
                <c:ptCount val="2"/>
                <c:pt idx="0">
                  <c:v>13650132</c:v>
                </c:pt>
                <c:pt idx="1">
                  <c:v>14286229.2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Comparison!$B$55:$C$55</c:f>
                <c:numCache>
                  <c:formatCode>General</c:formatCode>
                  <c:ptCount val="2"/>
                  <c:pt idx="0">
                    <c:v>11145286.109999999</c:v>
                  </c:pt>
                  <c:pt idx="1">
                    <c:v>11664657.300000001</c:v>
                  </c:pt>
                </c:numCache>
              </c:numRef>
            </c:plus>
            <c:minus>
              <c:numRef>
                <c:f>Comparison!$B$55:$C$55</c:f>
                <c:numCache>
                  <c:formatCode>General</c:formatCode>
                  <c:ptCount val="2"/>
                  <c:pt idx="0">
                    <c:v>11145286.109999999</c:v>
                  </c:pt>
                  <c:pt idx="1">
                    <c:v>11664657.300000001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Comparison!$B$54:$C$54</c:f>
              <c:numCache>
                <c:formatCode>General</c:formatCode>
                <c:ptCount val="2"/>
                <c:pt idx="0">
                  <c:v>13650132</c:v>
                </c:pt>
                <c:pt idx="1">
                  <c:v>14286229.199999999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D-4B87-BA0E-10AB33DBF3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1º Packet Delay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Comparison!$B$45:$C$45</c:f>
              <c:strCache>
                <c:ptCount val="2"/>
                <c:pt idx="0">
                  <c:v>19825005.53</c:v>
                </c:pt>
                <c:pt idx="1">
                  <c:v>21757006.65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Comparison!$B$45:$C$45</c:f>
              <c:numCache>
                <c:formatCode>General</c:formatCode>
                <c:ptCount val="2"/>
                <c:pt idx="0">
                  <c:v>19825005.530000001</c:v>
                </c:pt>
                <c:pt idx="1">
                  <c:v>21757006.649999999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4-44DD-AACC-D93FA247C6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Flow Jitter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Comparison!$B$63:$C$63</c:f>
              <c:strCache>
                <c:ptCount val="2"/>
                <c:pt idx="0">
                  <c:v>11560445.9</c:v>
                </c:pt>
                <c:pt idx="1">
                  <c:v>11930057.92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Comparison!$B$64:$C$64</c:f>
                <c:numCache>
                  <c:formatCode>General</c:formatCode>
                  <c:ptCount val="2"/>
                  <c:pt idx="0">
                    <c:v>937867.31</c:v>
                  </c:pt>
                  <c:pt idx="1">
                    <c:v>1367954.72</c:v>
                  </c:pt>
                </c:numCache>
              </c:numRef>
            </c:plus>
            <c:minus>
              <c:numRef>
                <c:f>Comparison!$B$64:$C$64</c:f>
                <c:numCache>
                  <c:formatCode>General</c:formatCode>
                  <c:ptCount val="2"/>
                  <c:pt idx="0">
                    <c:v>937867.31</c:v>
                  </c:pt>
                  <c:pt idx="1">
                    <c:v>1367954.72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Comparison!$B$63:$C$63</c:f>
              <c:numCache>
                <c:formatCode>General</c:formatCode>
                <c:ptCount val="2"/>
                <c:pt idx="0">
                  <c:v>11560445.9</c:v>
                </c:pt>
                <c:pt idx="1">
                  <c:v>11930057.92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E-4389-9A78-DF111E8A59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Flow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Comparison!$B$15:$C$15</c:f>
                <c:numCache>
                  <c:formatCode>General</c:formatCode>
                  <c:ptCount val="2"/>
                  <c:pt idx="0">
                    <c:v>1037.3900000000001</c:v>
                  </c:pt>
                  <c:pt idx="1">
                    <c:v>1180.1099999999999</c:v>
                  </c:pt>
                </c:numCache>
              </c:numRef>
            </c:plus>
            <c:minus>
              <c:numRef>
                <c:f>Comparison!$B$15:$C$15</c:f>
                <c:numCache>
                  <c:formatCode>General</c:formatCode>
                  <c:ptCount val="2"/>
                  <c:pt idx="0">
                    <c:v>1037.3900000000001</c:v>
                  </c:pt>
                  <c:pt idx="1">
                    <c:v>1180.1099999999999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Comparison!$B$14:$C$14</c:f>
              <c:numCache>
                <c:formatCode>General</c:formatCode>
                <c:ptCount val="2"/>
                <c:pt idx="0">
                  <c:v>3335.98</c:v>
                </c:pt>
                <c:pt idx="1">
                  <c:v>3480.36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F-463E-B5B0-A155A473B7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Flow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Comparison!$B$65:$C$65</c:f>
              <c:strCache>
                <c:ptCount val="2"/>
                <c:pt idx="0">
                  <c:v>3401.35</c:v>
                </c:pt>
                <c:pt idx="1">
                  <c:v>3550.2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Comparison!$B$66:$C$66</c:f>
                <c:numCache>
                  <c:formatCode>General</c:formatCode>
                  <c:ptCount val="2"/>
                  <c:pt idx="0">
                    <c:v>526.82000000000005</c:v>
                  </c:pt>
                  <c:pt idx="1">
                    <c:v>482.58</c:v>
                  </c:pt>
                </c:numCache>
              </c:numRef>
            </c:plus>
            <c:minus>
              <c:numRef>
                <c:f>Comparison!$B$66:$C$66</c:f>
                <c:numCache>
                  <c:formatCode>General</c:formatCode>
                  <c:ptCount val="2"/>
                  <c:pt idx="0">
                    <c:v>526.82000000000005</c:v>
                  </c:pt>
                  <c:pt idx="1">
                    <c:v>482.58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Comparison!$B$65:$C$65</c:f>
              <c:numCache>
                <c:formatCode>General</c:formatCode>
                <c:ptCount val="2"/>
                <c:pt idx="0">
                  <c:v>3401.35</c:v>
                </c:pt>
                <c:pt idx="1">
                  <c:v>3550.2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C-41AB-BEDF-B7C6AF4ECF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Hop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Comparison!$B$67:$C$67</c:f>
              <c:strCache>
                <c:ptCount val="2"/>
                <c:pt idx="0">
                  <c:v>654.27</c:v>
                </c:pt>
                <c:pt idx="1">
                  <c:v>666.89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Comparison!$B$68:$C$68</c:f>
                <c:numCache>
                  <c:formatCode>General</c:formatCode>
                  <c:ptCount val="2"/>
                  <c:pt idx="0">
                    <c:v>300.01</c:v>
                  </c:pt>
                  <c:pt idx="1">
                    <c:v>279.51</c:v>
                  </c:pt>
                </c:numCache>
              </c:numRef>
            </c:plus>
            <c:minus>
              <c:numRef>
                <c:f>Comparison!$B$68:$C$68</c:f>
                <c:numCache>
                  <c:formatCode>General</c:formatCode>
                  <c:ptCount val="2"/>
                  <c:pt idx="0">
                    <c:v>300.01</c:v>
                  </c:pt>
                  <c:pt idx="1">
                    <c:v>279.51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Comparison!$B$67:$C$67</c:f>
              <c:numCache>
                <c:formatCode>General</c:formatCode>
                <c:ptCount val="2"/>
                <c:pt idx="0">
                  <c:v>654.27</c:v>
                </c:pt>
                <c:pt idx="1">
                  <c:v>666.89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F-4EE5-8507-00C137EBE6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of packets to each switch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Comparison!$B$69:$C$69</c:f>
              <c:strCache>
                <c:ptCount val="2"/>
                <c:pt idx="0">
                  <c:v>80</c:v>
                </c:pt>
                <c:pt idx="1">
                  <c:v>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Comparison!$B$70:$C$70</c:f>
                <c:numCache>
                  <c:formatCode>General</c:formatCode>
                  <c:ptCount val="2"/>
                  <c:pt idx="0">
                    <c:v>40</c:v>
                  </c:pt>
                  <c:pt idx="1">
                    <c:v>40</c:v>
                  </c:pt>
                </c:numCache>
              </c:numRef>
            </c:plus>
            <c:minus>
              <c:numRef>
                <c:f>Comparison!$B$70:$C$70</c:f>
                <c:numCache>
                  <c:formatCode>General</c:formatCode>
                  <c:ptCount val="2"/>
                  <c:pt idx="0">
                    <c:v>40</c:v>
                  </c:pt>
                  <c:pt idx="1">
                    <c:v>40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Comparison!$B$69:$C$69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4-410C-B7C7-8EA20CC407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of processed Bytes to each switch</a:t>
            </a:r>
          </a:p>
        </c:rich>
      </c:tx>
      <c:layout>
        <c:manualLayout>
          <c:xMode val="edge"/>
          <c:yMode val="edge"/>
          <c:x val="0.22376113244840393"/>
          <c:y val="3.6492092709454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Comparison!$B$71:$C$71</c:f>
              <c:strCache>
                <c:ptCount val="2"/>
                <c:pt idx="0">
                  <c:v>2805936</c:v>
                </c:pt>
                <c:pt idx="1">
                  <c:v>3008880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Comparison!$B$72:$C$72</c:f>
                <c:numCache>
                  <c:formatCode>General</c:formatCode>
                  <c:ptCount val="2"/>
                  <c:pt idx="0">
                    <c:v>1402968</c:v>
                  </c:pt>
                  <c:pt idx="1">
                    <c:v>1504440</c:v>
                  </c:pt>
                </c:numCache>
              </c:numRef>
            </c:plus>
            <c:minus>
              <c:numRef>
                <c:f>Comparison!$B$72:$C$72</c:f>
                <c:numCache>
                  <c:formatCode>General</c:formatCode>
                  <c:ptCount val="2"/>
                  <c:pt idx="0">
                    <c:v>1402968</c:v>
                  </c:pt>
                  <c:pt idx="1">
                    <c:v>1504440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Comparison!$B$71:$C$71</c:f>
              <c:numCache>
                <c:formatCode>General</c:formatCode>
                <c:ptCount val="2"/>
                <c:pt idx="0">
                  <c:v>2805936</c:v>
                </c:pt>
                <c:pt idx="1">
                  <c:v>3008880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6-443E-94CF-07BBFAFCF0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1º Packet Delay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Comparison!$B$62:$C$62</c:f>
              <c:strCache>
                <c:ptCount val="2"/>
                <c:pt idx="0">
                  <c:v>20208024.98</c:v>
                </c:pt>
                <c:pt idx="1">
                  <c:v>20003008.84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Comparison!$B$62:$C$62</c:f>
              <c:numCache>
                <c:formatCode>General</c:formatCode>
                <c:ptCount val="2"/>
                <c:pt idx="0">
                  <c:v>20208024.98</c:v>
                </c:pt>
                <c:pt idx="1">
                  <c:v>20003008.84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0-4B5E-BC4D-AEB6801E43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Flow Jitter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Comparison!$B$80:$C$80</c:f>
              <c:strCache>
                <c:ptCount val="2"/>
                <c:pt idx="0">
                  <c:v>12097367.63</c:v>
                </c:pt>
                <c:pt idx="1">
                  <c:v>12655008.4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Comparison!$B$81:$C$81</c:f>
                <c:numCache>
                  <c:formatCode>General</c:formatCode>
                  <c:ptCount val="2"/>
                  <c:pt idx="0">
                    <c:v>887778.44</c:v>
                  </c:pt>
                  <c:pt idx="1">
                    <c:v>1014619.56</c:v>
                  </c:pt>
                </c:numCache>
              </c:numRef>
            </c:plus>
            <c:minus>
              <c:numRef>
                <c:f>Comparison!$B$81:$C$81</c:f>
                <c:numCache>
                  <c:formatCode>General</c:formatCode>
                  <c:ptCount val="2"/>
                  <c:pt idx="0">
                    <c:v>887778.44</c:v>
                  </c:pt>
                  <c:pt idx="1">
                    <c:v>1014619.56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Comparison!$B$80:$C$80</c:f>
              <c:numCache>
                <c:formatCode>General</c:formatCode>
                <c:ptCount val="2"/>
                <c:pt idx="0">
                  <c:v>12097367.630000001</c:v>
                </c:pt>
                <c:pt idx="1">
                  <c:v>12655008.4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4-4131-B121-8B854A9618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Flow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Comparison!$B$82:$C$82</c:f>
              <c:strCache>
                <c:ptCount val="2"/>
                <c:pt idx="0">
                  <c:v>4086.64</c:v>
                </c:pt>
                <c:pt idx="1">
                  <c:v>4341.35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Comparison!$B$83:$C$83</c:f>
                <c:numCache>
                  <c:formatCode>General</c:formatCode>
                  <c:ptCount val="2"/>
                  <c:pt idx="0">
                    <c:v>569.28</c:v>
                  </c:pt>
                  <c:pt idx="1">
                    <c:v>836.41</c:v>
                  </c:pt>
                </c:numCache>
              </c:numRef>
            </c:plus>
            <c:minus>
              <c:numRef>
                <c:f>Comparison!$B$83:$C$83</c:f>
                <c:numCache>
                  <c:formatCode>General</c:formatCode>
                  <c:ptCount val="2"/>
                  <c:pt idx="0">
                    <c:v>569.28</c:v>
                  </c:pt>
                  <c:pt idx="1">
                    <c:v>836.41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Comparison!$B$82:$C$82</c:f>
              <c:numCache>
                <c:formatCode>General</c:formatCode>
                <c:ptCount val="2"/>
                <c:pt idx="0">
                  <c:v>4086.64</c:v>
                </c:pt>
                <c:pt idx="1">
                  <c:v>4341.3500000000004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0-45A8-986C-BB8AB2100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Hop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Comparison!$B$84:$C$84</c:f>
              <c:strCache>
                <c:ptCount val="2"/>
                <c:pt idx="0">
                  <c:v>677.33</c:v>
                </c:pt>
                <c:pt idx="1">
                  <c:v>750.22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Comparison!$B$85:$C$85</c:f>
                <c:numCache>
                  <c:formatCode>General</c:formatCode>
                  <c:ptCount val="2"/>
                  <c:pt idx="0">
                    <c:v>297.44</c:v>
                  </c:pt>
                  <c:pt idx="1">
                    <c:v>367.43</c:v>
                  </c:pt>
                </c:numCache>
              </c:numRef>
            </c:plus>
            <c:minus>
              <c:numRef>
                <c:f>Comparison!$B$85:$C$85</c:f>
                <c:numCache>
                  <c:formatCode>General</c:formatCode>
                  <c:ptCount val="2"/>
                  <c:pt idx="0">
                    <c:v>297.44</c:v>
                  </c:pt>
                  <c:pt idx="1">
                    <c:v>367.43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Comparison!$B$84:$C$84</c:f>
              <c:numCache>
                <c:formatCode>General</c:formatCode>
                <c:ptCount val="2"/>
                <c:pt idx="0">
                  <c:v>677.33</c:v>
                </c:pt>
                <c:pt idx="1">
                  <c:v>750.22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C-4CFD-A404-561B2F9FCE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of packets to each switch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Comparison!$B$86:$C$86</c:f>
              <c:strCache>
                <c:ptCount val="2"/>
                <c:pt idx="0">
                  <c:v>73.96</c:v>
                </c:pt>
                <c:pt idx="1">
                  <c:v>74.02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Comparison!$B$87:$C$87</c:f>
                <c:numCache>
                  <c:formatCode>General</c:formatCode>
                  <c:ptCount val="2"/>
                  <c:pt idx="0">
                    <c:v>31.89</c:v>
                  </c:pt>
                  <c:pt idx="1">
                    <c:v>31.82</c:v>
                  </c:pt>
                </c:numCache>
              </c:numRef>
            </c:plus>
            <c:minus>
              <c:numRef>
                <c:f>Comparison!$B$87:$C$87</c:f>
                <c:numCache>
                  <c:formatCode>General</c:formatCode>
                  <c:ptCount val="2"/>
                  <c:pt idx="0">
                    <c:v>31.89</c:v>
                  </c:pt>
                  <c:pt idx="1">
                    <c:v>31.82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Comparison!$B$86:$C$86</c:f>
              <c:numCache>
                <c:formatCode>General</c:formatCode>
                <c:ptCount val="2"/>
                <c:pt idx="0">
                  <c:v>73.959999999999994</c:v>
                </c:pt>
                <c:pt idx="1">
                  <c:v>74.02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2-4AF8-9AD3-FA24B103E4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of processed Bytes to each switch</a:t>
            </a:r>
          </a:p>
        </c:rich>
      </c:tx>
      <c:layout>
        <c:manualLayout>
          <c:xMode val="edge"/>
          <c:yMode val="edge"/>
          <c:x val="0.22376113244840393"/>
          <c:y val="3.6492092709454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Comparison!$B$88:$C$88</c:f>
              <c:strCache>
                <c:ptCount val="2"/>
                <c:pt idx="0">
                  <c:v>26800897.2</c:v>
                </c:pt>
                <c:pt idx="1">
                  <c:v>27848137.8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Comparison!$B$89:$C$89</c:f>
                <c:numCache>
                  <c:formatCode>General</c:formatCode>
                  <c:ptCount val="2"/>
                  <c:pt idx="0">
                    <c:v>11554455.800000001</c:v>
                  </c:pt>
                  <c:pt idx="1">
                    <c:v>11970378.59</c:v>
                  </c:pt>
                </c:numCache>
              </c:numRef>
            </c:plus>
            <c:minus>
              <c:numRef>
                <c:f>Comparison!$B$89:$C$89</c:f>
                <c:numCache>
                  <c:formatCode>General</c:formatCode>
                  <c:ptCount val="2"/>
                  <c:pt idx="0">
                    <c:v>11554455.800000001</c:v>
                  </c:pt>
                  <c:pt idx="1">
                    <c:v>11970378.59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Comparison!$B$88:$C$88</c:f>
              <c:numCache>
                <c:formatCode>General</c:formatCode>
                <c:ptCount val="2"/>
                <c:pt idx="0">
                  <c:v>26800897.199999999</c:v>
                </c:pt>
                <c:pt idx="1">
                  <c:v>27848137.800000001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4-4375-A1B6-346A017D52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Hop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Comparison!$B$16:$C$16</c:f>
              <c:strCache>
                <c:ptCount val="2"/>
                <c:pt idx="0">
                  <c:v>668,92</c:v>
                </c:pt>
                <c:pt idx="1">
                  <c:v>727,43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Comparison!$B$17:$C$17</c:f>
                <c:numCache>
                  <c:formatCode>General</c:formatCode>
                  <c:ptCount val="2"/>
                  <c:pt idx="0">
                    <c:v>297.60000000000002</c:v>
                  </c:pt>
                  <c:pt idx="1">
                    <c:v>353.27</c:v>
                  </c:pt>
                </c:numCache>
              </c:numRef>
            </c:plus>
            <c:minus>
              <c:numRef>
                <c:f>Comparison!$B$17:$C$17</c:f>
                <c:numCache>
                  <c:formatCode>General</c:formatCode>
                  <c:ptCount val="2"/>
                  <c:pt idx="0">
                    <c:v>297.60000000000002</c:v>
                  </c:pt>
                  <c:pt idx="1">
                    <c:v>353.27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Comparison!$B$16:$C$16</c:f>
              <c:numCache>
                <c:formatCode>General</c:formatCode>
                <c:ptCount val="2"/>
                <c:pt idx="0">
                  <c:v>668.92</c:v>
                </c:pt>
                <c:pt idx="1">
                  <c:v>727.43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1-4A35-85C2-A53B9FDD40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1º Packet Delay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Comparison!$B$79:$C$79</c:f>
              <c:strCache>
                <c:ptCount val="2"/>
                <c:pt idx="0">
                  <c:v>17310023.31</c:v>
                </c:pt>
                <c:pt idx="1">
                  <c:v>21653985.98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Comparison!$B$79:$C$79</c:f>
              <c:numCache>
                <c:formatCode>General</c:formatCode>
                <c:ptCount val="2"/>
                <c:pt idx="0">
                  <c:v>17310023.309999999</c:v>
                </c:pt>
                <c:pt idx="1">
                  <c:v>21653985.98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A-4B89-8C3F-F018D91987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Variation of the AVG 1º Packet Delay between No-Emergency Flows to Emergency Flows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Comparison!$B$94:$C$94</c:f>
              <c:strCache>
                <c:ptCount val="2"/>
                <c:pt idx="0">
                  <c:v>-16.07</c:v>
                </c:pt>
                <c:pt idx="1">
                  <c:v>5.11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Comparison!$B$94:$C$94</c:f>
              <c:numCache>
                <c:formatCode>General</c:formatCode>
                <c:ptCount val="2"/>
                <c:pt idx="0">
                  <c:v>-16.07</c:v>
                </c:pt>
                <c:pt idx="1">
                  <c:v>5.1100000000000003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9-479A-856D-8D1361AEA9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  <c:max val="20"/>
          <c:min val="-2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400"/>
              <a:t>Variation of the AVG Flow Delay between </a:t>
            </a:r>
            <a:r>
              <a:rPr lang="pt-PT" sz="1400" b="0" i="0" u="none" strike="noStrike" kern="1200" spc="0" baseline="0">
                <a:ln>
                  <a:noFill/>
                </a:ln>
                <a:solidFill>
                  <a:srgbClr val="000000"/>
                </a:solidFill>
              </a:rPr>
              <a:t>No-Emergency Flows to Emergency Flows </a:t>
            </a:r>
            <a:r>
              <a:rPr lang="pt-PT" sz="1400"/>
              <a:t>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Comparison!$B$95:$C$95</c:f>
              <c:strCache>
                <c:ptCount val="2"/>
                <c:pt idx="0">
                  <c:v>49.26</c:v>
                </c:pt>
                <c:pt idx="1">
                  <c:v>52.82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Comparison!$B$95:$C$95</c:f>
              <c:numCache>
                <c:formatCode>General</c:formatCode>
                <c:ptCount val="2"/>
                <c:pt idx="0">
                  <c:v>49.26</c:v>
                </c:pt>
                <c:pt idx="1">
                  <c:v>52.82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5-4192-BFAB-E46B274E69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  <c:max val="60"/>
          <c:min val="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of packets to each switch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Comparison!$B$18:$C$18</c:f>
              <c:strCache>
                <c:ptCount val="2"/>
                <c:pt idx="0">
                  <c:v>66,36</c:v>
                </c:pt>
                <c:pt idx="1">
                  <c:v>66,24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Comparison!$B$19:$C$19</c:f>
                <c:numCache>
                  <c:formatCode>General</c:formatCode>
                  <c:ptCount val="2"/>
                  <c:pt idx="0">
                    <c:v>11.39</c:v>
                  </c:pt>
                  <c:pt idx="1">
                    <c:v>11.19</c:v>
                  </c:pt>
                </c:numCache>
              </c:numRef>
            </c:plus>
            <c:minus>
              <c:numRef>
                <c:f>Comparison!$B$19:$C$19</c:f>
                <c:numCache>
                  <c:formatCode>General</c:formatCode>
                  <c:ptCount val="2"/>
                  <c:pt idx="0">
                    <c:v>11.39</c:v>
                  </c:pt>
                  <c:pt idx="1">
                    <c:v>11.19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Comparison!$B$18:$C$18</c:f>
              <c:numCache>
                <c:formatCode>General</c:formatCode>
                <c:ptCount val="2"/>
                <c:pt idx="0">
                  <c:v>66.36</c:v>
                </c:pt>
                <c:pt idx="1">
                  <c:v>66.239999999999995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A-4AAF-8567-F1A026BCF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of processed Bytes to each switch</a:t>
            </a:r>
          </a:p>
        </c:rich>
      </c:tx>
      <c:layout>
        <c:manualLayout>
          <c:xMode val="edge"/>
          <c:yMode val="edge"/>
          <c:x val="0.22376113244840393"/>
          <c:y val="3.6492092709454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Comparison!$B$21:$C$21</c:f>
                <c:numCache>
                  <c:formatCode>General</c:formatCode>
                  <c:ptCount val="2"/>
                  <c:pt idx="0">
                    <c:v>8769044.7599999998</c:v>
                  </c:pt>
                  <c:pt idx="1">
                    <c:v>9131074.6500000004</c:v>
                  </c:pt>
                </c:numCache>
              </c:numRef>
            </c:plus>
            <c:minus>
              <c:numRef>
                <c:f>Comparison!$B$21:$C$21</c:f>
                <c:numCache>
                  <c:formatCode>General</c:formatCode>
                  <c:ptCount val="2"/>
                  <c:pt idx="0">
                    <c:v>8769044.7599999998</c:v>
                  </c:pt>
                  <c:pt idx="1">
                    <c:v>9131074.6500000004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Comparison!$B$20:$C$20</c:f>
              <c:numCache>
                <c:formatCode>General</c:formatCode>
                <c:ptCount val="2"/>
                <c:pt idx="0">
                  <c:v>45320477.200000003</c:v>
                </c:pt>
                <c:pt idx="1">
                  <c:v>47378945.399999999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2-4EC8-B545-13CC5926E6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1º Packet Delay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Comparison!$B$11:$C$11</c:f>
              <c:strCache>
                <c:ptCount val="2"/>
                <c:pt idx="0">
                  <c:v>19114351,27</c:v>
                </c:pt>
                <c:pt idx="1">
                  <c:v>21138000,49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Comparison!$B$11:$C$11</c:f>
              <c:numCache>
                <c:formatCode>General</c:formatCode>
                <c:ptCount val="2"/>
                <c:pt idx="0">
                  <c:v>19114351.27</c:v>
                </c:pt>
                <c:pt idx="1">
                  <c:v>21138000.489999998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E-4466-8A6D-FF4E6C12AC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Flow Jitter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Comparison!$B$29:$C$29</c:f>
              <c:strCache>
                <c:ptCount val="2"/>
                <c:pt idx="0">
                  <c:v>11526322,25</c:v>
                </c:pt>
                <c:pt idx="1">
                  <c:v>11901171,76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Comparison!$B$30:$C$30</c:f>
                <c:numCache>
                  <c:formatCode>General</c:formatCode>
                  <c:ptCount val="2"/>
                  <c:pt idx="0">
                    <c:v>955974.6</c:v>
                  </c:pt>
                  <c:pt idx="1">
                    <c:v>1385663.37</c:v>
                  </c:pt>
                </c:numCache>
              </c:numRef>
            </c:plus>
            <c:minus>
              <c:numRef>
                <c:f>Comparison!$B$30:$C$30</c:f>
                <c:numCache>
                  <c:formatCode>General</c:formatCode>
                  <c:ptCount val="2"/>
                  <c:pt idx="0">
                    <c:v>955974.6</c:v>
                  </c:pt>
                  <c:pt idx="1">
                    <c:v>1385663.37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Comparison!$B$29:$C$29</c:f>
              <c:numCache>
                <c:formatCode>General</c:formatCode>
                <c:ptCount val="2"/>
                <c:pt idx="0">
                  <c:v>11526322.25</c:v>
                </c:pt>
                <c:pt idx="1">
                  <c:v>11901171.76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D-4C4E-A409-4E3E8DBC6A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Flow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Comparison!$B$31:$C$31</c:f>
              <c:strCache>
                <c:ptCount val="2"/>
                <c:pt idx="0">
                  <c:v>1615,11</c:v>
                </c:pt>
                <c:pt idx="1">
                  <c:v>1825,74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Comparison!$B$32:$C$32</c:f>
                <c:numCache>
                  <c:formatCode>General</c:formatCode>
                  <c:ptCount val="2"/>
                  <c:pt idx="0">
                    <c:v>382.3</c:v>
                  </c:pt>
                  <c:pt idx="1">
                    <c:v>417.5</c:v>
                  </c:pt>
                </c:numCache>
              </c:numRef>
            </c:plus>
            <c:minus>
              <c:numRef>
                <c:f>Comparison!$B$32:$C$32</c:f>
                <c:numCache>
                  <c:formatCode>General</c:formatCode>
                  <c:ptCount val="2"/>
                  <c:pt idx="0">
                    <c:v>382.3</c:v>
                  </c:pt>
                  <c:pt idx="1">
                    <c:v>417.5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Comparison!$B$31:$C$31</c:f>
              <c:numCache>
                <c:formatCode>General</c:formatCode>
                <c:ptCount val="2"/>
                <c:pt idx="0">
                  <c:v>1615.11</c:v>
                </c:pt>
                <c:pt idx="1">
                  <c:v>1825.74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9-46BE-9B7F-A8CD79AAD7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Hop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Comparison!$B$33:$C$33</c:f>
              <c:strCache>
                <c:ptCount val="2"/>
                <c:pt idx="0">
                  <c:v>694,96</c:v>
                </c:pt>
                <c:pt idx="1">
                  <c:v>661,84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Comparison!$B$34:$C$34</c:f>
                <c:numCache>
                  <c:formatCode>General</c:formatCode>
                  <c:ptCount val="2"/>
                  <c:pt idx="0">
                    <c:v>292.14999999999998</c:v>
                  </c:pt>
                  <c:pt idx="1">
                    <c:v>289.41000000000003</c:v>
                  </c:pt>
                </c:numCache>
              </c:numRef>
            </c:plus>
            <c:minus>
              <c:numRef>
                <c:f>Comparison!$B$34:$C$34</c:f>
                <c:numCache>
                  <c:formatCode>General</c:formatCode>
                  <c:ptCount val="2"/>
                  <c:pt idx="0">
                    <c:v>292.14999999999998</c:v>
                  </c:pt>
                  <c:pt idx="1">
                    <c:v>289.41000000000003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Comparison!$B$33:$C$33</c:f>
              <c:numCache>
                <c:formatCode>General</c:formatCode>
                <c:ptCount val="2"/>
                <c:pt idx="0">
                  <c:v>694.96</c:v>
                </c:pt>
                <c:pt idx="1">
                  <c:v>661.84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9-432C-9618-137AD0D6FD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6568"/>
        <c:axId val="60648130"/>
      </c:barChart>
      <c:catAx>
        <c:axId val="490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48130"/>
        <c:crosses val="autoZero"/>
        <c:auto val="1"/>
        <c:lblAlgn val="ctr"/>
        <c:lblOffset val="100"/>
        <c:noMultiLvlLbl val="0"/>
      </c:catAx>
      <c:valAx>
        <c:axId val="60648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476238</xdr:colOff>
      <xdr:row>7</xdr:row>
      <xdr:rowOff>14007</xdr:rowOff>
    </xdr:from>
    <xdr:to>
      <xdr:col>16</xdr:col>
      <xdr:colOff>518272</xdr:colOff>
      <xdr:row>21</xdr:row>
      <xdr:rowOff>174465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679B9E3-EDB9-4A4E-A783-C51ECC27C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574298</xdr:colOff>
      <xdr:row>7</xdr:row>
      <xdr:rowOff>28321</xdr:rowOff>
    </xdr:from>
    <xdr:to>
      <xdr:col>22</xdr:col>
      <xdr:colOff>28004</xdr:colOff>
      <xdr:row>21</xdr:row>
      <xdr:rowOff>180848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F3BF5F6-101B-4DD5-97EC-C8AD10204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84042</xdr:colOff>
      <xdr:row>7</xdr:row>
      <xdr:rowOff>14314</xdr:rowOff>
    </xdr:from>
    <xdr:to>
      <xdr:col>27</xdr:col>
      <xdr:colOff>336173</xdr:colOff>
      <xdr:row>21</xdr:row>
      <xdr:rowOff>166841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28888DE-B8EB-4382-801F-A3026F11B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392200</xdr:colOff>
      <xdr:row>7</xdr:row>
      <xdr:rowOff>28323</xdr:rowOff>
    </xdr:from>
    <xdr:to>
      <xdr:col>32</xdr:col>
      <xdr:colOff>504255</xdr:colOff>
      <xdr:row>21</xdr:row>
      <xdr:rowOff>180850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799B417-2B44-409F-8D45-08E9D218D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32</xdr:col>
      <xdr:colOff>560289</xdr:colOff>
      <xdr:row>7</xdr:row>
      <xdr:rowOff>14316</xdr:rowOff>
    </xdr:from>
    <xdr:to>
      <xdr:col>38</xdr:col>
      <xdr:colOff>336176</xdr:colOff>
      <xdr:row>21</xdr:row>
      <xdr:rowOff>166843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BC372097-DBC0-4573-89B7-84F1C5997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28015</xdr:colOff>
      <xdr:row>7</xdr:row>
      <xdr:rowOff>1594</xdr:rowOff>
    </xdr:from>
    <xdr:to>
      <xdr:col>10</xdr:col>
      <xdr:colOff>420220</xdr:colOff>
      <xdr:row>21</xdr:row>
      <xdr:rowOff>169983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FB0A4F4-1FAC-4C17-A9A1-DE9A45700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448223</xdr:colOff>
      <xdr:row>24</xdr:row>
      <xdr:rowOff>4482</xdr:rowOff>
    </xdr:from>
    <xdr:to>
      <xdr:col>16</xdr:col>
      <xdr:colOff>490257</xdr:colOff>
      <xdr:row>39</xdr:row>
      <xdr:rowOff>104450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884E852-5B9E-4250-9FE0-58E9E4F94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546283</xdr:colOff>
      <xdr:row>24</xdr:row>
      <xdr:rowOff>20390</xdr:rowOff>
    </xdr:from>
    <xdr:to>
      <xdr:col>21</xdr:col>
      <xdr:colOff>574290</xdr:colOff>
      <xdr:row>39</xdr:row>
      <xdr:rowOff>112057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B196A0A2-B993-407B-ADFE-81A204E53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22</xdr:col>
      <xdr:colOff>56027</xdr:colOff>
      <xdr:row>24</xdr:row>
      <xdr:rowOff>6383</xdr:rowOff>
    </xdr:from>
    <xdr:to>
      <xdr:col>27</xdr:col>
      <xdr:colOff>308158</xdr:colOff>
      <xdr:row>39</xdr:row>
      <xdr:rowOff>98050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2C6CBA3A-9416-42BC-A4BB-E9BAC31A1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27</xdr:col>
      <xdr:colOff>364185</xdr:colOff>
      <xdr:row>24</xdr:row>
      <xdr:rowOff>20392</xdr:rowOff>
    </xdr:from>
    <xdr:to>
      <xdr:col>32</xdr:col>
      <xdr:colOff>476240</xdr:colOff>
      <xdr:row>39</xdr:row>
      <xdr:rowOff>112059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8BE7D930-3078-44B3-96FF-7DB2833F6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32</xdr:col>
      <xdr:colOff>532274</xdr:colOff>
      <xdr:row>24</xdr:row>
      <xdr:rowOff>6385</xdr:rowOff>
    </xdr:from>
    <xdr:to>
      <xdr:col>38</xdr:col>
      <xdr:colOff>280147</xdr:colOff>
      <xdr:row>39</xdr:row>
      <xdr:rowOff>98052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B4BADE18-18A7-4BBE-ACBB-E11CED085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4</xdr:col>
      <xdr:colOff>0</xdr:colOff>
      <xdr:row>24</xdr:row>
      <xdr:rowOff>0</xdr:rowOff>
    </xdr:from>
    <xdr:to>
      <xdr:col>10</xdr:col>
      <xdr:colOff>392205</xdr:colOff>
      <xdr:row>39</xdr:row>
      <xdr:rowOff>99968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687EF617-42AB-4AD7-94E0-E55692C92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10</xdr:col>
      <xdr:colOff>448223</xdr:colOff>
      <xdr:row>41</xdr:row>
      <xdr:rowOff>4482</xdr:rowOff>
    </xdr:from>
    <xdr:to>
      <xdr:col>16</xdr:col>
      <xdr:colOff>490257</xdr:colOff>
      <xdr:row>56</xdr:row>
      <xdr:rowOff>104450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8AE68C-521A-48F0-83F6-4DDF488FB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16</xdr:col>
      <xdr:colOff>546283</xdr:colOff>
      <xdr:row>41</xdr:row>
      <xdr:rowOff>20390</xdr:rowOff>
    </xdr:from>
    <xdr:to>
      <xdr:col>21</xdr:col>
      <xdr:colOff>574290</xdr:colOff>
      <xdr:row>56</xdr:row>
      <xdr:rowOff>112057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FC169C-1476-48C9-92E8-0E22B791D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22</xdr:col>
      <xdr:colOff>56027</xdr:colOff>
      <xdr:row>41</xdr:row>
      <xdr:rowOff>6383</xdr:rowOff>
    </xdr:from>
    <xdr:to>
      <xdr:col>27</xdr:col>
      <xdr:colOff>308158</xdr:colOff>
      <xdr:row>56</xdr:row>
      <xdr:rowOff>98050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980668-A8A8-4141-B109-347632B2B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27</xdr:col>
      <xdr:colOff>364185</xdr:colOff>
      <xdr:row>41</xdr:row>
      <xdr:rowOff>20392</xdr:rowOff>
    </xdr:from>
    <xdr:to>
      <xdr:col>32</xdr:col>
      <xdr:colOff>476240</xdr:colOff>
      <xdr:row>56</xdr:row>
      <xdr:rowOff>112059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3D85B1-4D7D-424D-90E6-241C5A0A1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32</xdr:col>
      <xdr:colOff>532275</xdr:colOff>
      <xdr:row>41</xdr:row>
      <xdr:rowOff>6385</xdr:rowOff>
    </xdr:from>
    <xdr:to>
      <xdr:col>38</xdr:col>
      <xdr:colOff>308162</xdr:colOff>
      <xdr:row>56</xdr:row>
      <xdr:rowOff>98052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CEECEC-F360-40FB-9E40-D6BCAC1C8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4</xdr:col>
      <xdr:colOff>0</xdr:colOff>
      <xdr:row>41</xdr:row>
      <xdr:rowOff>0</xdr:rowOff>
    </xdr:from>
    <xdr:to>
      <xdr:col>10</xdr:col>
      <xdr:colOff>392205</xdr:colOff>
      <xdr:row>56</xdr:row>
      <xdr:rowOff>99968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823F3EA-3E7E-4203-906B-5DA150638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10</xdr:col>
      <xdr:colOff>448223</xdr:colOff>
      <xdr:row>58</xdr:row>
      <xdr:rowOff>4482</xdr:rowOff>
    </xdr:from>
    <xdr:to>
      <xdr:col>16</xdr:col>
      <xdr:colOff>490257</xdr:colOff>
      <xdr:row>73</xdr:row>
      <xdr:rowOff>104450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670B019-6EFD-4F53-A8D5-26A7EED38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16</xdr:col>
      <xdr:colOff>546283</xdr:colOff>
      <xdr:row>58</xdr:row>
      <xdr:rowOff>20390</xdr:rowOff>
    </xdr:from>
    <xdr:to>
      <xdr:col>21</xdr:col>
      <xdr:colOff>574290</xdr:colOff>
      <xdr:row>73</xdr:row>
      <xdr:rowOff>112057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A34EBC8-F91F-40A9-B0F1-F99E88553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22</xdr:col>
      <xdr:colOff>56027</xdr:colOff>
      <xdr:row>58</xdr:row>
      <xdr:rowOff>6383</xdr:rowOff>
    </xdr:from>
    <xdr:to>
      <xdr:col>27</xdr:col>
      <xdr:colOff>308158</xdr:colOff>
      <xdr:row>73</xdr:row>
      <xdr:rowOff>98050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F307423-D699-49DF-B725-7A5AD451E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27</xdr:col>
      <xdr:colOff>364185</xdr:colOff>
      <xdr:row>58</xdr:row>
      <xdr:rowOff>20392</xdr:rowOff>
    </xdr:from>
    <xdr:to>
      <xdr:col>32</xdr:col>
      <xdr:colOff>476240</xdr:colOff>
      <xdr:row>73</xdr:row>
      <xdr:rowOff>112059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01E1103-44A3-4EC1-891C-A3B56C0C5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32</xdr:col>
      <xdr:colOff>532275</xdr:colOff>
      <xdr:row>58</xdr:row>
      <xdr:rowOff>6385</xdr:rowOff>
    </xdr:from>
    <xdr:to>
      <xdr:col>38</xdr:col>
      <xdr:colOff>308162</xdr:colOff>
      <xdr:row>73</xdr:row>
      <xdr:rowOff>98052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510CF72-D0FD-4F69-96C9-4864F432F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</xdr:col>
      <xdr:colOff>0</xdr:colOff>
      <xdr:row>58</xdr:row>
      <xdr:rowOff>0</xdr:rowOff>
    </xdr:from>
    <xdr:to>
      <xdr:col>10</xdr:col>
      <xdr:colOff>392205</xdr:colOff>
      <xdr:row>73</xdr:row>
      <xdr:rowOff>99968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6A468BF-53A3-4639-8D44-AE2D8D423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10</xdr:col>
      <xdr:colOff>448223</xdr:colOff>
      <xdr:row>75</xdr:row>
      <xdr:rowOff>4482</xdr:rowOff>
    </xdr:from>
    <xdr:to>
      <xdr:col>16</xdr:col>
      <xdr:colOff>490257</xdr:colOff>
      <xdr:row>90</xdr:row>
      <xdr:rowOff>104450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17B487C-8539-4AF7-B22A-E064A5153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16</xdr:col>
      <xdr:colOff>546283</xdr:colOff>
      <xdr:row>75</xdr:row>
      <xdr:rowOff>20390</xdr:rowOff>
    </xdr:from>
    <xdr:to>
      <xdr:col>21</xdr:col>
      <xdr:colOff>574290</xdr:colOff>
      <xdr:row>90</xdr:row>
      <xdr:rowOff>112057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D7322C0-9BED-42C3-BBB8-657B4E388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22</xdr:col>
      <xdr:colOff>56027</xdr:colOff>
      <xdr:row>75</xdr:row>
      <xdr:rowOff>6383</xdr:rowOff>
    </xdr:from>
    <xdr:to>
      <xdr:col>27</xdr:col>
      <xdr:colOff>308158</xdr:colOff>
      <xdr:row>90</xdr:row>
      <xdr:rowOff>98050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2A3662D-74F8-45CD-9179-4877A7D0C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27</xdr:col>
      <xdr:colOff>364185</xdr:colOff>
      <xdr:row>75</xdr:row>
      <xdr:rowOff>20392</xdr:rowOff>
    </xdr:from>
    <xdr:to>
      <xdr:col>32</xdr:col>
      <xdr:colOff>476240</xdr:colOff>
      <xdr:row>90</xdr:row>
      <xdr:rowOff>112059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BBFADBE4-6ED6-4AAB-ADBD-93437EE20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32</xdr:col>
      <xdr:colOff>532275</xdr:colOff>
      <xdr:row>75</xdr:row>
      <xdr:rowOff>6385</xdr:rowOff>
    </xdr:from>
    <xdr:to>
      <xdr:col>38</xdr:col>
      <xdr:colOff>308162</xdr:colOff>
      <xdr:row>90</xdr:row>
      <xdr:rowOff>98052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64C8DA7D-0BD0-4973-ADFA-93F2D7975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4</xdr:col>
      <xdr:colOff>0</xdr:colOff>
      <xdr:row>75</xdr:row>
      <xdr:rowOff>0</xdr:rowOff>
    </xdr:from>
    <xdr:to>
      <xdr:col>10</xdr:col>
      <xdr:colOff>392205</xdr:colOff>
      <xdr:row>90</xdr:row>
      <xdr:rowOff>99968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C65B2138-4CFB-478F-A278-AB62CCCCD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4</xdr:col>
      <xdr:colOff>-1</xdr:colOff>
      <xdr:row>93</xdr:row>
      <xdr:rowOff>0</xdr:rowOff>
    </xdr:from>
    <xdr:to>
      <xdr:col>13</xdr:col>
      <xdr:colOff>476249</xdr:colOff>
      <xdr:row>108</xdr:row>
      <xdr:rowOff>99968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3A741B7E-970F-4794-9502-F7487A97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14</xdr:col>
      <xdr:colOff>28014</xdr:colOff>
      <xdr:row>92</xdr:row>
      <xdr:rowOff>140074</xdr:rowOff>
    </xdr:from>
    <xdr:to>
      <xdr:col>24</xdr:col>
      <xdr:colOff>294154</xdr:colOff>
      <xdr:row>108</xdr:row>
      <xdr:rowOff>43939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56CD36F0-D949-406B-A2A2-C4B3E2C19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4"/>
  <sheetViews>
    <sheetView zoomScale="68" zoomScaleNormal="68" workbookViewId="0"/>
  </sheetViews>
  <sheetFormatPr defaultColWidth="8.7109375" defaultRowHeight="15" customHeight="1" x14ac:dyDescent="0.25"/>
  <cols>
    <col min="1" max="1" width="37" customWidth="1"/>
    <col min="2" max="2" width="96" customWidth="1"/>
    <col min="3" max="3" width="97" customWidth="1"/>
    <col min="4" max="4" width="57" customWidth="1"/>
    <col min="5" max="5" width="4" customWidth="1"/>
    <col min="6" max="6" width="19" customWidth="1"/>
    <col min="7" max="7" width="8" customWidth="1"/>
    <col min="8" max="8" width="13" customWidth="1"/>
    <col min="9" max="9" width="28" customWidth="1"/>
    <col min="10" max="10" width="26" customWidth="1"/>
    <col min="11" max="11" width="20" customWidth="1"/>
    <col min="12" max="12" width="29" customWidth="1"/>
    <col min="13" max="13" width="11" customWidth="1"/>
    <col min="14" max="14" width="26" customWidth="1"/>
    <col min="15" max="15" width="29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3" spans="1:15" x14ac:dyDescent="0.25">
      <c r="A3" s="1" t="s">
        <v>15</v>
      </c>
    </row>
    <row r="4" spans="1:15" x14ac:dyDescent="0.25">
      <c r="A4" t="s">
        <v>16</v>
      </c>
      <c r="B4" t="s">
        <v>17</v>
      </c>
      <c r="C4">
        <v>63164</v>
      </c>
      <c r="D4">
        <v>443</v>
      </c>
      <c r="E4">
        <v>10</v>
      </c>
      <c r="F4">
        <v>420</v>
      </c>
      <c r="G4" t="s">
        <v>18</v>
      </c>
      <c r="H4">
        <v>1500</v>
      </c>
      <c r="I4">
        <v>1741300003.54761</v>
      </c>
    </row>
    <row r="5" spans="1:15" x14ac:dyDescent="0.25">
      <c r="A5" t="s">
        <v>16</v>
      </c>
      <c r="B5" t="s">
        <v>17</v>
      </c>
      <c r="C5">
        <v>63164</v>
      </c>
      <c r="D5">
        <v>443</v>
      </c>
      <c r="E5">
        <v>10</v>
      </c>
      <c r="F5">
        <v>420</v>
      </c>
      <c r="G5" t="s">
        <v>19</v>
      </c>
      <c r="H5">
        <v>1500</v>
      </c>
      <c r="I5">
        <v>1741300003.57988</v>
      </c>
      <c r="J5">
        <v>0</v>
      </c>
      <c r="K5" t="s">
        <v>20</v>
      </c>
      <c r="L5">
        <v>14215636.730194099</v>
      </c>
      <c r="M5">
        <f>H4-H5</f>
        <v>0</v>
      </c>
      <c r="N5">
        <f>ROUND((M5/H4)*100, 2)</f>
        <v>0</v>
      </c>
      <c r="O5">
        <f>ROUND((I5-I4)*10^9, 2)</f>
        <v>32269954.68</v>
      </c>
    </row>
    <row r="6" spans="1:15" x14ac:dyDescent="0.25">
      <c r="A6" t="s">
        <v>21</v>
      </c>
      <c r="B6" t="s">
        <v>17</v>
      </c>
      <c r="C6">
        <v>62123</v>
      </c>
      <c r="D6">
        <v>443</v>
      </c>
      <c r="E6">
        <v>0</v>
      </c>
      <c r="F6">
        <v>262</v>
      </c>
      <c r="G6" t="s">
        <v>18</v>
      </c>
      <c r="H6">
        <v>1500</v>
      </c>
      <c r="I6">
        <v>1741300003.5471499</v>
      </c>
    </row>
    <row r="7" spans="1:15" x14ac:dyDescent="0.25">
      <c r="A7" t="s">
        <v>21</v>
      </c>
      <c r="B7" t="s">
        <v>17</v>
      </c>
      <c r="C7">
        <v>62123</v>
      </c>
      <c r="D7">
        <v>443</v>
      </c>
      <c r="E7">
        <v>0</v>
      </c>
      <c r="F7">
        <v>262</v>
      </c>
      <c r="G7" t="s">
        <v>19</v>
      </c>
      <c r="H7">
        <v>1500</v>
      </c>
      <c r="I7">
        <v>1741300003.5697</v>
      </c>
      <c r="J7">
        <v>0</v>
      </c>
      <c r="K7" t="s">
        <v>20</v>
      </c>
      <c r="L7">
        <v>14238496.3035584</v>
      </c>
      <c r="M7">
        <f>H6-H7</f>
        <v>0</v>
      </c>
      <c r="N7">
        <f>ROUND((M7/H6)*100, 2)</f>
        <v>0</v>
      </c>
      <c r="O7">
        <f>ROUND((I7-I6)*10^9, 2)</f>
        <v>22550106.050000001</v>
      </c>
    </row>
    <row r="8" spans="1:15" x14ac:dyDescent="0.25">
      <c r="A8" t="s">
        <v>21</v>
      </c>
      <c r="B8" t="s">
        <v>22</v>
      </c>
      <c r="C8">
        <v>60903</v>
      </c>
      <c r="D8">
        <v>443</v>
      </c>
      <c r="E8">
        <v>0</v>
      </c>
      <c r="F8">
        <v>262</v>
      </c>
      <c r="G8" t="s">
        <v>18</v>
      </c>
      <c r="H8">
        <v>1500</v>
      </c>
      <c r="I8">
        <v>1741300003.54895</v>
      </c>
    </row>
    <row r="9" spans="1:15" x14ac:dyDescent="0.25">
      <c r="A9" t="s">
        <v>21</v>
      </c>
      <c r="B9" t="s">
        <v>22</v>
      </c>
      <c r="C9">
        <v>60903</v>
      </c>
      <c r="D9">
        <v>443</v>
      </c>
      <c r="E9">
        <v>0</v>
      </c>
      <c r="F9">
        <v>262</v>
      </c>
      <c r="G9" t="s">
        <v>19</v>
      </c>
      <c r="H9">
        <v>1500</v>
      </c>
      <c r="I9">
        <v>1741300003.5696001</v>
      </c>
      <c r="J9">
        <v>0</v>
      </c>
      <c r="K9" t="s">
        <v>20</v>
      </c>
      <c r="L9">
        <v>14258213.2021586</v>
      </c>
      <c r="M9">
        <f>H8-H9</f>
        <v>0</v>
      </c>
      <c r="N9">
        <f>ROUND((M9/H8)*100, 2)</f>
        <v>0</v>
      </c>
      <c r="O9">
        <f>ROUND((I9-I8)*10^9, 2)</f>
        <v>20650148.390000001</v>
      </c>
    </row>
    <row r="10" spans="1:15" x14ac:dyDescent="0.25">
      <c r="A10" t="s">
        <v>17</v>
      </c>
      <c r="B10" t="s">
        <v>23</v>
      </c>
      <c r="C10">
        <v>55764</v>
      </c>
      <c r="D10">
        <v>443</v>
      </c>
      <c r="E10">
        <v>51</v>
      </c>
      <c r="F10">
        <v>483</v>
      </c>
      <c r="G10" t="s">
        <v>18</v>
      </c>
      <c r="H10">
        <v>2970</v>
      </c>
      <c r="I10">
        <v>1741300003.5644901</v>
      </c>
    </row>
    <row r="11" spans="1:15" x14ac:dyDescent="0.25">
      <c r="A11" t="s">
        <v>17</v>
      </c>
      <c r="B11" t="s">
        <v>23</v>
      </c>
      <c r="C11">
        <v>55764</v>
      </c>
      <c r="D11">
        <v>443</v>
      </c>
      <c r="E11">
        <v>51</v>
      </c>
      <c r="F11">
        <v>483</v>
      </c>
      <c r="G11" t="s">
        <v>19</v>
      </c>
      <c r="H11">
        <v>2970</v>
      </c>
      <c r="I11">
        <v>1741300003.5794599</v>
      </c>
      <c r="J11">
        <v>0</v>
      </c>
      <c r="K11" t="s">
        <v>24</v>
      </c>
      <c r="L11">
        <v>14673668.3267536</v>
      </c>
      <c r="M11">
        <f>H10-H11</f>
        <v>0</v>
      </c>
      <c r="N11">
        <f>ROUND((M11/H10)*100, 2)</f>
        <v>0</v>
      </c>
      <c r="O11">
        <f>ROUND((I11-I10)*10^9, 2)</f>
        <v>14969825.74</v>
      </c>
    </row>
    <row r="12" spans="1:15" x14ac:dyDescent="0.25">
      <c r="A12" t="s">
        <v>22</v>
      </c>
      <c r="B12" t="s">
        <v>16</v>
      </c>
      <c r="C12">
        <v>56639</v>
      </c>
      <c r="D12">
        <v>443</v>
      </c>
      <c r="E12">
        <v>2</v>
      </c>
      <c r="F12">
        <v>874</v>
      </c>
      <c r="G12" t="s">
        <v>18</v>
      </c>
      <c r="H12">
        <v>2970</v>
      </c>
      <c r="I12">
        <v>1741300003.5503399</v>
      </c>
    </row>
    <row r="13" spans="1:15" x14ac:dyDescent="0.25">
      <c r="A13" t="s">
        <v>22</v>
      </c>
      <c r="B13" t="s">
        <v>16</v>
      </c>
      <c r="C13">
        <v>56639</v>
      </c>
      <c r="D13">
        <v>443</v>
      </c>
      <c r="E13">
        <v>2</v>
      </c>
      <c r="F13">
        <v>874</v>
      </c>
      <c r="G13" t="s">
        <v>19</v>
      </c>
      <c r="H13">
        <v>2970</v>
      </c>
      <c r="I13">
        <v>1741300003.5757401</v>
      </c>
      <c r="J13">
        <v>0</v>
      </c>
      <c r="K13" t="s">
        <v>20</v>
      </c>
      <c r="L13">
        <v>14717259.2304371</v>
      </c>
      <c r="M13">
        <f>H12-H13</f>
        <v>0</v>
      </c>
      <c r="N13">
        <f>ROUND((M13/H12)*100, 2)</f>
        <v>0</v>
      </c>
      <c r="O13">
        <f>ROUND((I13-I12)*10^9, 2)</f>
        <v>25400161.739999998</v>
      </c>
    </row>
    <row r="15" spans="1:15" x14ac:dyDescent="0.25">
      <c r="A15" s="1" t="s">
        <v>25</v>
      </c>
    </row>
    <row r="16" spans="1:15" x14ac:dyDescent="0.25">
      <c r="A16" t="s">
        <v>16</v>
      </c>
      <c r="B16" t="s">
        <v>17</v>
      </c>
      <c r="C16">
        <v>63164</v>
      </c>
      <c r="D16">
        <v>443</v>
      </c>
      <c r="E16">
        <v>10</v>
      </c>
      <c r="F16">
        <v>420</v>
      </c>
      <c r="G16" t="s">
        <v>18</v>
      </c>
      <c r="H16">
        <v>1500</v>
      </c>
      <c r="I16">
        <v>1741300171.1429999</v>
      </c>
    </row>
    <row r="17" spans="1:15" x14ac:dyDescent="0.25">
      <c r="A17" t="s">
        <v>16</v>
      </c>
      <c r="B17" t="s">
        <v>17</v>
      </c>
      <c r="C17">
        <v>63164</v>
      </c>
      <c r="D17">
        <v>443</v>
      </c>
      <c r="E17">
        <v>10</v>
      </c>
      <c r="F17">
        <v>420</v>
      </c>
      <c r="G17" t="s">
        <v>19</v>
      </c>
      <c r="H17">
        <v>1500</v>
      </c>
      <c r="I17">
        <v>1741300171.1668701</v>
      </c>
      <c r="J17">
        <v>0</v>
      </c>
      <c r="K17" t="s">
        <v>20</v>
      </c>
      <c r="L17">
        <v>11364337.126413999</v>
      </c>
      <c r="M17">
        <f>H16-H17</f>
        <v>0</v>
      </c>
      <c r="N17">
        <f>ROUND((M17/H16)*100, 2)</f>
        <v>0</v>
      </c>
      <c r="O17">
        <f>ROUND((I17-I16)*10^9, 2)</f>
        <v>23870229.719999999</v>
      </c>
    </row>
    <row r="18" spans="1:15" x14ac:dyDescent="0.25">
      <c r="A18" t="s">
        <v>21</v>
      </c>
      <c r="B18" t="s">
        <v>22</v>
      </c>
      <c r="C18">
        <v>60903</v>
      </c>
      <c r="D18">
        <v>443</v>
      </c>
      <c r="E18">
        <v>0</v>
      </c>
      <c r="F18">
        <v>262</v>
      </c>
      <c r="G18" t="s">
        <v>18</v>
      </c>
      <c r="H18">
        <v>1500</v>
      </c>
      <c r="I18">
        <v>1741300171.1407599</v>
      </c>
    </row>
    <row r="19" spans="1:15" x14ac:dyDescent="0.25">
      <c r="A19" t="s">
        <v>21</v>
      </c>
      <c r="B19" t="s">
        <v>22</v>
      </c>
      <c r="C19">
        <v>60903</v>
      </c>
      <c r="D19">
        <v>443</v>
      </c>
      <c r="E19">
        <v>0</v>
      </c>
      <c r="F19">
        <v>262</v>
      </c>
      <c r="G19" t="s">
        <v>19</v>
      </c>
      <c r="H19">
        <v>1500</v>
      </c>
      <c r="I19">
        <v>1741300171.1633899</v>
      </c>
      <c r="J19">
        <v>0</v>
      </c>
      <c r="K19" t="s">
        <v>20</v>
      </c>
      <c r="L19">
        <v>11374807.8346253</v>
      </c>
      <c r="M19">
        <f>H18-H19</f>
        <v>0</v>
      </c>
      <c r="N19">
        <f>ROUND((M19/H18)*100, 2)</f>
        <v>0</v>
      </c>
      <c r="O19">
        <f>ROUND((I19-I18)*10^9, 2)</f>
        <v>22629976.27</v>
      </c>
    </row>
    <row r="20" spans="1:15" x14ac:dyDescent="0.25">
      <c r="A20" t="s">
        <v>21</v>
      </c>
      <c r="B20" t="s">
        <v>17</v>
      </c>
      <c r="C20">
        <v>62123</v>
      </c>
      <c r="D20">
        <v>443</v>
      </c>
      <c r="E20">
        <v>0</v>
      </c>
      <c r="F20">
        <v>262</v>
      </c>
      <c r="G20" t="s">
        <v>18</v>
      </c>
      <c r="H20">
        <v>1500</v>
      </c>
      <c r="I20">
        <v>1741300171.12953</v>
      </c>
    </row>
    <row r="21" spans="1:15" x14ac:dyDescent="0.25">
      <c r="A21" t="s">
        <v>21</v>
      </c>
      <c r="B21" t="s">
        <v>17</v>
      </c>
      <c r="C21">
        <v>62123</v>
      </c>
      <c r="D21">
        <v>443</v>
      </c>
      <c r="E21">
        <v>0</v>
      </c>
      <c r="F21">
        <v>262</v>
      </c>
      <c r="G21" t="s">
        <v>19</v>
      </c>
      <c r="H21">
        <v>1500</v>
      </c>
      <c r="I21">
        <v>1741300171.1645801</v>
      </c>
      <c r="J21">
        <v>0</v>
      </c>
      <c r="K21" t="s">
        <v>20</v>
      </c>
      <c r="L21">
        <v>11397839.3872579</v>
      </c>
      <c r="M21">
        <f>H20-H21</f>
        <v>0</v>
      </c>
      <c r="N21">
        <f>ROUND((M21/H20)*100, 2)</f>
        <v>0</v>
      </c>
      <c r="O21">
        <f>ROUND((I21-I20)*10^9, 2)</f>
        <v>35050153.729999997</v>
      </c>
    </row>
    <row r="22" spans="1:15" x14ac:dyDescent="0.25">
      <c r="A22" t="s">
        <v>17</v>
      </c>
      <c r="B22" t="s">
        <v>23</v>
      </c>
      <c r="C22">
        <v>55764</v>
      </c>
      <c r="D22">
        <v>443</v>
      </c>
      <c r="E22">
        <v>51</v>
      </c>
      <c r="F22">
        <v>483</v>
      </c>
      <c r="G22" t="s">
        <v>18</v>
      </c>
      <c r="H22">
        <v>2970</v>
      </c>
      <c r="I22">
        <v>1741300171.1550601</v>
      </c>
    </row>
    <row r="23" spans="1:15" x14ac:dyDescent="0.25">
      <c r="A23" t="s">
        <v>17</v>
      </c>
      <c r="B23" t="s">
        <v>23</v>
      </c>
      <c r="C23">
        <v>55764</v>
      </c>
      <c r="D23">
        <v>443</v>
      </c>
      <c r="E23">
        <v>51</v>
      </c>
      <c r="F23">
        <v>483</v>
      </c>
      <c r="G23" t="s">
        <v>19</v>
      </c>
      <c r="H23">
        <v>2970</v>
      </c>
      <c r="I23">
        <v>1741300171.17783</v>
      </c>
      <c r="J23">
        <v>0</v>
      </c>
      <c r="K23" t="s">
        <v>24</v>
      </c>
      <c r="L23">
        <v>11792580.266592899</v>
      </c>
      <c r="M23">
        <f>H22-H23</f>
        <v>0</v>
      </c>
      <c r="N23">
        <f>ROUND((M23/H22)*100, 2)</f>
        <v>0</v>
      </c>
      <c r="O23">
        <f>ROUND((I23-I22)*10^9, 2)</f>
        <v>22769927.98</v>
      </c>
    </row>
    <row r="24" spans="1:15" x14ac:dyDescent="0.25">
      <c r="A24" t="s">
        <v>22</v>
      </c>
      <c r="B24" t="s">
        <v>16</v>
      </c>
      <c r="C24">
        <v>56639</v>
      </c>
      <c r="D24">
        <v>443</v>
      </c>
      <c r="E24">
        <v>2</v>
      </c>
      <c r="F24">
        <v>874</v>
      </c>
      <c r="G24" t="s">
        <v>18</v>
      </c>
      <c r="H24">
        <v>2970</v>
      </c>
      <c r="I24">
        <v>1741300171.14101</v>
      </c>
    </row>
    <row r="25" spans="1:15" x14ac:dyDescent="0.25">
      <c r="A25" t="s">
        <v>22</v>
      </c>
      <c r="B25" t="s">
        <v>16</v>
      </c>
      <c r="C25">
        <v>56639</v>
      </c>
      <c r="D25">
        <v>443</v>
      </c>
      <c r="E25">
        <v>2</v>
      </c>
      <c r="F25">
        <v>874</v>
      </c>
      <c r="G25" t="s">
        <v>19</v>
      </c>
      <c r="H25">
        <v>2970</v>
      </c>
      <c r="I25">
        <v>1741300171.16833</v>
      </c>
      <c r="J25">
        <v>0</v>
      </c>
      <c r="K25" t="s">
        <v>20</v>
      </c>
      <c r="L25">
        <v>11838132.5243298</v>
      </c>
      <c r="M25">
        <f>H24-H25</f>
        <v>0</v>
      </c>
      <c r="N25">
        <f>ROUND((M25/H24)*100, 2)</f>
        <v>0</v>
      </c>
      <c r="O25">
        <f>ROUND((I25-I24)*10^9, 2)</f>
        <v>27319908.140000001</v>
      </c>
    </row>
    <row r="27" spans="1:15" x14ac:dyDescent="0.25">
      <c r="A27" s="1" t="s">
        <v>26</v>
      </c>
    </row>
    <row r="28" spans="1:15" x14ac:dyDescent="0.25">
      <c r="A28" t="s">
        <v>21</v>
      </c>
      <c r="B28" t="s">
        <v>17</v>
      </c>
      <c r="C28">
        <v>62123</v>
      </c>
      <c r="D28">
        <v>443</v>
      </c>
      <c r="E28">
        <v>0</v>
      </c>
      <c r="F28">
        <v>262</v>
      </c>
      <c r="G28" t="s">
        <v>18</v>
      </c>
      <c r="H28">
        <v>1500</v>
      </c>
      <c r="I28">
        <v>1741300338.7361801</v>
      </c>
    </row>
    <row r="29" spans="1:15" x14ac:dyDescent="0.25">
      <c r="A29" t="s">
        <v>21</v>
      </c>
      <c r="B29" t="s">
        <v>17</v>
      </c>
      <c r="C29">
        <v>62123</v>
      </c>
      <c r="D29">
        <v>443</v>
      </c>
      <c r="E29">
        <v>0</v>
      </c>
      <c r="F29">
        <v>262</v>
      </c>
      <c r="G29" t="s">
        <v>19</v>
      </c>
      <c r="H29">
        <v>1500</v>
      </c>
      <c r="I29">
        <v>1741300338.7442501</v>
      </c>
      <c r="J29">
        <v>0</v>
      </c>
      <c r="K29" t="s">
        <v>20</v>
      </c>
      <c r="L29">
        <v>11462061.2462362</v>
      </c>
      <c r="M29">
        <f>H28-H29</f>
        <v>0</v>
      </c>
      <c r="N29">
        <f>ROUND((M29/H28)*100, 2)</f>
        <v>0</v>
      </c>
      <c r="O29">
        <f>ROUND((I29-I28)*10^9, 2)</f>
        <v>8069992.0700000003</v>
      </c>
    </row>
    <row r="30" spans="1:15" x14ac:dyDescent="0.25">
      <c r="A30" t="s">
        <v>16</v>
      </c>
      <c r="B30" t="s">
        <v>17</v>
      </c>
      <c r="C30">
        <v>63164</v>
      </c>
      <c r="D30">
        <v>443</v>
      </c>
      <c r="E30">
        <v>10</v>
      </c>
      <c r="F30">
        <v>420</v>
      </c>
      <c r="G30" t="s">
        <v>18</v>
      </c>
      <c r="H30">
        <v>1500</v>
      </c>
      <c r="I30">
        <v>1741300338.7263899</v>
      </c>
    </row>
    <row r="31" spans="1:15" x14ac:dyDescent="0.25">
      <c r="A31" t="s">
        <v>16</v>
      </c>
      <c r="B31" t="s">
        <v>17</v>
      </c>
      <c r="C31">
        <v>63164</v>
      </c>
      <c r="D31">
        <v>443</v>
      </c>
      <c r="E31">
        <v>10</v>
      </c>
      <c r="F31">
        <v>420</v>
      </c>
      <c r="G31" t="s">
        <v>19</v>
      </c>
      <c r="H31">
        <v>1500</v>
      </c>
      <c r="I31">
        <v>1741300338.7549701</v>
      </c>
      <c r="J31">
        <v>0</v>
      </c>
      <c r="K31" t="s">
        <v>20</v>
      </c>
      <c r="L31">
        <v>11531842.5496419</v>
      </c>
      <c r="M31">
        <f>H30-H31</f>
        <v>0</v>
      </c>
      <c r="N31">
        <f>ROUND((M31/H30)*100, 2)</f>
        <v>0</v>
      </c>
      <c r="O31">
        <f>ROUND((I31-I30)*10^9, 2)</f>
        <v>28580188.75</v>
      </c>
    </row>
    <row r="32" spans="1:15" x14ac:dyDescent="0.25">
      <c r="A32" t="s">
        <v>21</v>
      </c>
      <c r="B32" t="s">
        <v>22</v>
      </c>
      <c r="C32">
        <v>60903</v>
      </c>
      <c r="D32">
        <v>443</v>
      </c>
      <c r="E32">
        <v>0</v>
      </c>
      <c r="F32">
        <v>262</v>
      </c>
      <c r="G32" t="s">
        <v>18</v>
      </c>
      <c r="H32">
        <v>1500</v>
      </c>
      <c r="I32">
        <v>1741300338.7151599</v>
      </c>
    </row>
    <row r="33" spans="1:15" x14ac:dyDescent="0.25">
      <c r="A33" t="s">
        <v>21</v>
      </c>
      <c r="B33" t="s">
        <v>22</v>
      </c>
      <c r="C33">
        <v>60903</v>
      </c>
      <c r="D33">
        <v>443</v>
      </c>
      <c r="E33">
        <v>0</v>
      </c>
      <c r="F33">
        <v>262</v>
      </c>
      <c r="G33" t="s">
        <v>19</v>
      </c>
      <c r="H33">
        <v>1500</v>
      </c>
      <c r="I33">
        <v>1741300338.74594</v>
      </c>
      <c r="J33">
        <v>0</v>
      </c>
      <c r="K33" t="s">
        <v>20</v>
      </c>
      <c r="L33">
        <v>11610051.9498189</v>
      </c>
      <c r="M33">
        <f>H32-H33</f>
        <v>0</v>
      </c>
      <c r="N33">
        <f>ROUND((M33/H32)*100, 2)</f>
        <v>0</v>
      </c>
      <c r="O33">
        <f>ROUND((I33-I32)*10^9, 2)</f>
        <v>30780076.98</v>
      </c>
    </row>
    <row r="34" spans="1:15" x14ac:dyDescent="0.25">
      <c r="A34" t="s">
        <v>22</v>
      </c>
      <c r="B34" t="s">
        <v>16</v>
      </c>
      <c r="C34">
        <v>56639</v>
      </c>
      <c r="D34">
        <v>443</v>
      </c>
      <c r="E34">
        <v>2</v>
      </c>
      <c r="F34">
        <v>874</v>
      </c>
      <c r="G34" t="s">
        <v>18</v>
      </c>
      <c r="H34">
        <v>2970</v>
      </c>
      <c r="I34">
        <v>1741300338.73649</v>
      </c>
    </row>
    <row r="35" spans="1:15" x14ac:dyDescent="0.25">
      <c r="A35" t="s">
        <v>22</v>
      </c>
      <c r="B35" t="s">
        <v>16</v>
      </c>
      <c r="C35">
        <v>56639</v>
      </c>
      <c r="D35">
        <v>443</v>
      </c>
      <c r="E35">
        <v>2</v>
      </c>
      <c r="F35">
        <v>874</v>
      </c>
      <c r="G35" t="s">
        <v>19</v>
      </c>
      <c r="H35">
        <v>2970</v>
      </c>
      <c r="I35">
        <v>1741300338.7522299</v>
      </c>
      <c r="J35">
        <v>0</v>
      </c>
      <c r="K35" t="s">
        <v>20</v>
      </c>
      <c r="L35">
        <v>11694314.985564301</v>
      </c>
      <c r="M35">
        <f>H34-H35</f>
        <v>0</v>
      </c>
      <c r="N35">
        <f>ROUND((M35/H34)*100, 2)</f>
        <v>0</v>
      </c>
      <c r="O35">
        <f>ROUND((I35-I34)*10^9, 2)</f>
        <v>15739917.76</v>
      </c>
    </row>
    <row r="36" spans="1:15" x14ac:dyDescent="0.25">
      <c r="A36" t="s">
        <v>17</v>
      </c>
      <c r="B36" t="s">
        <v>23</v>
      </c>
      <c r="C36">
        <v>55764</v>
      </c>
      <c r="D36">
        <v>443</v>
      </c>
      <c r="E36">
        <v>51</v>
      </c>
      <c r="F36">
        <v>483</v>
      </c>
      <c r="G36" t="s">
        <v>18</v>
      </c>
      <c r="H36">
        <v>2970</v>
      </c>
      <c r="I36">
        <v>1741300338.7274101</v>
      </c>
    </row>
    <row r="37" spans="1:15" x14ac:dyDescent="0.25">
      <c r="A37" t="s">
        <v>17</v>
      </c>
      <c r="B37" t="s">
        <v>23</v>
      </c>
      <c r="C37">
        <v>55764</v>
      </c>
      <c r="D37">
        <v>443</v>
      </c>
      <c r="E37">
        <v>51</v>
      </c>
      <c r="F37">
        <v>483</v>
      </c>
      <c r="G37" t="s">
        <v>19</v>
      </c>
      <c r="H37">
        <v>2970</v>
      </c>
      <c r="I37">
        <v>1741300338.75018</v>
      </c>
      <c r="J37">
        <v>0</v>
      </c>
      <c r="K37" t="s">
        <v>24</v>
      </c>
      <c r="L37">
        <v>11764567.287682701</v>
      </c>
      <c r="M37">
        <f>H36-H37</f>
        <v>0</v>
      </c>
      <c r="N37">
        <f>ROUND((M37/H36)*100, 2)</f>
        <v>0</v>
      </c>
      <c r="O37">
        <f>ROUND((I37-I36)*10^9, 2)</f>
        <v>22769927.98</v>
      </c>
    </row>
    <row r="39" spans="1:15" x14ac:dyDescent="0.25">
      <c r="A39" s="1" t="s">
        <v>27</v>
      </c>
    </row>
    <row r="40" spans="1:15" x14ac:dyDescent="0.25">
      <c r="A40" t="s">
        <v>21</v>
      </c>
      <c r="B40" t="s">
        <v>17</v>
      </c>
      <c r="C40">
        <v>62123</v>
      </c>
      <c r="D40">
        <v>443</v>
      </c>
      <c r="E40">
        <v>0</v>
      </c>
      <c r="F40">
        <v>262</v>
      </c>
      <c r="G40" t="s">
        <v>18</v>
      </c>
      <c r="H40">
        <v>1500</v>
      </c>
      <c r="I40">
        <v>1741300506.2838199</v>
      </c>
    </row>
    <row r="41" spans="1:15" x14ac:dyDescent="0.25">
      <c r="A41" t="s">
        <v>21</v>
      </c>
      <c r="B41" t="s">
        <v>17</v>
      </c>
      <c r="C41">
        <v>62123</v>
      </c>
      <c r="D41">
        <v>443</v>
      </c>
      <c r="E41">
        <v>0</v>
      </c>
      <c r="F41">
        <v>262</v>
      </c>
      <c r="G41" t="s">
        <v>19</v>
      </c>
      <c r="H41">
        <v>1500</v>
      </c>
      <c r="I41">
        <v>1741300506.30652</v>
      </c>
      <c r="J41">
        <v>0</v>
      </c>
      <c r="K41" t="s">
        <v>20</v>
      </c>
      <c r="L41">
        <v>11315269.947052</v>
      </c>
      <c r="M41">
        <f>H40-H41</f>
        <v>0</v>
      </c>
      <c r="N41">
        <f>ROUND((M41/H40)*100, 2)</f>
        <v>0</v>
      </c>
      <c r="O41">
        <f>ROUND((I41-I40)*10^9, 2)</f>
        <v>22700071.329999998</v>
      </c>
    </row>
    <row r="42" spans="1:15" x14ac:dyDescent="0.25">
      <c r="A42" t="s">
        <v>16</v>
      </c>
      <c r="B42" t="s">
        <v>17</v>
      </c>
      <c r="C42">
        <v>63164</v>
      </c>
      <c r="D42">
        <v>443</v>
      </c>
      <c r="E42">
        <v>10</v>
      </c>
      <c r="F42">
        <v>420</v>
      </c>
      <c r="G42" t="s">
        <v>18</v>
      </c>
      <c r="H42">
        <v>1500</v>
      </c>
      <c r="I42">
        <v>1741300506.2835901</v>
      </c>
    </row>
    <row r="43" spans="1:15" x14ac:dyDescent="0.25">
      <c r="A43" t="s">
        <v>16</v>
      </c>
      <c r="B43" t="s">
        <v>17</v>
      </c>
      <c r="C43">
        <v>63164</v>
      </c>
      <c r="D43">
        <v>443</v>
      </c>
      <c r="E43">
        <v>10</v>
      </c>
      <c r="F43">
        <v>420</v>
      </c>
      <c r="G43" t="s">
        <v>19</v>
      </c>
      <c r="H43">
        <v>1500</v>
      </c>
      <c r="I43">
        <v>1741300506.31516</v>
      </c>
      <c r="J43">
        <v>0</v>
      </c>
      <c r="K43" t="s">
        <v>20</v>
      </c>
      <c r="L43">
        <v>11383160.432179799</v>
      </c>
      <c r="M43">
        <f>H42-H43</f>
        <v>0</v>
      </c>
      <c r="N43">
        <f>ROUND((M43/H42)*100, 2)</f>
        <v>0</v>
      </c>
      <c r="O43">
        <f>ROUND((I43-I42)*10^9, 2)</f>
        <v>31569957.73</v>
      </c>
    </row>
    <row r="44" spans="1:15" x14ac:dyDescent="0.25">
      <c r="A44" t="s">
        <v>21</v>
      </c>
      <c r="B44" t="s">
        <v>22</v>
      </c>
      <c r="C44">
        <v>60903</v>
      </c>
      <c r="D44">
        <v>443</v>
      </c>
      <c r="E44">
        <v>0</v>
      </c>
      <c r="F44">
        <v>262</v>
      </c>
      <c r="G44" t="s">
        <v>18</v>
      </c>
      <c r="H44">
        <v>1500</v>
      </c>
      <c r="I44">
        <v>1741300506.2958901</v>
      </c>
    </row>
    <row r="45" spans="1:15" x14ac:dyDescent="0.25">
      <c r="A45" t="s">
        <v>21</v>
      </c>
      <c r="B45" t="s">
        <v>22</v>
      </c>
      <c r="C45">
        <v>60903</v>
      </c>
      <c r="D45">
        <v>443</v>
      </c>
      <c r="E45">
        <v>0</v>
      </c>
      <c r="F45">
        <v>262</v>
      </c>
      <c r="G45" t="s">
        <v>19</v>
      </c>
      <c r="H45">
        <v>1500</v>
      </c>
      <c r="I45">
        <v>1741300506.30545</v>
      </c>
      <c r="J45">
        <v>0</v>
      </c>
      <c r="K45" t="s">
        <v>20</v>
      </c>
      <c r="L45">
        <v>11497381.369272901</v>
      </c>
      <c r="M45">
        <f>H44-H45</f>
        <v>0</v>
      </c>
      <c r="N45">
        <f>ROUND((M45/H44)*100, 2)</f>
        <v>0</v>
      </c>
      <c r="O45">
        <f>ROUND((I45-I44)*10^9, 2)</f>
        <v>9559869.7699999996</v>
      </c>
    </row>
    <row r="46" spans="1:15" x14ac:dyDescent="0.25">
      <c r="A46" t="s">
        <v>22</v>
      </c>
      <c r="B46" t="s">
        <v>16</v>
      </c>
      <c r="C46">
        <v>56639</v>
      </c>
      <c r="D46">
        <v>443</v>
      </c>
      <c r="E46">
        <v>2</v>
      </c>
      <c r="F46">
        <v>874</v>
      </c>
      <c r="G46" t="s">
        <v>18</v>
      </c>
      <c r="H46">
        <v>2970</v>
      </c>
      <c r="I46">
        <v>1741300506.2842</v>
      </c>
    </row>
    <row r="47" spans="1:15" x14ac:dyDescent="0.25">
      <c r="A47" t="s">
        <v>22</v>
      </c>
      <c r="B47" t="s">
        <v>16</v>
      </c>
      <c r="C47">
        <v>56639</v>
      </c>
      <c r="D47">
        <v>443</v>
      </c>
      <c r="E47">
        <v>2</v>
      </c>
      <c r="F47">
        <v>874</v>
      </c>
      <c r="G47" t="s">
        <v>19</v>
      </c>
      <c r="H47">
        <v>2970</v>
      </c>
      <c r="I47">
        <v>1741300506.3076401</v>
      </c>
      <c r="J47">
        <v>0</v>
      </c>
      <c r="K47" t="s">
        <v>20</v>
      </c>
      <c r="L47">
        <v>11924325.416385099</v>
      </c>
      <c r="M47">
        <f>H46-H47</f>
        <v>0</v>
      </c>
      <c r="N47">
        <f>ROUND((M47/H46)*100, 2)</f>
        <v>0</v>
      </c>
      <c r="O47">
        <f>ROUND((I47-I46)*10^9, 2)</f>
        <v>23440122.600000001</v>
      </c>
    </row>
    <row r="48" spans="1:15" x14ac:dyDescent="0.25">
      <c r="A48" t="s">
        <v>17</v>
      </c>
      <c r="B48" t="s">
        <v>23</v>
      </c>
      <c r="C48">
        <v>55764</v>
      </c>
      <c r="D48">
        <v>443</v>
      </c>
      <c r="E48">
        <v>51</v>
      </c>
      <c r="F48">
        <v>483</v>
      </c>
      <c r="G48" t="s">
        <v>18</v>
      </c>
      <c r="H48">
        <v>2970</v>
      </c>
      <c r="I48">
        <v>1741300506.2955401</v>
      </c>
    </row>
    <row r="49" spans="1:15" x14ac:dyDescent="0.25">
      <c r="A49" t="s">
        <v>17</v>
      </c>
      <c r="B49" t="s">
        <v>23</v>
      </c>
      <c r="C49">
        <v>55764</v>
      </c>
      <c r="D49">
        <v>443</v>
      </c>
      <c r="E49">
        <v>51</v>
      </c>
      <c r="F49">
        <v>483</v>
      </c>
      <c r="G49" t="s">
        <v>19</v>
      </c>
      <c r="H49">
        <v>2970</v>
      </c>
      <c r="I49">
        <v>1741300506.3099301</v>
      </c>
      <c r="J49">
        <v>0</v>
      </c>
      <c r="K49" t="s">
        <v>24</v>
      </c>
      <c r="L49">
        <v>12055224.079877101</v>
      </c>
      <c r="M49">
        <f>H48-H49</f>
        <v>0</v>
      </c>
      <c r="N49">
        <f>ROUND((M49/H48)*100, 2)</f>
        <v>0</v>
      </c>
      <c r="O49">
        <f>ROUND((I49-I48)*10^9, 2)</f>
        <v>14389991.76</v>
      </c>
    </row>
    <row r="51" spans="1:15" x14ac:dyDescent="0.25">
      <c r="A51" s="1" t="s">
        <v>28</v>
      </c>
    </row>
    <row r="52" spans="1:15" x14ac:dyDescent="0.25">
      <c r="A52" t="s">
        <v>21</v>
      </c>
      <c r="B52" t="s">
        <v>22</v>
      </c>
      <c r="C52">
        <v>60903</v>
      </c>
      <c r="D52">
        <v>443</v>
      </c>
      <c r="E52">
        <v>0</v>
      </c>
      <c r="F52">
        <v>262</v>
      </c>
      <c r="G52" t="s">
        <v>18</v>
      </c>
      <c r="H52">
        <v>1500</v>
      </c>
      <c r="I52">
        <v>1741300673.86729</v>
      </c>
    </row>
    <row r="53" spans="1:15" x14ac:dyDescent="0.25">
      <c r="A53" t="s">
        <v>21</v>
      </c>
      <c r="B53" t="s">
        <v>22</v>
      </c>
      <c r="C53">
        <v>60903</v>
      </c>
      <c r="D53">
        <v>443</v>
      </c>
      <c r="E53">
        <v>0</v>
      </c>
      <c r="F53">
        <v>262</v>
      </c>
      <c r="G53" t="s">
        <v>19</v>
      </c>
      <c r="H53">
        <v>1500</v>
      </c>
      <c r="I53">
        <v>1741300673.8801601</v>
      </c>
      <c r="J53">
        <v>0</v>
      </c>
      <c r="K53" t="s">
        <v>20</v>
      </c>
      <c r="L53">
        <v>11011008.5805257</v>
      </c>
      <c r="M53">
        <f>H52-H53</f>
        <v>0</v>
      </c>
      <c r="N53">
        <f>ROUND((M53/H52)*100, 2)</f>
        <v>0</v>
      </c>
      <c r="O53">
        <f>ROUND((I53-I52)*10^9, 2)</f>
        <v>12870073.32</v>
      </c>
    </row>
    <row r="54" spans="1:15" x14ac:dyDescent="0.25">
      <c r="A54" t="s">
        <v>21</v>
      </c>
      <c r="B54" t="s">
        <v>17</v>
      </c>
      <c r="C54">
        <v>62123</v>
      </c>
      <c r="D54">
        <v>443</v>
      </c>
      <c r="E54">
        <v>0</v>
      </c>
      <c r="F54">
        <v>262</v>
      </c>
      <c r="G54" t="s">
        <v>18</v>
      </c>
      <c r="H54">
        <v>1500</v>
      </c>
      <c r="I54">
        <v>1741300673.8696301</v>
      </c>
    </row>
    <row r="55" spans="1:15" x14ac:dyDescent="0.25">
      <c r="A55" t="s">
        <v>21</v>
      </c>
      <c r="B55" t="s">
        <v>17</v>
      </c>
      <c r="C55">
        <v>62123</v>
      </c>
      <c r="D55">
        <v>443</v>
      </c>
      <c r="E55">
        <v>0</v>
      </c>
      <c r="F55">
        <v>262</v>
      </c>
      <c r="G55" t="s">
        <v>19</v>
      </c>
      <c r="H55">
        <v>1500</v>
      </c>
      <c r="I55">
        <v>1741300673.8810201</v>
      </c>
      <c r="J55">
        <v>0</v>
      </c>
      <c r="K55" t="s">
        <v>20</v>
      </c>
      <c r="L55">
        <v>11012955.506642699</v>
      </c>
      <c r="M55">
        <f>H54-H55</f>
        <v>0</v>
      </c>
      <c r="N55">
        <f>ROUND((M55/H54)*100, 2)</f>
        <v>0</v>
      </c>
      <c r="O55">
        <f>ROUND((I55-I54)*10^9, 2)</f>
        <v>11389970.779999999</v>
      </c>
    </row>
    <row r="56" spans="1:15" x14ac:dyDescent="0.25">
      <c r="A56" t="s">
        <v>16</v>
      </c>
      <c r="B56" t="s">
        <v>17</v>
      </c>
      <c r="C56">
        <v>63164</v>
      </c>
      <c r="D56">
        <v>443</v>
      </c>
      <c r="E56">
        <v>10</v>
      </c>
      <c r="F56">
        <v>420</v>
      </c>
      <c r="G56" t="s">
        <v>18</v>
      </c>
      <c r="H56">
        <v>1500</v>
      </c>
      <c r="I56">
        <v>1741300673.8667099</v>
      </c>
    </row>
    <row r="57" spans="1:15" x14ac:dyDescent="0.25">
      <c r="A57" t="s">
        <v>16</v>
      </c>
      <c r="B57" t="s">
        <v>17</v>
      </c>
      <c r="C57">
        <v>63164</v>
      </c>
      <c r="D57">
        <v>443</v>
      </c>
      <c r="E57">
        <v>10</v>
      </c>
      <c r="F57">
        <v>420</v>
      </c>
      <c r="G57" t="s">
        <v>19</v>
      </c>
      <c r="H57">
        <v>1500</v>
      </c>
      <c r="I57">
        <v>1741300673.8796899</v>
      </c>
      <c r="J57">
        <v>0</v>
      </c>
      <c r="K57" t="s">
        <v>20</v>
      </c>
      <c r="L57">
        <v>11073373.1587728</v>
      </c>
      <c r="M57">
        <f>H56-H57</f>
        <v>0</v>
      </c>
      <c r="N57">
        <f>ROUND((M57/H56)*100, 2)</f>
        <v>0</v>
      </c>
      <c r="O57">
        <f>ROUND((I57-I56)*10^9, 2)</f>
        <v>12979984.279999999</v>
      </c>
    </row>
    <row r="58" spans="1:15" x14ac:dyDescent="0.25">
      <c r="A58" t="s">
        <v>17</v>
      </c>
      <c r="B58" t="s">
        <v>23</v>
      </c>
      <c r="C58">
        <v>55764</v>
      </c>
      <c r="D58">
        <v>443</v>
      </c>
      <c r="E58">
        <v>51</v>
      </c>
      <c r="F58">
        <v>483</v>
      </c>
      <c r="G58" t="s">
        <v>18</v>
      </c>
      <c r="H58">
        <v>2970</v>
      </c>
      <c r="I58">
        <v>1741300673.8673999</v>
      </c>
    </row>
    <row r="59" spans="1:15" x14ac:dyDescent="0.25">
      <c r="A59" t="s">
        <v>17</v>
      </c>
      <c r="B59" t="s">
        <v>23</v>
      </c>
      <c r="C59">
        <v>55764</v>
      </c>
      <c r="D59">
        <v>443</v>
      </c>
      <c r="E59">
        <v>51</v>
      </c>
      <c r="F59">
        <v>483</v>
      </c>
      <c r="G59" t="s">
        <v>19</v>
      </c>
      <c r="H59">
        <v>2970</v>
      </c>
      <c r="I59">
        <v>1741300673.8824601</v>
      </c>
      <c r="J59">
        <v>0</v>
      </c>
      <c r="K59" t="s">
        <v>24</v>
      </c>
      <c r="L59">
        <v>11668923.5473723</v>
      </c>
      <c r="M59">
        <f>H58-H59</f>
        <v>0</v>
      </c>
      <c r="N59">
        <f>ROUND((M59/H58)*100, 2)</f>
        <v>0</v>
      </c>
      <c r="O59">
        <f>ROUND((I59-I58)*10^9, 2)</f>
        <v>15060186.390000001</v>
      </c>
    </row>
    <row r="60" spans="1:15" x14ac:dyDescent="0.25">
      <c r="A60" t="s">
        <v>22</v>
      </c>
      <c r="B60" t="s">
        <v>16</v>
      </c>
      <c r="C60">
        <v>56639</v>
      </c>
      <c r="D60">
        <v>443</v>
      </c>
      <c r="E60">
        <v>2</v>
      </c>
      <c r="F60">
        <v>874</v>
      </c>
      <c r="G60" t="s">
        <v>18</v>
      </c>
      <c r="H60">
        <v>2970</v>
      </c>
      <c r="I60">
        <v>1741300673.8710599</v>
      </c>
    </row>
    <row r="61" spans="1:15" x14ac:dyDescent="0.25">
      <c r="A61" t="s">
        <v>22</v>
      </c>
      <c r="B61" t="s">
        <v>16</v>
      </c>
      <c r="C61">
        <v>56639</v>
      </c>
      <c r="D61">
        <v>443</v>
      </c>
      <c r="E61">
        <v>2</v>
      </c>
      <c r="F61">
        <v>874</v>
      </c>
      <c r="G61" t="s">
        <v>19</v>
      </c>
      <c r="H61">
        <v>2970</v>
      </c>
      <c r="I61">
        <v>1741300673.8822999</v>
      </c>
      <c r="J61">
        <v>0</v>
      </c>
      <c r="K61" t="s">
        <v>20</v>
      </c>
      <c r="L61">
        <v>11716669.7376906</v>
      </c>
      <c r="M61">
        <f>H60-H61</f>
        <v>0</v>
      </c>
      <c r="N61">
        <f>ROUND((M61/H60)*100, 2)</f>
        <v>0</v>
      </c>
      <c r="O61">
        <f>ROUND((I61-I60)*10^9, 2)</f>
        <v>11240005.49</v>
      </c>
    </row>
    <row r="63" spans="1:15" x14ac:dyDescent="0.25">
      <c r="A63" s="1" t="s">
        <v>29</v>
      </c>
    </row>
    <row r="64" spans="1:15" x14ac:dyDescent="0.25">
      <c r="A64" t="s">
        <v>16</v>
      </c>
      <c r="B64" t="s">
        <v>17</v>
      </c>
      <c r="C64">
        <v>63164</v>
      </c>
      <c r="D64">
        <v>443</v>
      </c>
      <c r="E64">
        <v>10</v>
      </c>
      <c r="F64">
        <v>420</v>
      </c>
      <c r="G64" t="s">
        <v>18</v>
      </c>
      <c r="H64">
        <v>1500</v>
      </c>
      <c r="I64">
        <v>1741300841.4579101</v>
      </c>
    </row>
    <row r="65" spans="1:15" x14ac:dyDescent="0.25">
      <c r="A65" t="s">
        <v>16</v>
      </c>
      <c r="B65" t="s">
        <v>17</v>
      </c>
      <c r="C65">
        <v>63164</v>
      </c>
      <c r="D65">
        <v>443</v>
      </c>
      <c r="E65">
        <v>10</v>
      </c>
      <c r="F65">
        <v>420</v>
      </c>
      <c r="G65" t="s">
        <v>19</v>
      </c>
      <c r="H65">
        <v>1500</v>
      </c>
      <c r="I65">
        <v>1741300841.47156</v>
      </c>
      <c r="J65">
        <v>0</v>
      </c>
      <c r="K65" t="s">
        <v>20</v>
      </c>
      <c r="L65">
        <v>10931586.583455401</v>
      </c>
      <c r="M65">
        <f>H64-H65</f>
        <v>0</v>
      </c>
      <c r="N65">
        <f>ROUND((M65/H64)*100, 2)</f>
        <v>0</v>
      </c>
      <c r="O65">
        <f>ROUND((I65-I64)*10^9, 2)</f>
        <v>13649940.49</v>
      </c>
    </row>
    <row r="66" spans="1:15" x14ac:dyDescent="0.25">
      <c r="A66" t="s">
        <v>21</v>
      </c>
      <c r="B66" t="s">
        <v>22</v>
      </c>
      <c r="C66">
        <v>60903</v>
      </c>
      <c r="D66">
        <v>443</v>
      </c>
      <c r="E66">
        <v>0</v>
      </c>
      <c r="F66">
        <v>262</v>
      </c>
      <c r="G66" t="s">
        <v>18</v>
      </c>
      <c r="H66">
        <v>1500</v>
      </c>
      <c r="I66">
        <v>1741300841.44766</v>
      </c>
    </row>
    <row r="67" spans="1:15" x14ac:dyDescent="0.25">
      <c r="A67" t="s">
        <v>21</v>
      </c>
      <c r="B67" t="s">
        <v>22</v>
      </c>
      <c r="C67">
        <v>60903</v>
      </c>
      <c r="D67">
        <v>443</v>
      </c>
      <c r="E67">
        <v>0</v>
      </c>
      <c r="F67">
        <v>262</v>
      </c>
      <c r="G67" t="s">
        <v>19</v>
      </c>
      <c r="H67">
        <v>1500</v>
      </c>
      <c r="I67">
        <v>1741300841.46802</v>
      </c>
      <c r="J67">
        <v>0</v>
      </c>
      <c r="K67" t="s">
        <v>20</v>
      </c>
      <c r="L67">
        <v>10977559.407552101</v>
      </c>
      <c r="M67">
        <f>H66-H67</f>
        <v>0</v>
      </c>
      <c r="N67">
        <f>ROUND((M67/H66)*100, 2)</f>
        <v>0</v>
      </c>
      <c r="O67">
        <f>ROUND((I67-I66)*10^9, 2)</f>
        <v>20359992.98</v>
      </c>
    </row>
    <row r="68" spans="1:15" x14ac:dyDescent="0.25">
      <c r="A68" t="s">
        <v>21</v>
      </c>
      <c r="B68" t="s">
        <v>17</v>
      </c>
      <c r="C68">
        <v>62123</v>
      </c>
      <c r="D68">
        <v>443</v>
      </c>
      <c r="E68">
        <v>0</v>
      </c>
      <c r="F68">
        <v>262</v>
      </c>
      <c r="G68" t="s">
        <v>18</v>
      </c>
      <c r="H68">
        <v>1500</v>
      </c>
      <c r="I68">
        <v>1741300841.4471099</v>
      </c>
    </row>
    <row r="69" spans="1:15" x14ac:dyDescent="0.25">
      <c r="A69" t="s">
        <v>21</v>
      </c>
      <c r="B69" t="s">
        <v>17</v>
      </c>
      <c r="C69">
        <v>62123</v>
      </c>
      <c r="D69">
        <v>443</v>
      </c>
      <c r="E69">
        <v>0</v>
      </c>
      <c r="F69">
        <v>262</v>
      </c>
      <c r="G69" t="s">
        <v>19</v>
      </c>
      <c r="H69">
        <v>1500</v>
      </c>
      <c r="I69">
        <v>1741300841.4679201</v>
      </c>
      <c r="J69">
        <v>0</v>
      </c>
      <c r="K69" t="s">
        <v>20</v>
      </c>
      <c r="L69">
        <v>11040177.5042216</v>
      </c>
      <c r="M69">
        <f>H68-H69</f>
        <v>0</v>
      </c>
      <c r="N69">
        <f>ROUND((M69/H68)*100, 2)</f>
        <v>0</v>
      </c>
      <c r="O69">
        <f>ROUND((I69-I68)*10^9, 2)</f>
        <v>20810127.260000002</v>
      </c>
    </row>
    <row r="70" spans="1:15" x14ac:dyDescent="0.25">
      <c r="A70" t="s">
        <v>22</v>
      </c>
      <c r="B70" t="s">
        <v>16</v>
      </c>
      <c r="C70">
        <v>56639</v>
      </c>
      <c r="D70">
        <v>443</v>
      </c>
      <c r="E70">
        <v>2</v>
      </c>
      <c r="F70">
        <v>874</v>
      </c>
      <c r="G70" t="s">
        <v>18</v>
      </c>
      <c r="H70">
        <v>2970</v>
      </c>
      <c r="I70">
        <v>1741300841.4482501</v>
      </c>
    </row>
    <row r="71" spans="1:15" x14ac:dyDescent="0.25">
      <c r="A71" t="s">
        <v>22</v>
      </c>
      <c r="B71" t="s">
        <v>16</v>
      </c>
      <c r="C71">
        <v>56639</v>
      </c>
      <c r="D71">
        <v>443</v>
      </c>
      <c r="E71">
        <v>2</v>
      </c>
      <c r="F71">
        <v>874</v>
      </c>
      <c r="G71" t="s">
        <v>19</v>
      </c>
      <c r="H71">
        <v>2970</v>
      </c>
      <c r="I71">
        <v>1741300841.4714301</v>
      </c>
      <c r="J71">
        <v>0</v>
      </c>
      <c r="K71" t="s">
        <v>20</v>
      </c>
      <c r="L71">
        <v>11283393.3396773</v>
      </c>
      <c r="M71">
        <f>H70-H71</f>
        <v>0</v>
      </c>
      <c r="N71">
        <f>ROUND((M71/H70)*100, 2)</f>
        <v>0</v>
      </c>
      <c r="O71">
        <f>ROUND((I71-I70)*10^9, 2)</f>
        <v>23180007.93</v>
      </c>
    </row>
    <row r="72" spans="1:15" x14ac:dyDescent="0.25">
      <c r="A72" t="s">
        <v>17</v>
      </c>
      <c r="B72" t="s">
        <v>23</v>
      </c>
      <c r="C72">
        <v>55764</v>
      </c>
      <c r="D72">
        <v>443</v>
      </c>
      <c r="E72">
        <v>51</v>
      </c>
      <c r="F72">
        <v>483</v>
      </c>
      <c r="G72" t="s">
        <v>18</v>
      </c>
      <c r="H72">
        <v>2970</v>
      </c>
      <c r="I72">
        <v>1741300841.46102</v>
      </c>
    </row>
    <row r="73" spans="1:15" x14ac:dyDescent="0.25">
      <c r="A73" t="s">
        <v>17</v>
      </c>
      <c r="B73" t="s">
        <v>23</v>
      </c>
      <c r="C73">
        <v>55764</v>
      </c>
      <c r="D73">
        <v>443</v>
      </c>
      <c r="E73">
        <v>51</v>
      </c>
      <c r="F73">
        <v>483</v>
      </c>
      <c r="G73" t="s">
        <v>19</v>
      </c>
      <c r="H73">
        <v>2970</v>
      </c>
      <c r="I73">
        <v>1741300841.4739001</v>
      </c>
      <c r="J73">
        <v>0</v>
      </c>
      <c r="K73" t="s">
        <v>24</v>
      </c>
      <c r="L73">
        <v>11454560.8008349</v>
      </c>
      <c r="M73">
        <f>H72-H73</f>
        <v>0</v>
      </c>
      <c r="N73">
        <f>ROUND((M73/H72)*100, 2)</f>
        <v>0</v>
      </c>
      <c r="O73">
        <f>ROUND((I73-I72)*10^9, 2)</f>
        <v>12880086.9</v>
      </c>
    </row>
    <row r="75" spans="1:15" x14ac:dyDescent="0.25">
      <c r="A75" s="1" t="s">
        <v>30</v>
      </c>
    </row>
    <row r="76" spans="1:15" x14ac:dyDescent="0.25">
      <c r="A76" t="s">
        <v>21</v>
      </c>
      <c r="B76" t="s">
        <v>17</v>
      </c>
      <c r="C76">
        <v>62123</v>
      </c>
      <c r="D76">
        <v>443</v>
      </c>
      <c r="E76">
        <v>0</v>
      </c>
      <c r="F76">
        <v>262</v>
      </c>
      <c r="G76" t="s">
        <v>18</v>
      </c>
      <c r="H76">
        <v>1500</v>
      </c>
      <c r="I76">
        <v>1741301009.0229299</v>
      </c>
    </row>
    <row r="77" spans="1:15" x14ac:dyDescent="0.25">
      <c r="A77" t="s">
        <v>21</v>
      </c>
      <c r="B77" t="s">
        <v>17</v>
      </c>
      <c r="C77">
        <v>62123</v>
      </c>
      <c r="D77">
        <v>443</v>
      </c>
      <c r="E77">
        <v>0</v>
      </c>
      <c r="F77">
        <v>262</v>
      </c>
      <c r="G77" t="s">
        <v>19</v>
      </c>
      <c r="H77">
        <v>1500</v>
      </c>
      <c r="I77">
        <v>1741301009.04932</v>
      </c>
      <c r="J77">
        <v>0</v>
      </c>
      <c r="K77" t="s">
        <v>20</v>
      </c>
      <c r="L77">
        <v>11818405.469258601</v>
      </c>
      <c r="M77">
        <f>H76-H77</f>
        <v>0</v>
      </c>
      <c r="N77">
        <f>ROUND((M77/H76)*100, 2)</f>
        <v>0</v>
      </c>
      <c r="O77">
        <f>ROUND((I77-I76)*10^9, 2)</f>
        <v>26390075.68</v>
      </c>
    </row>
    <row r="78" spans="1:15" x14ac:dyDescent="0.25">
      <c r="A78" t="s">
        <v>21</v>
      </c>
      <c r="B78" t="s">
        <v>22</v>
      </c>
      <c r="C78">
        <v>60903</v>
      </c>
      <c r="D78">
        <v>443</v>
      </c>
      <c r="E78">
        <v>0</v>
      </c>
      <c r="F78">
        <v>262</v>
      </c>
      <c r="G78" t="s">
        <v>18</v>
      </c>
      <c r="H78">
        <v>1500</v>
      </c>
      <c r="I78">
        <v>1741301009.01458</v>
      </c>
    </row>
    <row r="79" spans="1:15" x14ac:dyDescent="0.25">
      <c r="A79" t="s">
        <v>21</v>
      </c>
      <c r="B79" t="s">
        <v>22</v>
      </c>
      <c r="C79">
        <v>60903</v>
      </c>
      <c r="D79">
        <v>443</v>
      </c>
      <c r="E79">
        <v>0</v>
      </c>
      <c r="F79">
        <v>262</v>
      </c>
      <c r="G79" t="s">
        <v>19</v>
      </c>
      <c r="H79">
        <v>1500</v>
      </c>
      <c r="I79">
        <v>1741301009.0468299</v>
      </c>
      <c r="J79">
        <v>0</v>
      </c>
      <c r="K79" t="s">
        <v>20</v>
      </c>
      <c r="L79">
        <v>11881478.6275228</v>
      </c>
      <c r="M79">
        <f>H78-H79</f>
        <v>0</v>
      </c>
      <c r="N79">
        <f>ROUND((M79/H78)*100, 2)</f>
        <v>0</v>
      </c>
      <c r="O79">
        <f>ROUND((I79-I78)*10^9, 2)</f>
        <v>32249927.52</v>
      </c>
    </row>
    <row r="80" spans="1:15" x14ac:dyDescent="0.25">
      <c r="A80" t="s">
        <v>16</v>
      </c>
      <c r="B80" t="s">
        <v>17</v>
      </c>
      <c r="C80">
        <v>63164</v>
      </c>
      <c r="D80">
        <v>443</v>
      </c>
      <c r="E80">
        <v>10</v>
      </c>
      <c r="F80">
        <v>420</v>
      </c>
      <c r="G80" t="s">
        <v>18</v>
      </c>
      <c r="H80">
        <v>1500</v>
      </c>
      <c r="I80">
        <v>1741301009.03843</v>
      </c>
    </row>
    <row r="81" spans="1:15" x14ac:dyDescent="0.25">
      <c r="A81" t="s">
        <v>16</v>
      </c>
      <c r="B81" t="s">
        <v>17</v>
      </c>
      <c r="C81">
        <v>63164</v>
      </c>
      <c r="D81">
        <v>443</v>
      </c>
      <c r="E81">
        <v>10</v>
      </c>
      <c r="F81">
        <v>420</v>
      </c>
      <c r="G81" t="s">
        <v>19</v>
      </c>
      <c r="H81">
        <v>1500</v>
      </c>
      <c r="I81">
        <v>1741301009.05249</v>
      </c>
      <c r="J81">
        <v>0</v>
      </c>
      <c r="K81" t="s">
        <v>20</v>
      </c>
      <c r="L81">
        <v>12006935.7554118</v>
      </c>
      <c r="M81">
        <f>H80-H81</f>
        <v>0</v>
      </c>
      <c r="N81">
        <f>ROUND((M81/H80)*100, 2)</f>
        <v>0</v>
      </c>
      <c r="O81">
        <f>ROUND((I81-I80)*10^9, 2)</f>
        <v>14060020.449999999</v>
      </c>
    </row>
    <row r="82" spans="1:15" x14ac:dyDescent="0.25">
      <c r="A82" t="s">
        <v>22</v>
      </c>
      <c r="B82" t="s">
        <v>16</v>
      </c>
      <c r="C82">
        <v>56639</v>
      </c>
      <c r="D82">
        <v>443</v>
      </c>
      <c r="E82">
        <v>2</v>
      </c>
      <c r="F82">
        <v>874</v>
      </c>
      <c r="G82" t="s">
        <v>18</v>
      </c>
      <c r="H82">
        <v>2970</v>
      </c>
      <c r="I82">
        <v>1741301009.0239999</v>
      </c>
    </row>
    <row r="83" spans="1:15" x14ac:dyDescent="0.25">
      <c r="A83" t="s">
        <v>22</v>
      </c>
      <c r="B83" t="s">
        <v>16</v>
      </c>
      <c r="C83">
        <v>56639</v>
      </c>
      <c r="D83">
        <v>443</v>
      </c>
      <c r="E83">
        <v>2</v>
      </c>
      <c r="F83">
        <v>874</v>
      </c>
      <c r="G83" t="s">
        <v>19</v>
      </c>
      <c r="H83">
        <v>2970</v>
      </c>
      <c r="I83">
        <v>1741301009.05179</v>
      </c>
      <c r="J83">
        <v>0</v>
      </c>
      <c r="K83" t="s">
        <v>20</v>
      </c>
      <c r="L83">
        <v>11838794.717885001</v>
      </c>
      <c r="M83">
        <f>H82-H83</f>
        <v>0</v>
      </c>
      <c r="N83">
        <f>ROUND((M83/H82)*100, 2)</f>
        <v>0</v>
      </c>
      <c r="O83">
        <f>ROUND((I83-I82)*10^9, 2)</f>
        <v>27790069.579999998</v>
      </c>
    </row>
    <row r="84" spans="1:15" x14ac:dyDescent="0.25">
      <c r="A84" t="s">
        <v>17</v>
      </c>
      <c r="B84" t="s">
        <v>23</v>
      </c>
      <c r="C84">
        <v>55764</v>
      </c>
      <c r="D84">
        <v>443</v>
      </c>
      <c r="E84">
        <v>51</v>
      </c>
      <c r="F84">
        <v>483</v>
      </c>
      <c r="G84" t="s">
        <v>18</v>
      </c>
      <c r="H84">
        <v>2970</v>
      </c>
      <c r="I84">
        <v>1741301009.0342</v>
      </c>
    </row>
    <row r="85" spans="1:15" x14ac:dyDescent="0.25">
      <c r="A85" t="s">
        <v>17</v>
      </c>
      <c r="B85" t="s">
        <v>23</v>
      </c>
      <c r="C85">
        <v>55764</v>
      </c>
      <c r="D85">
        <v>443</v>
      </c>
      <c r="E85">
        <v>51</v>
      </c>
      <c r="F85">
        <v>483</v>
      </c>
      <c r="G85" t="s">
        <v>19</v>
      </c>
      <c r="H85">
        <v>2970</v>
      </c>
      <c r="I85">
        <v>1741301009.05652</v>
      </c>
      <c r="J85">
        <v>0</v>
      </c>
      <c r="K85" t="s">
        <v>24</v>
      </c>
      <c r="L85">
        <v>11857151.383101299</v>
      </c>
      <c r="M85">
        <f>H84-H85</f>
        <v>0</v>
      </c>
      <c r="N85">
        <f>ROUND((M85/H84)*100, 2)</f>
        <v>0</v>
      </c>
      <c r="O85">
        <f>ROUND((I85-I84)*10^9, 2)</f>
        <v>22320032.120000001</v>
      </c>
    </row>
    <row r="87" spans="1:15" x14ac:dyDescent="0.25">
      <c r="A87" s="1" t="s">
        <v>31</v>
      </c>
    </row>
    <row r="88" spans="1:15" x14ac:dyDescent="0.25">
      <c r="A88" t="s">
        <v>21</v>
      </c>
      <c r="B88" t="s">
        <v>22</v>
      </c>
      <c r="C88">
        <v>60903</v>
      </c>
      <c r="D88">
        <v>443</v>
      </c>
      <c r="E88">
        <v>0</v>
      </c>
      <c r="F88">
        <v>262</v>
      </c>
      <c r="G88" t="s">
        <v>18</v>
      </c>
      <c r="H88">
        <v>1500</v>
      </c>
      <c r="I88">
        <v>1741301176.5506699</v>
      </c>
    </row>
    <row r="89" spans="1:15" x14ac:dyDescent="0.25">
      <c r="A89" t="s">
        <v>21</v>
      </c>
      <c r="B89" t="s">
        <v>22</v>
      </c>
      <c r="C89">
        <v>60903</v>
      </c>
      <c r="D89">
        <v>443</v>
      </c>
      <c r="E89">
        <v>0</v>
      </c>
      <c r="F89">
        <v>262</v>
      </c>
      <c r="G89" t="s">
        <v>19</v>
      </c>
      <c r="H89">
        <v>1500</v>
      </c>
      <c r="I89">
        <v>1741301176.56829</v>
      </c>
      <c r="J89">
        <v>0</v>
      </c>
      <c r="K89" t="s">
        <v>20</v>
      </c>
      <c r="L89">
        <v>10852142.8108215</v>
      </c>
      <c r="M89">
        <f>H88-H89</f>
        <v>0</v>
      </c>
      <c r="N89">
        <f>ROUND((M89/H88)*100, 2)</f>
        <v>0</v>
      </c>
      <c r="O89">
        <f>ROUND((I89-I88)*10^9, 2)</f>
        <v>17620086.670000002</v>
      </c>
    </row>
    <row r="90" spans="1:15" x14ac:dyDescent="0.25">
      <c r="A90" t="s">
        <v>21</v>
      </c>
      <c r="B90" t="s">
        <v>17</v>
      </c>
      <c r="C90">
        <v>62123</v>
      </c>
      <c r="D90">
        <v>443</v>
      </c>
      <c r="E90">
        <v>0</v>
      </c>
      <c r="F90">
        <v>262</v>
      </c>
      <c r="G90" t="s">
        <v>18</v>
      </c>
      <c r="H90">
        <v>1500</v>
      </c>
      <c r="I90">
        <v>1741301176.55391</v>
      </c>
    </row>
    <row r="91" spans="1:15" x14ac:dyDescent="0.25">
      <c r="A91" t="s">
        <v>21</v>
      </c>
      <c r="B91" t="s">
        <v>17</v>
      </c>
      <c r="C91">
        <v>62123</v>
      </c>
      <c r="D91">
        <v>443</v>
      </c>
      <c r="E91">
        <v>0</v>
      </c>
      <c r="F91">
        <v>262</v>
      </c>
      <c r="G91" t="s">
        <v>19</v>
      </c>
      <c r="H91">
        <v>1500</v>
      </c>
      <c r="I91">
        <v>1741301176.57394</v>
      </c>
      <c r="J91">
        <v>0</v>
      </c>
      <c r="K91" t="s">
        <v>20</v>
      </c>
      <c r="L91">
        <v>10990677.8335572</v>
      </c>
      <c r="M91">
        <f>H90-H91</f>
        <v>0</v>
      </c>
      <c r="N91">
        <f>ROUND((M91/H90)*100, 2)</f>
        <v>0</v>
      </c>
      <c r="O91">
        <f>ROUND((I91-I90)*10^9, 2)</f>
        <v>20030021.670000002</v>
      </c>
    </row>
    <row r="92" spans="1:15" x14ac:dyDescent="0.25">
      <c r="A92" t="s">
        <v>16</v>
      </c>
      <c r="B92" t="s">
        <v>17</v>
      </c>
      <c r="C92">
        <v>63164</v>
      </c>
      <c r="D92">
        <v>443</v>
      </c>
      <c r="E92">
        <v>10</v>
      </c>
      <c r="F92">
        <v>420</v>
      </c>
      <c r="G92" t="s">
        <v>18</v>
      </c>
      <c r="H92">
        <v>1500</v>
      </c>
      <c r="I92">
        <v>1741301176.5619199</v>
      </c>
    </row>
    <row r="93" spans="1:15" x14ac:dyDescent="0.25">
      <c r="A93" t="s">
        <v>16</v>
      </c>
      <c r="B93" t="s">
        <v>17</v>
      </c>
      <c r="C93">
        <v>63164</v>
      </c>
      <c r="D93">
        <v>443</v>
      </c>
      <c r="E93">
        <v>10</v>
      </c>
      <c r="F93">
        <v>420</v>
      </c>
      <c r="G93" t="s">
        <v>19</v>
      </c>
      <c r="H93">
        <v>1500</v>
      </c>
      <c r="I93">
        <v>1741301176.57779</v>
      </c>
      <c r="J93">
        <v>0</v>
      </c>
      <c r="K93" t="s">
        <v>20</v>
      </c>
      <c r="L93">
        <v>11061474.323272699</v>
      </c>
      <c r="M93">
        <f>H92-H93</f>
        <v>0</v>
      </c>
      <c r="N93">
        <f>ROUND((M93/H92)*100, 2)</f>
        <v>0</v>
      </c>
      <c r="O93">
        <f>ROUND((I93-I92)*10^9, 2)</f>
        <v>15870094.300000001</v>
      </c>
    </row>
    <row r="94" spans="1:15" x14ac:dyDescent="0.25">
      <c r="A94" t="s">
        <v>22</v>
      </c>
      <c r="B94" t="s">
        <v>16</v>
      </c>
      <c r="C94">
        <v>56639</v>
      </c>
      <c r="D94">
        <v>443</v>
      </c>
      <c r="E94">
        <v>2</v>
      </c>
      <c r="F94">
        <v>874</v>
      </c>
      <c r="G94" t="s">
        <v>18</v>
      </c>
      <c r="H94">
        <v>2970</v>
      </c>
      <c r="I94">
        <v>1741301176.5629399</v>
      </c>
    </row>
    <row r="95" spans="1:15" x14ac:dyDescent="0.25">
      <c r="A95" t="s">
        <v>22</v>
      </c>
      <c r="B95" t="s">
        <v>16</v>
      </c>
      <c r="C95">
        <v>56639</v>
      </c>
      <c r="D95">
        <v>443</v>
      </c>
      <c r="E95">
        <v>2</v>
      </c>
      <c r="F95">
        <v>874</v>
      </c>
      <c r="G95" t="s">
        <v>19</v>
      </c>
      <c r="H95">
        <v>2970</v>
      </c>
      <c r="I95">
        <v>1741301176.57479</v>
      </c>
      <c r="J95">
        <v>0</v>
      </c>
      <c r="K95" t="s">
        <v>20</v>
      </c>
      <c r="L95">
        <v>11966363.2678665</v>
      </c>
      <c r="M95">
        <f>H94-H95</f>
        <v>0</v>
      </c>
      <c r="N95">
        <f>ROUND((M95/H94)*100, 2)</f>
        <v>0</v>
      </c>
      <c r="O95">
        <f>ROUND((I95-I94)*10^9, 2)</f>
        <v>11850118.640000001</v>
      </c>
    </row>
    <row r="96" spans="1:15" x14ac:dyDescent="0.25">
      <c r="A96" t="s">
        <v>17</v>
      </c>
      <c r="B96" t="s">
        <v>23</v>
      </c>
      <c r="C96">
        <v>55764</v>
      </c>
      <c r="D96">
        <v>443</v>
      </c>
      <c r="E96">
        <v>51</v>
      </c>
      <c r="F96">
        <v>483</v>
      </c>
      <c r="G96" t="s">
        <v>18</v>
      </c>
      <c r="H96">
        <v>2970</v>
      </c>
      <c r="I96">
        <v>1741301176.57939</v>
      </c>
    </row>
    <row r="97" spans="1:15" x14ac:dyDescent="0.25">
      <c r="A97" t="s">
        <v>17</v>
      </c>
      <c r="B97" t="s">
        <v>23</v>
      </c>
      <c r="C97">
        <v>55764</v>
      </c>
      <c r="D97">
        <v>443</v>
      </c>
      <c r="E97">
        <v>51</v>
      </c>
      <c r="F97">
        <v>483</v>
      </c>
      <c r="G97" t="s">
        <v>19</v>
      </c>
      <c r="H97">
        <v>2970</v>
      </c>
      <c r="I97">
        <v>1741301176.5940001</v>
      </c>
      <c r="J97">
        <v>0</v>
      </c>
      <c r="K97" t="s">
        <v>24</v>
      </c>
      <c r="L97">
        <v>12083023.3650978</v>
      </c>
      <c r="M97">
        <f>H96-H97</f>
        <v>0</v>
      </c>
      <c r="N97">
        <f>ROUND((M97/H96)*100, 2)</f>
        <v>0</v>
      </c>
      <c r="O97">
        <f>ROUND((I97-I96)*10^9, 2)</f>
        <v>14610052.109999999</v>
      </c>
    </row>
    <row r="99" spans="1:15" x14ac:dyDescent="0.25">
      <c r="A99" s="1" t="s">
        <v>32</v>
      </c>
    </row>
    <row r="100" spans="1:15" x14ac:dyDescent="0.25">
      <c r="A100" t="s">
        <v>21</v>
      </c>
      <c r="B100" t="s">
        <v>22</v>
      </c>
      <c r="C100">
        <v>60903</v>
      </c>
      <c r="D100">
        <v>443</v>
      </c>
      <c r="E100">
        <v>0</v>
      </c>
      <c r="F100">
        <v>262</v>
      </c>
      <c r="G100" t="s">
        <v>18</v>
      </c>
      <c r="H100">
        <v>1500</v>
      </c>
      <c r="I100">
        <v>1741301344.12499</v>
      </c>
    </row>
    <row r="101" spans="1:15" x14ac:dyDescent="0.25">
      <c r="A101" t="s">
        <v>21</v>
      </c>
      <c r="B101" t="s">
        <v>22</v>
      </c>
      <c r="C101">
        <v>60903</v>
      </c>
      <c r="D101">
        <v>443</v>
      </c>
      <c r="E101">
        <v>0</v>
      </c>
      <c r="F101">
        <v>262</v>
      </c>
      <c r="G101" t="s">
        <v>19</v>
      </c>
      <c r="H101">
        <v>1500</v>
      </c>
      <c r="I101">
        <v>1741301344.1493001</v>
      </c>
      <c r="J101">
        <v>0</v>
      </c>
      <c r="K101" t="s">
        <v>20</v>
      </c>
      <c r="L101">
        <v>10949839.433034301</v>
      </c>
      <c r="M101">
        <f>H100-H101</f>
        <v>0</v>
      </c>
      <c r="N101">
        <f>ROUND((M101/H100)*100, 2)</f>
        <v>0</v>
      </c>
      <c r="O101">
        <f>ROUND((I101-I100)*10^9, 2)</f>
        <v>24310112</v>
      </c>
    </row>
    <row r="102" spans="1:15" x14ac:dyDescent="0.25">
      <c r="A102" t="s">
        <v>21</v>
      </c>
      <c r="B102" t="s">
        <v>17</v>
      </c>
      <c r="C102">
        <v>62123</v>
      </c>
      <c r="D102">
        <v>443</v>
      </c>
      <c r="E102">
        <v>0</v>
      </c>
      <c r="F102">
        <v>262</v>
      </c>
      <c r="G102" t="s">
        <v>18</v>
      </c>
      <c r="H102">
        <v>1500</v>
      </c>
      <c r="I102">
        <v>1741301344.13855</v>
      </c>
    </row>
    <row r="103" spans="1:15" x14ac:dyDescent="0.25">
      <c r="A103" t="s">
        <v>21</v>
      </c>
      <c r="B103" t="s">
        <v>17</v>
      </c>
      <c r="C103">
        <v>62123</v>
      </c>
      <c r="D103">
        <v>443</v>
      </c>
      <c r="E103">
        <v>0</v>
      </c>
      <c r="F103">
        <v>262</v>
      </c>
      <c r="G103" t="s">
        <v>19</v>
      </c>
      <c r="H103">
        <v>1500</v>
      </c>
      <c r="I103">
        <v>1741301344.1529601</v>
      </c>
      <c r="J103">
        <v>0</v>
      </c>
      <c r="K103" t="s">
        <v>20</v>
      </c>
      <c r="L103">
        <v>10946294.4666545</v>
      </c>
      <c r="M103">
        <f>H102-H103</f>
        <v>0</v>
      </c>
      <c r="N103">
        <f>ROUND((M103/H102)*100, 2)</f>
        <v>0</v>
      </c>
      <c r="O103">
        <f>ROUND((I103-I102)*10^9, 2)</f>
        <v>14410018.92</v>
      </c>
    </row>
    <row r="104" spans="1:15" x14ac:dyDescent="0.25">
      <c r="A104" t="s">
        <v>16</v>
      </c>
      <c r="B104" t="s">
        <v>17</v>
      </c>
      <c r="C104">
        <v>63164</v>
      </c>
      <c r="D104">
        <v>443</v>
      </c>
      <c r="E104">
        <v>10</v>
      </c>
      <c r="F104">
        <v>420</v>
      </c>
      <c r="G104" t="s">
        <v>18</v>
      </c>
      <c r="H104">
        <v>1500</v>
      </c>
      <c r="I104">
        <v>1741301344.14274</v>
      </c>
    </row>
    <row r="105" spans="1:15" x14ac:dyDescent="0.25">
      <c r="A105" t="s">
        <v>16</v>
      </c>
      <c r="B105" t="s">
        <v>17</v>
      </c>
      <c r="C105">
        <v>63164</v>
      </c>
      <c r="D105">
        <v>443</v>
      </c>
      <c r="E105">
        <v>10</v>
      </c>
      <c r="F105">
        <v>420</v>
      </c>
      <c r="G105" t="s">
        <v>19</v>
      </c>
      <c r="H105">
        <v>1500</v>
      </c>
      <c r="I105">
        <v>1741301344.15973</v>
      </c>
      <c r="J105">
        <v>0</v>
      </c>
      <c r="K105" t="s">
        <v>20</v>
      </c>
      <c r="L105">
        <v>11071920.077005999</v>
      </c>
      <c r="M105">
        <f>H104-H105</f>
        <v>0</v>
      </c>
      <c r="N105">
        <f>ROUND((M105/H104)*100, 2)</f>
        <v>0</v>
      </c>
      <c r="O105">
        <f>ROUND((I105-I104)*10^9, 2)</f>
        <v>16989946.370000001</v>
      </c>
    </row>
    <row r="106" spans="1:15" x14ac:dyDescent="0.25">
      <c r="A106" t="s">
        <v>22</v>
      </c>
      <c r="B106" t="s">
        <v>16</v>
      </c>
      <c r="C106">
        <v>56639</v>
      </c>
      <c r="D106">
        <v>443</v>
      </c>
      <c r="E106">
        <v>2</v>
      </c>
      <c r="F106">
        <v>874</v>
      </c>
      <c r="G106" t="s">
        <v>18</v>
      </c>
      <c r="H106">
        <v>2970</v>
      </c>
      <c r="I106">
        <v>1741301344.13907</v>
      </c>
    </row>
    <row r="107" spans="1:15" x14ac:dyDescent="0.25">
      <c r="A107" t="s">
        <v>22</v>
      </c>
      <c r="B107" t="s">
        <v>16</v>
      </c>
      <c r="C107">
        <v>56639</v>
      </c>
      <c r="D107">
        <v>443</v>
      </c>
      <c r="E107">
        <v>2</v>
      </c>
      <c r="F107">
        <v>874</v>
      </c>
      <c r="G107" t="s">
        <v>19</v>
      </c>
      <c r="H107">
        <v>2970</v>
      </c>
      <c r="I107">
        <v>1741301344.1552999</v>
      </c>
      <c r="J107">
        <v>0</v>
      </c>
      <c r="K107" t="s">
        <v>20</v>
      </c>
      <c r="L107">
        <v>11404235.2747034</v>
      </c>
      <c r="M107">
        <f>H106-H107</f>
        <v>0</v>
      </c>
      <c r="N107">
        <f>ROUND((M107/H106)*100, 2)</f>
        <v>0</v>
      </c>
      <c r="O107">
        <f>ROUND((I107-I106)*10^9, 2)</f>
        <v>16229867.939999999</v>
      </c>
    </row>
    <row r="108" spans="1:15" x14ac:dyDescent="0.25">
      <c r="A108" t="s">
        <v>17</v>
      </c>
      <c r="B108" t="s">
        <v>23</v>
      </c>
      <c r="C108">
        <v>55764</v>
      </c>
      <c r="D108">
        <v>443</v>
      </c>
      <c r="E108">
        <v>51</v>
      </c>
      <c r="F108">
        <v>483</v>
      </c>
      <c r="G108" t="s">
        <v>18</v>
      </c>
      <c r="H108">
        <v>2970</v>
      </c>
      <c r="I108">
        <v>1741301344.14077</v>
      </c>
    </row>
    <row r="109" spans="1:15" x14ac:dyDescent="0.25">
      <c r="A109" t="s">
        <v>17</v>
      </c>
      <c r="B109" t="s">
        <v>23</v>
      </c>
      <c r="C109">
        <v>55764</v>
      </c>
      <c r="D109">
        <v>443</v>
      </c>
      <c r="E109">
        <v>51</v>
      </c>
      <c r="F109">
        <v>483</v>
      </c>
      <c r="G109" t="s">
        <v>19</v>
      </c>
      <c r="H109">
        <v>2970</v>
      </c>
      <c r="I109">
        <v>1741301344.1579001</v>
      </c>
      <c r="J109">
        <v>0</v>
      </c>
      <c r="K109" t="s">
        <v>24</v>
      </c>
      <c r="L109">
        <v>11479425.911951501</v>
      </c>
      <c r="M109">
        <f>H108-H109</f>
        <v>0</v>
      </c>
      <c r="N109">
        <f>ROUND((M109/H108)*100, 2)</f>
        <v>0</v>
      </c>
      <c r="O109">
        <f>ROUND((I109-I108)*10^9, 2)</f>
        <v>17130136.489999998</v>
      </c>
    </row>
    <row r="111" spans="1:15" x14ac:dyDescent="0.25">
      <c r="A111" s="1" t="s">
        <v>33</v>
      </c>
    </row>
    <row r="112" spans="1:15" x14ac:dyDescent="0.25">
      <c r="A112" t="s">
        <v>21</v>
      </c>
      <c r="B112" t="s">
        <v>17</v>
      </c>
      <c r="C112">
        <v>62123</v>
      </c>
      <c r="D112">
        <v>443</v>
      </c>
      <c r="E112">
        <v>0</v>
      </c>
      <c r="F112">
        <v>262</v>
      </c>
      <c r="G112" t="s">
        <v>18</v>
      </c>
      <c r="H112">
        <v>1500</v>
      </c>
      <c r="I112">
        <v>1741301511.7131901</v>
      </c>
    </row>
    <row r="113" spans="1:15" x14ac:dyDescent="0.25">
      <c r="A113" t="s">
        <v>21</v>
      </c>
      <c r="B113" t="s">
        <v>17</v>
      </c>
      <c r="C113">
        <v>62123</v>
      </c>
      <c r="D113">
        <v>443</v>
      </c>
      <c r="E113">
        <v>0</v>
      </c>
      <c r="F113">
        <v>262</v>
      </c>
      <c r="G113" t="s">
        <v>19</v>
      </c>
      <c r="H113">
        <v>1500</v>
      </c>
      <c r="I113">
        <v>1741301511.7400401</v>
      </c>
      <c r="J113">
        <v>0</v>
      </c>
      <c r="K113" t="s">
        <v>20</v>
      </c>
      <c r="L113">
        <v>10928122.8383382</v>
      </c>
      <c r="M113">
        <f>H112-H113</f>
        <v>0</v>
      </c>
      <c r="N113">
        <f>ROUND((M113/H112)*100, 2)</f>
        <v>0</v>
      </c>
      <c r="O113">
        <f>ROUND((I113-I112)*10^9, 2)</f>
        <v>26849985.120000001</v>
      </c>
    </row>
    <row r="114" spans="1:15" x14ac:dyDescent="0.25">
      <c r="A114" t="s">
        <v>16</v>
      </c>
      <c r="B114" t="s">
        <v>17</v>
      </c>
      <c r="C114">
        <v>63164</v>
      </c>
      <c r="D114">
        <v>443</v>
      </c>
      <c r="E114">
        <v>10</v>
      </c>
      <c r="F114">
        <v>420</v>
      </c>
      <c r="G114" t="s">
        <v>18</v>
      </c>
      <c r="H114">
        <v>1500</v>
      </c>
      <c r="I114">
        <v>1741301511.7246301</v>
      </c>
    </row>
    <row r="115" spans="1:15" x14ac:dyDescent="0.25">
      <c r="A115" t="s">
        <v>16</v>
      </c>
      <c r="B115" t="s">
        <v>17</v>
      </c>
      <c r="C115">
        <v>63164</v>
      </c>
      <c r="D115">
        <v>443</v>
      </c>
      <c r="E115">
        <v>10</v>
      </c>
      <c r="F115">
        <v>420</v>
      </c>
      <c r="G115" t="s">
        <v>19</v>
      </c>
      <c r="H115">
        <v>1500</v>
      </c>
      <c r="I115">
        <v>1741301511.7368701</v>
      </c>
      <c r="J115">
        <v>0</v>
      </c>
      <c r="K115" t="s">
        <v>20</v>
      </c>
      <c r="L115">
        <v>10964192.2314962</v>
      </c>
      <c r="M115">
        <f>H114-H115</f>
        <v>0</v>
      </c>
      <c r="N115">
        <f>ROUND((M115/H114)*100, 2)</f>
        <v>0</v>
      </c>
      <c r="O115">
        <f>ROUND((I115-I114)*10^9, 2)</f>
        <v>12239933.01</v>
      </c>
    </row>
    <row r="116" spans="1:15" x14ac:dyDescent="0.25">
      <c r="A116" t="s">
        <v>21</v>
      </c>
      <c r="B116" t="s">
        <v>22</v>
      </c>
      <c r="C116">
        <v>60903</v>
      </c>
      <c r="D116">
        <v>443</v>
      </c>
      <c r="E116">
        <v>0</v>
      </c>
      <c r="F116">
        <v>262</v>
      </c>
      <c r="G116" t="s">
        <v>18</v>
      </c>
      <c r="H116">
        <v>1500</v>
      </c>
      <c r="I116">
        <v>1741301511.7151201</v>
      </c>
    </row>
    <row r="117" spans="1:15" x14ac:dyDescent="0.25">
      <c r="A117" t="s">
        <v>21</v>
      </c>
      <c r="B117" t="s">
        <v>22</v>
      </c>
      <c r="C117">
        <v>60903</v>
      </c>
      <c r="D117">
        <v>443</v>
      </c>
      <c r="E117">
        <v>0</v>
      </c>
      <c r="F117">
        <v>262</v>
      </c>
      <c r="G117" t="s">
        <v>19</v>
      </c>
      <c r="H117">
        <v>1500</v>
      </c>
      <c r="I117">
        <v>1741301511.7405</v>
      </c>
      <c r="J117">
        <v>0</v>
      </c>
      <c r="K117" t="s">
        <v>20</v>
      </c>
      <c r="L117">
        <v>10963661.193847699</v>
      </c>
      <c r="M117">
        <f>H116-H117</f>
        <v>0</v>
      </c>
      <c r="N117">
        <f>ROUND((M117/H116)*100, 2)</f>
        <v>0</v>
      </c>
      <c r="O117">
        <f>ROUND((I117-I116)*10^9, 2)</f>
        <v>25379896.16</v>
      </c>
    </row>
    <row r="118" spans="1:15" x14ac:dyDescent="0.25">
      <c r="A118" t="s">
        <v>22</v>
      </c>
      <c r="B118" t="s">
        <v>16</v>
      </c>
      <c r="C118">
        <v>56639</v>
      </c>
      <c r="D118">
        <v>443</v>
      </c>
      <c r="E118">
        <v>2</v>
      </c>
      <c r="F118">
        <v>874</v>
      </c>
      <c r="G118" t="s">
        <v>18</v>
      </c>
      <c r="H118">
        <v>2970</v>
      </c>
      <c r="I118">
        <v>1741301511.7249</v>
      </c>
    </row>
    <row r="119" spans="1:15" x14ac:dyDescent="0.25">
      <c r="A119" t="s">
        <v>22</v>
      </c>
      <c r="B119" t="s">
        <v>16</v>
      </c>
      <c r="C119">
        <v>56639</v>
      </c>
      <c r="D119">
        <v>443</v>
      </c>
      <c r="E119">
        <v>2</v>
      </c>
      <c r="F119">
        <v>874</v>
      </c>
      <c r="G119" t="s">
        <v>19</v>
      </c>
      <c r="H119">
        <v>2970</v>
      </c>
      <c r="I119">
        <v>1741301511.7409599</v>
      </c>
      <c r="J119">
        <v>0</v>
      </c>
      <c r="K119" t="s">
        <v>20</v>
      </c>
      <c r="L119">
        <v>12088982.023374001</v>
      </c>
      <c r="M119">
        <f>H118-H119</f>
        <v>0</v>
      </c>
      <c r="N119">
        <f>ROUND((M119/H118)*100, 2)</f>
        <v>0</v>
      </c>
      <c r="O119">
        <f>ROUND((I119-I118)*10^9, 2)</f>
        <v>16059875.49</v>
      </c>
    </row>
    <row r="120" spans="1:15" x14ac:dyDescent="0.25">
      <c r="A120" t="s">
        <v>17</v>
      </c>
      <c r="B120" t="s">
        <v>23</v>
      </c>
      <c r="C120">
        <v>55764</v>
      </c>
      <c r="D120">
        <v>443</v>
      </c>
      <c r="E120">
        <v>51</v>
      </c>
      <c r="F120">
        <v>483</v>
      </c>
      <c r="G120" t="s">
        <v>18</v>
      </c>
      <c r="H120">
        <v>2970</v>
      </c>
      <c r="I120">
        <v>1741301511.7260799</v>
      </c>
    </row>
    <row r="121" spans="1:15" x14ac:dyDescent="0.25">
      <c r="A121" t="s">
        <v>17</v>
      </c>
      <c r="B121" t="s">
        <v>23</v>
      </c>
      <c r="C121">
        <v>55764</v>
      </c>
      <c r="D121">
        <v>443</v>
      </c>
      <c r="E121">
        <v>51</v>
      </c>
      <c r="F121">
        <v>483</v>
      </c>
      <c r="G121" t="s">
        <v>19</v>
      </c>
      <c r="H121">
        <v>2970</v>
      </c>
      <c r="I121">
        <v>1741301511.74228</v>
      </c>
      <c r="J121">
        <v>0</v>
      </c>
      <c r="K121" t="s">
        <v>24</v>
      </c>
      <c r="L121">
        <v>12144551.3333536</v>
      </c>
      <c r="M121">
        <f>H120-H121</f>
        <v>0</v>
      </c>
      <c r="N121">
        <f>ROUND((M121/H120)*100, 2)</f>
        <v>0</v>
      </c>
      <c r="O121">
        <f>ROUND((I121-I120)*10^9, 2)</f>
        <v>16200065.609999999</v>
      </c>
    </row>
    <row r="125" spans="1:15" x14ac:dyDescent="0.25">
      <c r="A125" s="1" t="s">
        <v>34</v>
      </c>
      <c r="B125" s="1" t="s">
        <v>35</v>
      </c>
      <c r="E125" s="1" t="s">
        <v>4</v>
      </c>
    </row>
    <row r="126" spans="1:15" x14ac:dyDescent="0.25">
      <c r="A126" s="1" t="s">
        <v>36</v>
      </c>
      <c r="B126">
        <f>ROUND(AVERAGEIF(E1:E121, "&gt;0", J1:J121), 2)</f>
        <v>0</v>
      </c>
      <c r="E126">
        <v>-1</v>
      </c>
    </row>
    <row r="127" spans="1:15" x14ac:dyDescent="0.25">
      <c r="A127" s="1" t="s">
        <v>37</v>
      </c>
      <c r="B127">
        <f>ROUND(AVERAGEIF(E1:E121, "&gt;0", M1:M121), 2)</f>
        <v>0</v>
      </c>
      <c r="E127">
        <v>-1</v>
      </c>
    </row>
    <row r="128" spans="1:15" x14ac:dyDescent="0.25">
      <c r="A128" s="1" t="s">
        <v>38</v>
      </c>
      <c r="B128">
        <f>ROUND(AVERAGEIF(E1:E121, "&gt;0", N1:N121), 2)</f>
        <v>0</v>
      </c>
      <c r="E128">
        <v>-1</v>
      </c>
    </row>
    <row r="129" spans="1:5" x14ac:dyDescent="0.25">
      <c r="A129" s="1" t="s">
        <v>39</v>
      </c>
      <c r="B129">
        <f>ROUND(AVERAGEIF(E1:E121, "&gt;0", O1:O121), 2)</f>
        <v>19114351.27</v>
      </c>
      <c r="E129">
        <v>-1</v>
      </c>
    </row>
    <row r="130" spans="1:5" x14ac:dyDescent="0.25">
      <c r="A130" s="1" t="s">
        <v>11</v>
      </c>
      <c r="B130">
        <f>ROUND(AVERAGEIF(E1:E121, "&gt;0", L1:L121), 2)</f>
        <v>11901686.859999999</v>
      </c>
      <c r="E130">
        <v>-1</v>
      </c>
    </row>
    <row r="131" spans="1:5" x14ac:dyDescent="0.25">
      <c r="A131" s="1" t="s">
        <v>40</v>
      </c>
      <c r="B131">
        <v>968251.5</v>
      </c>
      <c r="E131">
        <v>-1</v>
      </c>
    </row>
    <row r="132" spans="1:5" x14ac:dyDescent="0.25">
      <c r="A132" s="1" t="s">
        <v>41</v>
      </c>
      <c r="B132">
        <v>3335.98</v>
      </c>
      <c r="E132">
        <v>-1</v>
      </c>
    </row>
    <row r="133" spans="1:5" x14ac:dyDescent="0.25">
      <c r="A133" s="1" t="s">
        <v>42</v>
      </c>
      <c r="B133">
        <v>1037.3900000000001</v>
      </c>
      <c r="E133">
        <v>-1</v>
      </c>
    </row>
    <row r="134" spans="1:5" x14ac:dyDescent="0.25">
      <c r="A134" s="1" t="s">
        <v>43</v>
      </c>
      <c r="B134">
        <v>668.92</v>
      </c>
      <c r="E134">
        <v>-1</v>
      </c>
    </row>
    <row r="135" spans="1:5" x14ac:dyDescent="0.25">
      <c r="A135" s="1" t="s">
        <v>44</v>
      </c>
      <c r="B135">
        <v>297.60000000000002</v>
      </c>
      <c r="E135">
        <v>-1</v>
      </c>
    </row>
    <row r="137" spans="1:5" x14ac:dyDescent="0.25">
      <c r="A137" s="1" t="s">
        <v>45</v>
      </c>
      <c r="B137" s="1" t="s">
        <v>46</v>
      </c>
      <c r="C137" s="1" t="s">
        <v>47</v>
      </c>
      <c r="E137" s="1" t="s">
        <v>4</v>
      </c>
    </row>
    <row r="138" spans="1:5" x14ac:dyDescent="0.25">
      <c r="A138">
        <v>1</v>
      </c>
      <c r="B138">
        <v>61.9</v>
      </c>
      <c r="C138">
        <v>43896174</v>
      </c>
      <c r="E138">
        <v>-1</v>
      </c>
    </row>
    <row r="139" spans="1:5" x14ac:dyDescent="0.25">
      <c r="A139">
        <v>2</v>
      </c>
      <c r="B139">
        <v>84.75</v>
      </c>
      <c r="C139">
        <v>62492300</v>
      </c>
      <c r="E139">
        <v>-1</v>
      </c>
    </row>
    <row r="140" spans="1:5" x14ac:dyDescent="0.25">
      <c r="A140">
        <v>3</v>
      </c>
      <c r="B140">
        <v>64.58</v>
      </c>
      <c r="C140">
        <v>39742080</v>
      </c>
      <c r="E140">
        <v>-1</v>
      </c>
    </row>
    <row r="141" spans="1:5" x14ac:dyDescent="0.25">
      <c r="A141">
        <v>4</v>
      </c>
      <c r="B141">
        <v>70.599999999999994</v>
      </c>
      <c r="C141">
        <v>41778082</v>
      </c>
      <c r="E141">
        <v>-1</v>
      </c>
    </row>
    <row r="142" spans="1:5" x14ac:dyDescent="0.25">
      <c r="A142">
        <v>5</v>
      </c>
      <c r="B142">
        <v>49.96</v>
      </c>
      <c r="C142">
        <v>38693750</v>
      </c>
      <c r="E142">
        <v>-1</v>
      </c>
    </row>
    <row r="143" spans="1:5" x14ac:dyDescent="0.25">
      <c r="A143" s="1" t="s">
        <v>48</v>
      </c>
      <c r="B143">
        <v>66.36</v>
      </c>
      <c r="C143">
        <v>45320477.200000003</v>
      </c>
      <c r="E143">
        <v>-1</v>
      </c>
    </row>
    <row r="144" spans="1:5" x14ac:dyDescent="0.25">
      <c r="A144" s="1" t="s">
        <v>49</v>
      </c>
      <c r="B144">
        <v>11.39</v>
      </c>
      <c r="C144">
        <v>8769044.7599999998</v>
      </c>
      <c r="E144">
        <v>-1</v>
      </c>
    </row>
    <row r="148" spans="1:5" x14ac:dyDescent="0.25">
      <c r="A148" s="1" t="s">
        <v>50</v>
      </c>
      <c r="B148" s="1" t="s">
        <v>35</v>
      </c>
      <c r="E148" s="1" t="s">
        <v>4</v>
      </c>
    </row>
    <row r="149" spans="1:5" x14ac:dyDescent="0.25">
      <c r="A149" s="1" t="s">
        <v>36</v>
      </c>
      <c r="B149">
        <f>ROUND(AVERAGEIF(E1:E121, 0, J1:J121), 2)</f>
        <v>0</v>
      </c>
      <c r="E149">
        <v>0</v>
      </c>
    </row>
    <row r="150" spans="1:5" x14ac:dyDescent="0.25">
      <c r="A150" s="1" t="s">
        <v>37</v>
      </c>
      <c r="B150">
        <f>ROUND(AVERAGEIF(E1:E121, 0, M1:M121), 2)</f>
        <v>0</v>
      </c>
      <c r="E150">
        <v>0</v>
      </c>
    </row>
    <row r="151" spans="1:5" x14ac:dyDescent="0.25">
      <c r="A151" s="1" t="s">
        <v>38</v>
      </c>
      <c r="B151">
        <f>ROUND(AVERAGEIF(E1:E121, 0, N1:N121), 2)</f>
        <v>0</v>
      </c>
      <c r="E151">
        <v>0</v>
      </c>
    </row>
    <row r="152" spans="1:5" x14ac:dyDescent="0.25">
      <c r="A152" s="1" t="s">
        <v>39</v>
      </c>
      <c r="B152">
        <f>ROUND(AVERAGEIF(E1:E121, 0, O1:O121), 2)</f>
        <v>21233034.129999999</v>
      </c>
      <c r="E152">
        <v>0</v>
      </c>
    </row>
    <row r="153" spans="1:5" x14ac:dyDescent="0.25">
      <c r="A153" s="1" t="s">
        <v>11</v>
      </c>
      <c r="B153">
        <f>ROUND(AVERAGEIF(E1:E121, 0, L1:L121), 2)</f>
        <v>11526322.25</v>
      </c>
      <c r="E153">
        <v>0</v>
      </c>
    </row>
    <row r="154" spans="1:5" x14ac:dyDescent="0.25">
      <c r="A154" s="1" t="s">
        <v>40</v>
      </c>
      <c r="B154">
        <v>955974.6</v>
      </c>
      <c r="E154">
        <v>0</v>
      </c>
    </row>
    <row r="155" spans="1:5" x14ac:dyDescent="0.25">
      <c r="A155" s="1" t="s">
        <v>41</v>
      </c>
      <c r="B155">
        <v>1615.11</v>
      </c>
      <c r="E155">
        <v>0</v>
      </c>
    </row>
    <row r="156" spans="1:5" x14ac:dyDescent="0.25">
      <c r="A156" s="1" t="s">
        <v>42</v>
      </c>
      <c r="B156">
        <v>382.3</v>
      </c>
      <c r="E156">
        <v>0</v>
      </c>
    </row>
    <row r="157" spans="1:5" x14ac:dyDescent="0.25">
      <c r="A157" s="1" t="s">
        <v>43</v>
      </c>
      <c r="B157">
        <v>694.96</v>
      </c>
      <c r="E157">
        <v>0</v>
      </c>
    </row>
    <row r="158" spans="1:5" x14ac:dyDescent="0.25">
      <c r="A158" s="1" t="s">
        <v>44</v>
      </c>
      <c r="B158">
        <v>292.14999999999998</v>
      </c>
      <c r="E158">
        <v>0</v>
      </c>
    </row>
    <row r="160" spans="1:5" x14ac:dyDescent="0.25">
      <c r="A160" s="1" t="s">
        <v>51</v>
      </c>
      <c r="B160" s="1" t="s">
        <v>46</v>
      </c>
      <c r="C160" s="1" t="s">
        <v>47</v>
      </c>
      <c r="E160" s="1" t="s">
        <v>4</v>
      </c>
    </row>
    <row r="161" spans="1:5" x14ac:dyDescent="0.25">
      <c r="A161">
        <v>1</v>
      </c>
      <c r="B161">
        <v>100</v>
      </c>
      <c r="C161">
        <v>5158780</v>
      </c>
      <c r="E161">
        <v>0</v>
      </c>
    </row>
    <row r="162" spans="1:5" x14ac:dyDescent="0.25">
      <c r="A162">
        <v>2</v>
      </c>
      <c r="B162">
        <v>0</v>
      </c>
      <c r="C162">
        <v>0</v>
      </c>
      <c r="E162">
        <v>0</v>
      </c>
    </row>
    <row r="163" spans="1:5" x14ac:dyDescent="0.25">
      <c r="A163">
        <v>3</v>
      </c>
      <c r="B163">
        <v>0</v>
      </c>
      <c r="C163">
        <v>0</v>
      </c>
      <c r="E163">
        <v>0</v>
      </c>
    </row>
    <row r="164" spans="1:5" x14ac:dyDescent="0.25">
      <c r="A164">
        <v>4</v>
      </c>
      <c r="B164">
        <v>39.47</v>
      </c>
      <c r="C164">
        <v>2036002</v>
      </c>
      <c r="E164">
        <v>0</v>
      </c>
    </row>
    <row r="165" spans="1:5" x14ac:dyDescent="0.25">
      <c r="A165">
        <v>5</v>
      </c>
      <c r="B165">
        <v>60.53</v>
      </c>
      <c r="C165">
        <v>3122778</v>
      </c>
      <c r="E165">
        <v>0</v>
      </c>
    </row>
    <row r="166" spans="1:5" x14ac:dyDescent="0.25">
      <c r="A166" s="1" t="s">
        <v>48</v>
      </c>
      <c r="B166">
        <v>40</v>
      </c>
      <c r="C166">
        <v>2063512</v>
      </c>
      <c r="E166">
        <v>0</v>
      </c>
    </row>
    <row r="167" spans="1:5" x14ac:dyDescent="0.25">
      <c r="A167" s="1" t="s">
        <v>49</v>
      </c>
      <c r="B167">
        <v>38</v>
      </c>
      <c r="C167">
        <v>1960594.24</v>
      </c>
      <c r="E167">
        <v>0</v>
      </c>
    </row>
    <row r="171" spans="1:5" x14ac:dyDescent="0.25">
      <c r="A171" s="1" t="s">
        <v>52</v>
      </c>
      <c r="B171" s="1" t="s">
        <v>35</v>
      </c>
      <c r="E171" s="1" t="s">
        <v>4</v>
      </c>
    </row>
    <row r="172" spans="1:5" x14ac:dyDescent="0.25">
      <c r="A172" s="1" t="s">
        <v>36</v>
      </c>
      <c r="B172">
        <f>ROUND(AVERAGEIF(E1:E121, 2, J1:J121), 2)</f>
        <v>0</v>
      </c>
      <c r="E172">
        <v>2</v>
      </c>
    </row>
    <row r="173" spans="1:5" x14ac:dyDescent="0.25">
      <c r="A173" s="1" t="s">
        <v>37</v>
      </c>
      <c r="B173">
        <f>ROUND(AVERAGEIF(E1:E121, 2, M1:M121), 2)</f>
        <v>0</v>
      </c>
      <c r="E173">
        <v>2</v>
      </c>
    </row>
    <row r="174" spans="1:5" x14ac:dyDescent="0.25">
      <c r="A174" s="1" t="s">
        <v>38</v>
      </c>
      <c r="B174">
        <f>ROUND(AVERAGEIF(E1:E121, 2, N1:N121), 2)</f>
        <v>0</v>
      </c>
      <c r="E174">
        <v>2</v>
      </c>
    </row>
    <row r="175" spans="1:5" x14ac:dyDescent="0.25">
      <c r="A175" s="1" t="s">
        <v>39</v>
      </c>
      <c r="B175">
        <f>ROUND(AVERAGEIF(E1:E121, 2, O1:O121), 2)</f>
        <v>19825005.530000001</v>
      </c>
      <c r="E175">
        <v>2</v>
      </c>
    </row>
    <row r="176" spans="1:5" x14ac:dyDescent="0.25">
      <c r="A176" s="1" t="s">
        <v>11</v>
      </c>
      <c r="B176">
        <f>ROUND(AVERAGEIF(E1:E121, 2, L1:L121), 2)</f>
        <v>12047247.050000001</v>
      </c>
      <c r="E176">
        <v>2</v>
      </c>
    </row>
    <row r="177" spans="1:5" x14ac:dyDescent="0.25">
      <c r="A177" s="1" t="s">
        <v>40</v>
      </c>
      <c r="B177">
        <v>920343.36</v>
      </c>
      <c r="E177">
        <v>2</v>
      </c>
    </row>
    <row r="178" spans="1:5" x14ac:dyDescent="0.25">
      <c r="A178" s="1" t="s">
        <v>41</v>
      </c>
      <c r="B178">
        <v>2599.11</v>
      </c>
      <c r="E178">
        <v>2</v>
      </c>
    </row>
    <row r="179" spans="1:5" x14ac:dyDescent="0.25">
      <c r="A179" s="1" t="s">
        <v>42</v>
      </c>
      <c r="B179">
        <v>437.78</v>
      </c>
      <c r="E179">
        <v>2</v>
      </c>
    </row>
    <row r="180" spans="1:5" x14ac:dyDescent="0.25">
      <c r="A180" s="1" t="s">
        <v>43</v>
      </c>
      <c r="B180">
        <v>629.16999999999996</v>
      </c>
      <c r="E180">
        <v>2</v>
      </c>
    </row>
    <row r="181" spans="1:5" x14ac:dyDescent="0.25">
      <c r="A181" s="1" t="s">
        <v>44</v>
      </c>
      <c r="B181">
        <v>283.37</v>
      </c>
      <c r="E181">
        <v>2</v>
      </c>
    </row>
    <row r="183" spans="1:5" x14ac:dyDescent="0.25">
      <c r="A183" s="1" t="s">
        <v>53</v>
      </c>
      <c r="B183" s="1" t="s">
        <v>46</v>
      </c>
      <c r="C183" s="1" t="s">
        <v>47</v>
      </c>
      <c r="E183" s="1" t="s">
        <v>4</v>
      </c>
    </row>
    <row r="184" spans="1:5" x14ac:dyDescent="0.25">
      <c r="A184">
        <v>1</v>
      </c>
      <c r="B184">
        <v>100</v>
      </c>
      <c r="C184">
        <v>22750220</v>
      </c>
      <c r="E184">
        <v>2</v>
      </c>
    </row>
    <row r="185" spans="1:5" x14ac:dyDescent="0.25">
      <c r="A185">
        <v>2</v>
      </c>
      <c r="B185">
        <v>100</v>
      </c>
      <c r="C185">
        <v>22750220</v>
      </c>
      <c r="E185">
        <v>2</v>
      </c>
    </row>
    <row r="186" spans="1:5" x14ac:dyDescent="0.25">
      <c r="A186">
        <v>3</v>
      </c>
      <c r="B186">
        <v>0</v>
      </c>
      <c r="C186">
        <v>0</v>
      </c>
      <c r="E186">
        <v>2</v>
      </c>
    </row>
    <row r="187" spans="1:5" x14ac:dyDescent="0.25">
      <c r="A187">
        <v>4</v>
      </c>
      <c r="B187">
        <v>0</v>
      </c>
      <c r="C187">
        <v>0</v>
      </c>
      <c r="E187">
        <v>2</v>
      </c>
    </row>
    <row r="188" spans="1:5" x14ac:dyDescent="0.25">
      <c r="A188">
        <v>5</v>
      </c>
      <c r="B188">
        <v>100</v>
      </c>
      <c r="C188">
        <v>22750220</v>
      </c>
      <c r="E188">
        <v>2</v>
      </c>
    </row>
    <row r="189" spans="1:5" x14ac:dyDescent="0.25">
      <c r="A189" s="1" t="s">
        <v>48</v>
      </c>
      <c r="B189">
        <v>60</v>
      </c>
      <c r="C189">
        <v>13650132</v>
      </c>
      <c r="E189">
        <v>2</v>
      </c>
    </row>
    <row r="190" spans="1:5" x14ac:dyDescent="0.25">
      <c r="A190" s="1" t="s">
        <v>49</v>
      </c>
      <c r="B190">
        <v>48.99</v>
      </c>
      <c r="C190">
        <v>11145286.109999999</v>
      </c>
      <c r="E190">
        <v>2</v>
      </c>
    </row>
    <row r="194" spans="1:5" x14ac:dyDescent="0.25">
      <c r="A194" s="1" t="s">
        <v>54</v>
      </c>
      <c r="B194" s="1" t="s">
        <v>35</v>
      </c>
      <c r="E194" s="1" t="s">
        <v>4</v>
      </c>
    </row>
    <row r="195" spans="1:5" x14ac:dyDescent="0.25">
      <c r="A195" s="1" t="s">
        <v>36</v>
      </c>
      <c r="B195">
        <f>ROUND(AVERAGEIF(E1:E121, 10, J1:J121), 2)</f>
        <v>0</v>
      </c>
      <c r="E195">
        <v>10</v>
      </c>
    </row>
    <row r="196" spans="1:5" x14ac:dyDescent="0.25">
      <c r="A196" s="1" t="s">
        <v>37</v>
      </c>
      <c r="B196">
        <f>ROUND(AVERAGEIF(E1:E121, 10, M1:M121), 2)</f>
        <v>0</v>
      </c>
      <c r="E196">
        <v>10</v>
      </c>
    </row>
    <row r="197" spans="1:5" x14ac:dyDescent="0.25">
      <c r="A197" s="1" t="s">
        <v>38</v>
      </c>
      <c r="B197">
        <f>ROUND(AVERAGEIF(E1:E121, 10, N1:N121), 2)</f>
        <v>0</v>
      </c>
      <c r="E197">
        <v>10</v>
      </c>
    </row>
    <row r="198" spans="1:5" x14ac:dyDescent="0.25">
      <c r="A198" s="1" t="s">
        <v>39</v>
      </c>
      <c r="B198">
        <f>ROUND(AVERAGEIF(E1:E121, 10, O1:O121), 2)</f>
        <v>20208024.98</v>
      </c>
      <c r="E198">
        <v>10</v>
      </c>
    </row>
    <row r="199" spans="1:5" x14ac:dyDescent="0.25">
      <c r="A199" s="1" t="s">
        <v>11</v>
      </c>
      <c r="B199">
        <f>ROUND(AVERAGEIF(E1:E121, 10, L1:L121), 2)</f>
        <v>11560445.9</v>
      </c>
      <c r="E199">
        <v>10</v>
      </c>
    </row>
    <row r="200" spans="1:5" x14ac:dyDescent="0.25">
      <c r="A200" s="1" t="s">
        <v>40</v>
      </c>
      <c r="B200">
        <v>937867.31</v>
      </c>
      <c r="E200">
        <v>10</v>
      </c>
    </row>
    <row r="201" spans="1:5" x14ac:dyDescent="0.25">
      <c r="A201" s="1" t="s">
        <v>41</v>
      </c>
      <c r="B201">
        <v>3401.35</v>
      </c>
      <c r="E201">
        <v>10</v>
      </c>
    </row>
    <row r="202" spans="1:5" x14ac:dyDescent="0.25">
      <c r="A202" s="1" t="s">
        <v>42</v>
      </c>
      <c r="B202">
        <v>526.82000000000005</v>
      </c>
      <c r="E202">
        <v>10</v>
      </c>
    </row>
    <row r="203" spans="1:5" x14ac:dyDescent="0.25">
      <c r="A203" s="1" t="s">
        <v>43</v>
      </c>
      <c r="B203">
        <v>654.27</v>
      </c>
      <c r="E203">
        <v>10</v>
      </c>
    </row>
    <row r="204" spans="1:5" x14ac:dyDescent="0.25">
      <c r="A204" s="1" t="s">
        <v>44</v>
      </c>
      <c r="B204">
        <v>300.01</v>
      </c>
      <c r="E204">
        <v>10</v>
      </c>
    </row>
    <row r="206" spans="1:5" x14ac:dyDescent="0.25">
      <c r="A206" s="1" t="s">
        <v>55</v>
      </c>
      <c r="B206" s="1" t="s">
        <v>46</v>
      </c>
      <c r="C206" s="1" t="s">
        <v>47</v>
      </c>
      <c r="E206" s="1" t="s">
        <v>4</v>
      </c>
    </row>
    <row r="207" spans="1:5" x14ac:dyDescent="0.25">
      <c r="A207">
        <v>1</v>
      </c>
      <c r="B207">
        <v>100</v>
      </c>
      <c r="C207">
        <v>3507420</v>
      </c>
      <c r="E207">
        <v>10</v>
      </c>
    </row>
    <row r="208" spans="1:5" x14ac:dyDescent="0.25">
      <c r="A208">
        <v>2</v>
      </c>
      <c r="B208">
        <v>100</v>
      </c>
      <c r="C208">
        <v>3507420</v>
      </c>
      <c r="E208">
        <v>10</v>
      </c>
    </row>
    <row r="209" spans="1:5" x14ac:dyDescent="0.25">
      <c r="A209">
        <v>3</v>
      </c>
      <c r="B209">
        <v>100</v>
      </c>
      <c r="C209">
        <v>3507420</v>
      </c>
      <c r="E209">
        <v>10</v>
      </c>
    </row>
    <row r="210" spans="1:5" x14ac:dyDescent="0.25">
      <c r="A210">
        <v>4</v>
      </c>
      <c r="B210">
        <v>100</v>
      </c>
      <c r="C210">
        <v>3507420</v>
      </c>
      <c r="E210">
        <v>10</v>
      </c>
    </row>
    <row r="211" spans="1:5" x14ac:dyDescent="0.25">
      <c r="A211">
        <v>5</v>
      </c>
      <c r="B211">
        <v>0</v>
      </c>
      <c r="C211">
        <v>0</v>
      </c>
      <c r="E211">
        <v>10</v>
      </c>
    </row>
    <row r="212" spans="1:5" x14ac:dyDescent="0.25">
      <c r="A212" s="1" t="s">
        <v>48</v>
      </c>
      <c r="B212">
        <v>80</v>
      </c>
      <c r="C212">
        <v>2805936</v>
      </c>
      <c r="E212">
        <v>10</v>
      </c>
    </row>
    <row r="213" spans="1:5" x14ac:dyDescent="0.25">
      <c r="A213" s="1" t="s">
        <v>49</v>
      </c>
      <c r="B213">
        <v>40</v>
      </c>
      <c r="C213">
        <v>1402968</v>
      </c>
      <c r="E213">
        <v>10</v>
      </c>
    </row>
    <row r="217" spans="1:5" x14ac:dyDescent="0.25">
      <c r="A217" s="1" t="s">
        <v>56</v>
      </c>
      <c r="B217" s="1" t="s">
        <v>35</v>
      </c>
      <c r="E217" s="1" t="s">
        <v>4</v>
      </c>
    </row>
    <row r="218" spans="1:5" x14ac:dyDescent="0.25">
      <c r="A218" s="1" t="s">
        <v>36</v>
      </c>
      <c r="B218">
        <f>ROUND(AVERAGEIF(E1:E121, 51, J1:J121), 2)</f>
        <v>0</v>
      </c>
      <c r="E218">
        <v>51</v>
      </c>
    </row>
    <row r="219" spans="1:5" x14ac:dyDescent="0.25">
      <c r="A219" s="1" t="s">
        <v>37</v>
      </c>
      <c r="B219">
        <f>ROUND(AVERAGEIF(E1:E121, 51, M1:M121), 2)</f>
        <v>0</v>
      </c>
      <c r="E219">
        <v>51</v>
      </c>
    </row>
    <row r="220" spans="1:5" x14ac:dyDescent="0.25">
      <c r="A220" s="1" t="s">
        <v>38</v>
      </c>
      <c r="B220">
        <f>ROUND(AVERAGEIF(E1:E121, 51, N1:N121), 2)</f>
        <v>0</v>
      </c>
      <c r="E220">
        <v>51</v>
      </c>
    </row>
    <row r="221" spans="1:5" x14ac:dyDescent="0.25">
      <c r="A221" s="1" t="s">
        <v>39</v>
      </c>
      <c r="B221">
        <f>ROUND(AVERAGEIF(E1:E121, 51, O1:O121), 2)</f>
        <v>17310023.309999999</v>
      </c>
      <c r="E221">
        <v>51</v>
      </c>
    </row>
    <row r="222" spans="1:5" x14ac:dyDescent="0.25">
      <c r="A222" s="1" t="s">
        <v>11</v>
      </c>
      <c r="B222">
        <f>ROUND(AVERAGEIF(E1:E121, 51, L1:L121), 2)</f>
        <v>12097367.630000001</v>
      </c>
      <c r="E222">
        <v>51</v>
      </c>
    </row>
    <row r="223" spans="1:5" x14ac:dyDescent="0.25">
      <c r="A223" s="1" t="s">
        <v>40</v>
      </c>
      <c r="B223">
        <v>887778.44</v>
      </c>
      <c r="E223">
        <v>51</v>
      </c>
    </row>
    <row r="224" spans="1:5" x14ac:dyDescent="0.25">
      <c r="A224" s="1" t="s">
        <v>41</v>
      </c>
      <c r="B224">
        <v>4086.64</v>
      </c>
      <c r="E224">
        <v>51</v>
      </c>
    </row>
    <row r="225" spans="1:5" x14ac:dyDescent="0.25">
      <c r="A225" s="1" t="s">
        <v>42</v>
      </c>
      <c r="B225">
        <v>569.28</v>
      </c>
      <c r="E225">
        <v>51</v>
      </c>
    </row>
    <row r="226" spans="1:5" x14ac:dyDescent="0.25">
      <c r="A226" s="1" t="s">
        <v>43</v>
      </c>
      <c r="B226">
        <v>677.33</v>
      </c>
      <c r="E226">
        <v>51</v>
      </c>
    </row>
    <row r="227" spans="1:5" x14ac:dyDescent="0.25">
      <c r="A227" s="1" t="s">
        <v>44</v>
      </c>
      <c r="B227">
        <v>297.44</v>
      </c>
      <c r="E227">
        <v>51</v>
      </c>
    </row>
    <row r="229" spans="1:5" x14ac:dyDescent="0.25">
      <c r="A229" s="1" t="s">
        <v>57</v>
      </c>
      <c r="B229" s="1" t="s">
        <v>46</v>
      </c>
      <c r="C229" s="1" t="s">
        <v>47</v>
      </c>
      <c r="E229" s="1" t="s">
        <v>4</v>
      </c>
    </row>
    <row r="230" spans="1:5" x14ac:dyDescent="0.25">
      <c r="A230">
        <v>1</v>
      </c>
      <c r="B230">
        <v>34.44</v>
      </c>
      <c r="C230">
        <v>12479754</v>
      </c>
      <c r="E230">
        <v>51</v>
      </c>
    </row>
    <row r="231" spans="1:5" x14ac:dyDescent="0.25">
      <c r="A231">
        <v>2</v>
      </c>
      <c r="B231">
        <v>100</v>
      </c>
      <c r="C231">
        <v>36234660</v>
      </c>
      <c r="E231">
        <v>51</v>
      </c>
    </row>
    <row r="232" spans="1:5" x14ac:dyDescent="0.25">
      <c r="A232">
        <v>3</v>
      </c>
      <c r="B232">
        <v>100</v>
      </c>
      <c r="C232">
        <v>36234660</v>
      </c>
      <c r="E232">
        <v>51</v>
      </c>
    </row>
    <row r="233" spans="1:5" x14ac:dyDescent="0.25">
      <c r="A233">
        <v>4</v>
      </c>
      <c r="B233">
        <v>100</v>
      </c>
      <c r="C233">
        <v>36234660</v>
      </c>
      <c r="E233">
        <v>51</v>
      </c>
    </row>
    <row r="234" spans="1:5" x14ac:dyDescent="0.25">
      <c r="A234">
        <v>5</v>
      </c>
      <c r="B234">
        <v>35.380000000000003</v>
      </c>
      <c r="C234">
        <v>12820752</v>
      </c>
      <c r="E234">
        <v>51</v>
      </c>
    </row>
    <row r="235" spans="1:5" x14ac:dyDescent="0.25">
      <c r="A235" s="1" t="s">
        <v>48</v>
      </c>
      <c r="B235">
        <v>73.959999999999994</v>
      </c>
      <c r="C235">
        <v>26800897.199999999</v>
      </c>
      <c r="E235">
        <v>51</v>
      </c>
    </row>
    <row r="236" spans="1:5" x14ac:dyDescent="0.25">
      <c r="A236" s="1" t="s">
        <v>49</v>
      </c>
      <c r="B236">
        <v>31.89</v>
      </c>
      <c r="C236">
        <v>11554455.800000001</v>
      </c>
      <c r="E236">
        <v>51</v>
      </c>
    </row>
    <row r="242" spans="1:5" x14ac:dyDescent="0.25">
      <c r="A242" s="1" t="s">
        <v>58</v>
      </c>
      <c r="B242" s="1" t="s">
        <v>59</v>
      </c>
      <c r="C242" s="1" t="s">
        <v>60</v>
      </c>
      <c r="D242" s="1" t="s">
        <v>61</v>
      </c>
      <c r="E242" s="1"/>
    </row>
    <row r="243" spans="1:5" x14ac:dyDescent="0.25">
      <c r="A243" s="1" t="s">
        <v>39</v>
      </c>
      <c r="B243">
        <f>ROUND(AVERAGEIF(E1:E121, "&lt;40", O1:O121), 2)</f>
        <v>20624774.690000001</v>
      </c>
      <c r="C243">
        <f>ROUND(AVERAGEIF(E1:E121, "&gt;=40", O1:O121), 2)</f>
        <v>17310023.309999999</v>
      </c>
      <c r="D243">
        <f>IFERROR(ROUND((C243 - B243)/ABS(B243) * 100, 2), "none")</f>
        <v>-16.07</v>
      </c>
      <c r="E243">
        <v>-1</v>
      </c>
    </row>
    <row r="244" spans="1:5" x14ac:dyDescent="0.25">
      <c r="A244" s="1" t="s">
        <v>62</v>
      </c>
      <c r="B244">
        <f>ROUND(AVERAGEIFS(B123:B240, A123:A240, "AVG Flows Latency (nanoseconds)", E123:E240, "&lt;40"), 2)</f>
        <v>2737.89</v>
      </c>
      <c r="C244">
        <f>ROUND(AVERAGEIFS(B123:B240, A123:A240, "AVG Flows Latency (nanoseconds)", E123:E240, "&gt;=40"), 2)</f>
        <v>4086.64</v>
      </c>
      <c r="D244">
        <f>IFERROR(ROUND((C244 - B244)/ABS(B244) * 100, 2), "none")</f>
        <v>49.26</v>
      </c>
      <c r="E244">
        <v>-1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4"/>
  <sheetViews>
    <sheetView zoomScale="68" zoomScaleNormal="68" workbookViewId="0"/>
  </sheetViews>
  <sheetFormatPr defaultColWidth="8.7109375" defaultRowHeight="15" customHeight="1" x14ac:dyDescent="0.25"/>
  <cols>
    <col min="1" max="1" width="37" customWidth="1"/>
    <col min="2" max="2" width="96" customWidth="1"/>
    <col min="3" max="3" width="97" customWidth="1"/>
    <col min="4" max="4" width="57" customWidth="1"/>
    <col min="5" max="5" width="4" customWidth="1"/>
    <col min="6" max="6" width="19" customWidth="1"/>
    <col min="7" max="7" width="8" customWidth="1"/>
    <col min="8" max="8" width="13" customWidth="1"/>
    <col min="9" max="9" width="28" customWidth="1"/>
    <col min="10" max="10" width="26" customWidth="1"/>
    <col min="11" max="11" width="20" customWidth="1"/>
    <col min="12" max="12" width="29" customWidth="1"/>
    <col min="13" max="13" width="11" customWidth="1"/>
    <col min="14" max="14" width="26" customWidth="1"/>
    <col min="15" max="15" width="29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3" spans="1:15" x14ac:dyDescent="0.25">
      <c r="A3" s="1" t="s">
        <v>15</v>
      </c>
    </row>
    <row r="4" spans="1:15" x14ac:dyDescent="0.25">
      <c r="A4" t="s">
        <v>21</v>
      </c>
      <c r="B4" t="s">
        <v>22</v>
      </c>
      <c r="C4">
        <v>50590</v>
      </c>
      <c r="D4">
        <v>443</v>
      </c>
      <c r="E4">
        <v>0</v>
      </c>
      <c r="F4">
        <v>262</v>
      </c>
      <c r="G4" t="s">
        <v>18</v>
      </c>
      <c r="H4">
        <v>1500</v>
      </c>
      <c r="I4">
        <v>1741295488.43085</v>
      </c>
    </row>
    <row r="5" spans="1:15" x14ac:dyDescent="0.25">
      <c r="A5" t="s">
        <v>21</v>
      </c>
      <c r="B5" t="s">
        <v>22</v>
      </c>
      <c r="C5">
        <v>50590</v>
      </c>
      <c r="D5">
        <v>443</v>
      </c>
      <c r="E5">
        <v>0</v>
      </c>
      <c r="F5">
        <v>262</v>
      </c>
      <c r="G5" t="s">
        <v>19</v>
      </c>
      <c r="H5">
        <v>1500</v>
      </c>
      <c r="I5">
        <v>1741295488.44539</v>
      </c>
      <c r="J5">
        <v>0</v>
      </c>
      <c r="K5" t="s">
        <v>20</v>
      </c>
      <c r="L5">
        <v>15737739.8808797</v>
      </c>
      <c r="M5">
        <f>H4-H5</f>
        <v>0</v>
      </c>
      <c r="N5">
        <f>ROUND((M5/H4)*100, 2)</f>
        <v>0</v>
      </c>
      <c r="O5">
        <f>ROUND((I5-I4)*10^9, 2)</f>
        <v>14539957.050000001</v>
      </c>
    </row>
    <row r="6" spans="1:15" x14ac:dyDescent="0.25">
      <c r="A6" t="s">
        <v>16</v>
      </c>
      <c r="B6" t="s">
        <v>17</v>
      </c>
      <c r="C6">
        <v>60169</v>
      </c>
      <c r="D6">
        <v>443</v>
      </c>
      <c r="E6">
        <v>10</v>
      </c>
      <c r="F6">
        <v>420</v>
      </c>
      <c r="G6" t="s">
        <v>18</v>
      </c>
      <c r="H6">
        <v>1500</v>
      </c>
      <c r="I6">
        <v>1741295488.42576</v>
      </c>
    </row>
    <row r="7" spans="1:15" x14ac:dyDescent="0.25">
      <c r="A7" t="s">
        <v>16</v>
      </c>
      <c r="B7" t="s">
        <v>17</v>
      </c>
      <c r="C7">
        <v>60169</v>
      </c>
      <c r="D7">
        <v>443</v>
      </c>
      <c r="E7">
        <v>10</v>
      </c>
      <c r="F7">
        <v>420</v>
      </c>
      <c r="G7" t="s">
        <v>19</v>
      </c>
      <c r="H7">
        <v>1500</v>
      </c>
      <c r="I7">
        <v>1741295488.44045</v>
      </c>
      <c r="J7">
        <v>0</v>
      </c>
      <c r="K7" t="s">
        <v>20</v>
      </c>
      <c r="L7">
        <v>15800863.4249369</v>
      </c>
      <c r="M7">
        <f>H6-H7</f>
        <v>0</v>
      </c>
      <c r="N7">
        <f>ROUND((M7/H6)*100, 2)</f>
        <v>0</v>
      </c>
      <c r="O7">
        <f>ROUND((I7-I6)*10^9, 2)</f>
        <v>14689922.33</v>
      </c>
    </row>
    <row r="8" spans="1:15" x14ac:dyDescent="0.25">
      <c r="A8" t="s">
        <v>21</v>
      </c>
      <c r="B8" t="s">
        <v>17</v>
      </c>
      <c r="C8">
        <v>57978</v>
      </c>
      <c r="D8">
        <v>443</v>
      </c>
      <c r="E8">
        <v>0</v>
      </c>
      <c r="F8">
        <v>262</v>
      </c>
      <c r="G8" t="s">
        <v>18</v>
      </c>
      <c r="H8">
        <v>1500</v>
      </c>
      <c r="I8">
        <v>1741295488.4274199</v>
      </c>
    </row>
    <row r="9" spans="1:15" x14ac:dyDescent="0.25">
      <c r="A9" t="s">
        <v>21</v>
      </c>
      <c r="B9" t="s">
        <v>17</v>
      </c>
      <c r="C9">
        <v>57978</v>
      </c>
      <c r="D9">
        <v>443</v>
      </c>
      <c r="E9">
        <v>0</v>
      </c>
      <c r="F9">
        <v>262</v>
      </c>
      <c r="G9" t="s">
        <v>19</v>
      </c>
      <c r="H9">
        <v>1500</v>
      </c>
      <c r="I9">
        <v>1741295488.4393699</v>
      </c>
      <c r="J9">
        <v>0</v>
      </c>
      <c r="K9" t="s">
        <v>20</v>
      </c>
      <c r="L9">
        <v>15904299.577077201</v>
      </c>
      <c r="M9">
        <f>H8-H9</f>
        <v>0</v>
      </c>
      <c r="N9">
        <f>ROUND((M9/H8)*100, 2)</f>
        <v>0</v>
      </c>
      <c r="O9">
        <f>ROUND((I9-I8)*10^9, 2)</f>
        <v>11950016.02</v>
      </c>
    </row>
    <row r="10" spans="1:15" x14ac:dyDescent="0.25">
      <c r="A10" t="s">
        <v>22</v>
      </c>
      <c r="B10" t="s">
        <v>16</v>
      </c>
      <c r="C10">
        <v>65082</v>
      </c>
      <c r="D10">
        <v>443</v>
      </c>
      <c r="E10">
        <v>2</v>
      </c>
      <c r="F10">
        <v>874</v>
      </c>
      <c r="G10" t="s">
        <v>18</v>
      </c>
      <c r="H10">
        <v>2970</v>
      </c>
      <c r="I10">
        <v>1741295488.4249201</v>
      </c>
    </row>
    <row r="11" spans="1:15" x14ac:dyDescent="0.25">
      <c r="A11" t="s">
        <v>22</v>
      </c>
      <c r="B11" t="s">
        <v>16</v>
      </c>
      <c r="C11">
        <v>65082</v>
      </c>
      <c r="D11">
        <v>443</v>
      </c>
      <c r="E11">
        <v>2</v>
      </c>
      <c r="F11">
        <v>874</v>
      </c>
      <c r="G11" t="s">
        <v>19</v>
      </c>
      <c r="H11">
        <v>2970</v>
      </c>
      <c r="I11">
        <v>1741295488.4372699</v>
      </c>
      <c r="J11">
        <v>0</v>
      </c>
      <c r="K11" t="s">
        <v>20</v>
      </c>
      <c r="L11">
        <v>15530419.831324199</v>
      </c>
      <c r="M11">
        <f>H10-H11</f>
        <v>0</v>
      </c>
      <c r="N11">
        <f>ROUND((M11/H10)*100, 2)</f>
        <v>0</v>
      </c>
      <c r="O11">
        <f>ROUND((I11-I10)*10^9, 2)</f>
        <v>12349843.98</v>
      </c>
    </row>
    <row r="12" spans="1:15" x14ac:dyDescent="0.25">
      <c r="A12" t="s">
        <v>17</v>
      </c>
      <c r="B12" t="s">
        <v>23</v>
      </c>
      <c r="C12">
        <v>55081</v>
      </c>
      <c r="D12">
        <v>443</v>
      </c>
      <c r="E12">
        <v>51</v>
      </c>
      <c r="F12">
        <v>483</v>
      </c>
      <c r="G12" t="s">
        <v>18</v>
      </c>
      <c r="H12">
        <v>2970</v>
      </c>
      <c r="I12">
        <v>1741295488.41731</v>
      </c>
    </row>
    <row r="13" spans="1:15" x14ac:dyDescent="0.25">
      <c r="A13" t="s">
        <v>17</v>
      </c>
      <c r="B13" t="s">
        <v>23</v>
      </c>
      <c r="C13">
        <v>55081</v>
      </c>
      <c r="D13">
        <v>443</v>
      </c>
      <c r="E13">
        <v>51</v>
      </c>
      <c r="F13">
        <v>483</v>
      </c>
      <c r="G13" t="s">
        <v>19</v>
      </c>
      <c r="H13">
        <v>2970</v>
      </c>
      <c r="I13">
        <v>1741295488.45139</v>
      </c>
      <c r="J13">
        <v>0</v>
      </c>
      <c r="K13" t="s">
        <v>24</v>
      </c>
      <c r="L13">
        <v>15633364.297725501</v>
      </c>
      <c r="M13">
        <f>H12-H13</f>
        <v>0</v>
      </c>
      <c r="N13">
        <f>ROUND((M13/H12)*100, 2)</f>
        <v>0</v>
      </c>
      <c r="O13">
        <f>ROUND((I13-I12)*10^9, 2)</f>
        <v>34080028.530000001</v>
      </c>
    </row>
    <row r="15" spans="1:15" x14ac:dyDescent="0.25">
      <c r="A15" s="1" t="s">
        <v>25</v>
      </c>
    </row>
    <row r="16" spans="1:15" x14ac:dyDescent="0.25">
      <c r="A16" t="s">
        <v>21</v>
      </c>
      <c r="B16" t="s">
        <v>22</v>
      </c>
      <c r="C16">
        <v>50590</v>
      </c>
      <c r="D16">
        <v>443</v>
      </c>
      <c r="E16">
        <v>0</v>
      </c>
      <c r="F16">
        <v>262</v>
      </c>
      <c r="G16" t="s">
        <v>18</v>
      </c>
      <c r="H16">
        <v>1500</v>
      </c>
      <c r="I16">
        <v>1741295655.9858301</v>
      </c>
    </row>
    <row r="17" spans="1:15" x14ac:dyDescent="0.25">
      <c r="A17" t="s">
        <v>21</v>
      </c>
      <c r="B17" t="s">
        <v>22</v>
      </c>
      <c r="C17">
        <v>50590</v>
      </c>
      <c r="D17">
        <v>443</v>
      </c>
      <c r="E17">
        <v>0</v>
      </c>
      <c r="F17">
        <v>262</v>
      </c>
      <c r="G17" t="s">
        <v>19</v>
      </c>
      <c r="H17">
        <v>1500</v>
      </c>
      <c r="I17">
        <v>1741295656.01509</v>
      </c>
      <c r="J17">
        <v>0</v>
      </c>
      <c r="K17" t="s">
        <v>20</v>
      </c>
      <c r="L17">
        <v>11278682.708740201</v>
      </c>
      <c r="M17">
        <f>H16-H17</f>
        <v>0</v>
      </c>
      <c r="N17">
        <f>ROUND((M17/H16)*100, 2)</f>
        <v>0</v>
      </c>
      <c r="O17">
        <f>ROUND((I17-I16)*10^9, 2)</f>
        <v>29259920.120000001</v>
      </c>
    </row>
    <row r="18" spans="1:15" x14ac:dyDescent="0.25">
      <c r="A18" t="s">
        <v>21</v>
      </c>
      <c r="B18" t="s">
        <v>17</v>
      </c>
      <c r="C18">
        <v>57978</v>
      </c>
      <c r="D18">
        <v>443</v>
      </c>
      <c r="E18">
        <v>0</v>
      </c>
      <c r="F18">
        <v>262</v>
      </c>
      <c r="G18" t="s">
        <v>18</v>
      </c>
      <c r="H18">
        <v>1500</v>
      </c>
      <c r="I18">
        <v>1741295655.9835</v>
      </c>
    </row>
    <row r="19" spans="1:15" x14ac:dyDescent="0.25">
      <c r="A19" t="s">
        <v>21</v>
      </c>
      <c r="B19" t="s">
        <v>17</v>
      </c>
      <c r="C19">
        <v>57978</v>
      </c>
      <c r="D19">
        <v>443</v>
      </c>
      <c r="E19">
        <v>0</v>
      </c>
      <c r="F19">
        <v>262</v>
      </c>
      <c r="G19" t="s">
        <v>19</v>
      </c>
      <c r="H19">
        <v>1500</v>
      </c>
      <c r="I19">
        <v>1741295656.0074999</v>
      </c>
      <c r="J19">
        <v>0</v>
      </c>
      <c r="K19" t="s">
        <v>20</v>
      </c>
      <c r="L19">
        <v>11289946.238199901</v>
      </c>
      <c r="M19">
        <f>H18-H19</f>
        <v>0</v>
      </c>
      <c r="N19">
        <f>ROUND((M19/H18)*100, 2)</f>
        <v>0</v>
      </c>
      <c r="O19">
        <f>ROUND((I19-I18)*10^9, 2)</f>
        <v>23999929.43</v>
      </c>
    </row>
    <row r="20" spans="1:15" x14ac:dyDescent="0.25">
      <c r="A20" t="s">
        <v>16</v>
      </c>
      <c r="B20" t="s">
        <v>17</v>
      </c>
      <c r="C20">
        <v>60169</v>
      </c>
      <c r="D20">
        <v>443</v>
      </c>
      <c r="E20">
        <v>10</v>
      </c>
      <c r="F20">
        <v>420</v>
      </c>
      <c r="G20" t="s">
        <v>18</v>
      </c>
      <c r="H20">
        <v>1500</v>
      </c>
      <c r="I20">
        <v>1741295655.98967</v>
      </c>
    </row>
    <row r="21" spans="1:15" x14ac:dyDescent="0.25">
      <c r="A21" t="s">
        <v>16</v>
      </c>
      <c r="B21" t="s">
        <v>17</v>
      </c>
      <c r="C21">
        <v>60169</v>
      </c>
      <c r="D21">
        <v>443</v>
      </c>
      <c r="E21">
        <v>10</v>
      </c>
      <c r="F21">
        <v>420</v>
      </c>
      <c r="G21" t="s">
        <v>19</v>
      </c>
      <c r="H21">
        <v>1500</v>
      </c>
      <c r="I21">
        <v>1741295656.0085499</v>
      </c>
      <c r="J21">
        <v>0</v>
      </c>
      <c r="K21" t="s">
        <v>20</v>
      </c>
      <c r="L21">
        <v>11390704.7907511</v>
      </c>
      <c r="M21">
        <f>H20-H21</f>
        <v>0</v>
      </c>
      <c r="N21">
        <f>ROUND((M21/H20)*100, 2)</f>
        <v>0</v>
      </c>
      <c r="O21">
        <f>ROUND((I21-I20)*10^9, 2)</f>
        <v>18879890.440000001</v>
      </c>
    </row>
    <row r="22" spans="1:15" x14ac:dyDescent="0.25">
      <c r="A22" t="s">
        <v>22</v>
      </c>
      <c r="B22" t="s">
        <v>16</v>
      </c>
      <c r="C22">
        <v>65082</v>
      </c>
      <c r="D22">
        <v>443</v>
      </c>
      <c r="E22">
        <v>2</v>
      </c>
      <c r="F22">
        <v>874</v>
      </c>
      <c r="G22" t="s">
        <v>18</v>
      </c>
      <c r="H22">
        <v>2970</v>
      </c>
      <c r="I22">
        <v>1741295655.9836099</v>
      </c>
    </row>
    <row r="23" spans="1:15" x14ac:dyDescent="0.25">
      <c r="A23" t="s">
        <v>22</v>
      </c>
      <c r="B23" t="s">
        <v>16</v>
      </c>
      <c r="C23">
        <v>65082</v>
      </c>
      <c r="D23">
        <v>443</v>
      </c>
      <c r="E23">
        <v>2</v>
      </c>
      <c r="F23">
        <v>874</v>
      </c>
      <c r="G23" t="s">
        <v>19</v>
      </c>
      <c r="H23">
        <v>2970</v>
      </c>
      <c r="I23">
        <v>1741295656.00981</v>
      </c>
      <c r="J23">
        <v>0</v>
      </c>
      <c r="K23" t="s">
        <v>20</v>
      </c>
      <c r="L23">
        <v>12180210.283709699</v>
      </c>
      <c r="M23">
        <f>H22-H23</f>
        <v>0</v>
      </c>
      <c r="N23">
        <f>ROUND((M23/H22)*100, 2)</f>
        <v>0</v>
      </c>
      <c r="O23">
        <f>ROUND((I23-I22)*10^9, 2)</f>
        <v>26200056.079999998</v>
      </c>
    </row>
    <row r="24" spans="1:15" x14ac:dyDescent="0.25">
      <c r="A24" t="s">
        <v>17</v>
      </c>
      <c r="B24" t="s">
        <v>23</v>
      </c>
      <c r="C24">
        <v>55081</v>
      </c>
      <c r="D24">
        <v>443</v>
      </c>
      <c r="E24">
        <v>51</v>
      </c>
      <c r="F24">
        <v>483</v>
      </c>
      <c r="G24" t="s">
        <v>18</v>
      </c>
      <c r="H24">
        <v>2970</v>
      </c>
      <c r="I24">
        <v>1741295655.9957399</v>
      </c>
    </row>
    <row r="25" spans="1:15" x14ac:dyDescent="0.25">
      <c r="A25" t="s">
        <v>17</v>
      </c>
      <c r="B25" t="s">
        <v>23</v>
      </c>
      <c r="C25">
        <v>55081</v>
      </c>
      <c r="D25">
        <v>443</v>
      </c>
      <c r="E25">
        <v>51</v>
      </c>
      <c r="F25">
        <v>483</v>
      </c>
      <c r="G25" t="s">
        <v>19</v>
      </c>
      <c r="H25">
        <v>2970</v>
      </c>
      <c r="I25">
        <v>1741295656.0113399</v>
      </c>
      <c r="J25">
        <v>0</v>
      </c>
      <c r="K25" t="s">
        <v>24</v>
      </c>
      <c r="L25">
        <v>12287757.232132999</v>
      </c>
      <c r="M25">
        <f>H24-H25</f>
        <v>0</v>
      </c>
      <c r="N25">
        <f>ROUND((M25/H24)*100, 2)</f>
        <v>0</v>
      </c>
      <c r="O25">
        <f>ROUND((I25-I24)*10^9, 2)</f>
        <v>15599966.050000001</v>
      </c>
    </row>
    <row r="27" spans="1:15" x14ac:dyDescent="0.25">
      <c r="A27" s="1" t="s">
        <v>26</v>
      </c>
    </row>
    <row r="28" spans="1:15" x14ac:dyDescent="0.25">
      <c r="A28" t="s">
        <v>21</v>
      </c>
      <c r="B28" t="s">
        <v>17</v>
      </c>
      <c r="C28">
        <v>57978</v>
      </c>
      <c r="D28">
        <v>443</v>
      </c>
      <c r="E28">
        <v>0</v>
      </c>
      <c r="F28">
        <v>262</v>
      </c>
      <c r="G28" t="s">
        <v>18</v>
      </c>
      <c r="H28">
        <v>1500</v>
      </c>
      <c r="I28">
        <v>1741295823.5758901</v>
      </c>
    </row>
    <row r="29" spans="1:15" x14ac:dyDescent="0.25">
      <c r="A29" t="s">
        <v>21</v>
      </c>
      <c r="B29" t="s">
        <v>17</v>
      </c>
      <c r="C29">
        <v>57978</v>
      </c>
      <c r="D29">
        <v>443</v>
      </c>
      <c r="E29">
        <v>0</v>
      </c>
      <c r="F29">
        <v>262</v>
      </c>
      <c r="G29" t="s">
        <v>19</v>
      </c>
      <c r="H29">
        <v>1500</v>
      </c>
      <c r="I29">
        <v>1741295823.5910001</v>
      </c>
      <c r="J29">
        <v>0</v>
      </c>
      <c r="K29" t="s">
        <v>20</v>
      </c>
      <c r="L29">
        <v>11491451.8992106</v>
      </c>
      <c r="M29">
        <f>H28-H29</f>
        <v>0</v>
      </c>
      <c r="N29">
        <f>ROUND((M29/H28)*100, 2)</f>
        <v>0</v>
      </c>
      <c r="O29">
        <f>ROUND((I29-I28)*10^9, 2)</f>
        <v>15110015.869999999</v>
      </c>
    </row>
    <row r="30" spans="1:15" x14ac:dyDescent="0.25">
      <c r="A30" t="s">
        <v>16</v>
      </c>
      <c r="B30" t="s">
        <v>17</v>
      </c>
      <c r="C30">
        <v>60169</v>
      </c>
      <c r="D30">
        <v>443</v>
      </c>
      <c r="E30">
        <v>10</v>
      </c>
      <c r="F30">
        <v>420</v>
      </c>
      <c r="G30" t="s">
        <v>18</v>
      </c>
      <c r="H30">
        <v>1500</v>
      </c>
      <c r="I30">
        <v>1741295823.5707901</v>
      </c>
    </row>
    <row r="31" spans="1:15" x14ac:dyDescent="0.25">
      <c r="A31" t="s">
        <v>16</v>
      </c>
      <c r="B31" t="s">
        <v>17</v>
      </c>
      <c r="C31">
        <v>60169</v>
      </c>
      <c r="D31">
        <v>443</v>
      </c>
      <c r="E31">
        <v>10</v>
      </c>
      <c r="F31">
        <v>420</v>
      </c>
      <c r="G31" t="s">
        <v>19</v>
      </c>
      <c r="H31">
        <v>1500</v>
      </c>
      <c r="I31">
        <v>1741295823.6124001</v>
      </c>
      <c r="J31">
        <v>0</v>
      </c>
      <c r="K31" t="s">
        <v>20</v>
      </c>
      <c r="L31">
        <v>11511948.5855103</v>
      </c>
      <c r="M31">
        <f>H30-H31</f>
        <v>0</v>
      </c>
      <c r="N31">
        <f>ROUND((M31/H30)*100, 2)</f>
        <v>0</v>
      </c>
      <c r="O31">
        <f>ROUND((I31-I30)*10^9, 2)</f>
        <v>41610002.520000003</v>
      </c>
    </row>
    <row r="32" spans="1:15" x14ac:dyDescent="0.25">
      <c r="A32" t="s">
        <v>21</v>
      </c>
      <c r="B32" t="s">
        <v>22</v>
      </c>
      <c r="C32">
        <v>50590</v>
      </c>
      <c r="D32">
        <v>443</v>
      </c>
      <c r="E32">
        <v>0</v>
      </c>
      <c r="F32">
        <v>262</v>
      </c>
      <c r="G32" t="s">
        <v>18</v>
      </c>
      <c r="H32">
        <v>1500</v>
      </c>
      <c r="I32">
        <v>1741295823.56968</v>
      </c>
    </row>
    <row r="33" spans="1:15" x14ac:dyDescent="0.25">
      <c r="A33" t="s">
        <v>21</v>
      </c>
      <c r="B33" t="s">
        <v>22</v>
      </c>
      <c r="C33">
        <v>50590</v>
      </c>
      <c r="D33">
        <v>443</v>
      </c>
      <c r="E33">
        <v>0</v>
      </c>
      <c r="F33">
        <v>262</v>
      </c>
      <c r="G33" t="s">
        <v>19</v>
      </c>
      <c r="H33">
        <v>1500</v>
      </c>
      <c r="I33">
        <v>1741295823.6101999</v>
      </c>
      <c r="J33">
        <v>0</v>
      </c>
      <c r="K33" t="s">
        <v>20</v>
      </c>
      <c r="L33">
        <v>11604435.4438782</v>
      </c>
      <c r="M33">
        <f>H32-H33</f>
        <v>0</v>
      </c>
      <c r="N33">
        <f>ROUND((M33/H32)*100, 2)</f>
        <v>0</v>
      </c>
      <c r="O33">
        <f>ROUND((I33-I32)*10^9, 2)</f>
        <v>40519952.770000003</v>
      </c>
    </row>
    <row r="34" spans="1:15" x14ac:dyDescent="0.25">
      <c r="A34" t="s">
        <v>22</v>
      </c>
      <c r="B34" t="s">
        <v>16</v>
      </c>
      <c r="C34">
        <v>65082</v>
      </c>
      <c r="D34">
        <v>443</v>
      </c>
      <c r="E34">
        <v>2</v>
      </c>
      <c r="F34">
        <v>874</v>
      </c>
      <c r="G34" t="s">
        <v>18</v>
      </c>
      <c r="H34">
        <v>2970</v>
      </c>
      <c r="I34">
        <v>1741295823.5818999</v>
      </c>
    </row>
    <row r="35" spans="1:15" x14ac:dyDescent="0.25">
      <c r="A35" t="s">
        <v>22</v>
      </c>
      <c r="B35" t="s">
        <v>16</v>
      </c>
      <c r="C35">
        <v>65082</v>
      </c>
      <c r="D35">
        <v>443</v>
      </c>
      <c r="E35">
        <v>2</v>
      </c>
      <c r="F35">
        <v>874</v>
      </c>
      <c r="G35" t="s">
        <v>19</v>
      </c>
      <c r="H35">
        <v>2970</v>
      </c>
      <c r="I35">
        <v>1741295823.6178701</v>
      </c>
      <c r="J35">
        <v>0</v>
      </c>
      <c r="K35" t="s">
        <v>20</v>
      </c>
      <c r="L35">
        <v>12360382.722283</v>
      </c>
      <c r="M35">
        <f>H34-H35</f>
        <v>0</v>
      </c>
      <c r="N35">
        <f>ROUND((M35/H34)*100, 2)</f>
        <v>0</v>
      </c>
      <c r="O35">
        <f>ROUND((I35-I34)*10^9, 2)</f>
        <v>35970211.030000001</v>
      </c>
    </row>
    <row r="36" spans="1:15" x14ac:dyDescent="0.25">
      <c r="A36" t="s">
        <v>17</v>
      </c>
      <c r="B36" t="s">
        <v>23</v>
      </c>
      <c r="C36">
        <v>55081</v>
      </c>
      <c r="D36">
        <v>443</v>
      </c>
      <c r="E36">
        <v>51</v>
      </c>
      <c r="F36">
        <v>483</v>
      </c>
      <c r="G36" t="s">
        <v>18</v>
      </c>
      <c r="H36">
        <v>2970</v>
      </c>
      <c r="I36">
        <v>1741295823.5836899</v>
      </c>
    </row>
    <row r="37" spans="1:15" x14ac:dyDescent="0.25">
      <c r="A37" t="s">
        <v>17</v>
      </c>
      <c r="B37" t="s">
        <v>23</v>
      </c>
      <c r="C37">
        <v>55081</v>
      </c>
      <c r="D37">
        <v>443</v>
      </c>
      <c r="E37">
        <v>51</v>
      </c>
      <c r="F37">
        <v>483</v>
      </c>
      <c r="G37" t="s">
        <v>19</v>
      </c>
      <c r="H37">
        <v>2970</v>
      </c>
      <c r="I37">
        <v>1741295823.61641</v>
      </c>
      <c r="J37">
        <v>0</v>
      </c>
      <c r="K37" t="s">
        <v>24</v>
      </c>
      <c r="L37">
        <v>12477056.707195999</v>
      </c>
      <c r="M37">
        <f>H36-H37</f>
        <v>0</v>
      </c>
      <c r="N37">
        <f>ROUND((M37/H36)*100, 2)</f>
        <v>0</v>
      </c>
      <c r="O37">
        <f>ROUND((I37-I36)*10^9, 2)</f>
        <v>32720088.960000001</v>
      </c>
    </row>
    <row r="39" spans="1:15" x14ac:dyDescent="0.25">
      <c r="A39" s="1" t="s">
        <v>27</v>
      </c>
    </row>
    <row r="40" spans="1:15" x14ac:dyDescent="0.25">
      <c r="A40" t="s">
        <v>21</v>
      </c>
      <c r="B40" t="s">
        <v>22</v>
      </c>
      <c r="C40">
        <v>50590</v>
      </c>
      <c r="D40">
        <v>443</v>
      </c>
      <c r="E40">
        <v>0</v>
      </c>
      <c r="F40">
        <v>262</v>
      </c>
      <c r="G40" t="s">
        <v>18</v>
      </c>
      <c r="H40">
        <v>1500</v>
      </c>
      <c r="I40">
        <v>1741295991.1615701</v>
      </c>
    </row>
    <row r="41" spans="1:15" x14ac:dyDescent="0.25">
      <c r="A41" t="s">
        <v>21</v>
      </c>
      <c r="B41" t="s">
        <v>22</v>
      </c>
      <c r="C41">
        <v>50590</v>
      </c>
      <c r="D41">
        <v>443</v>
      </c>
      <c r="E41">
        <v>0</v>
      </c>
      <c r="F41">
        <v>262</v>
      </c>
      <c r="G41" t="s">
        <v>19</v>
      </c>
      <c r="H41">
        <v>1500</v>
      </c>
      <c r="I41">
        <v>1741295991.1773701</v>
      </c>
      <c r="J41">
        <v>0</v>
      </c>
      <c r="K41" t="s">
        <v>20</v>
      </c>
      <c r="L41">
        <v>11005698.204040499</v>
      </c>
      <c r="M41">
        <f>H40-H41</f>
        <v>0</v>
      </c>
      <c r="N41">
        <f>ROUND((M41/H40)*100, 2)</f>
        <v>0</v>
      </c>
      <c r="O41">
        <f>ROUND((I41-I40)*10^9, 2)</f>
        <v>15799999.24</v>
      </c>
    </row>
    <row r="42" spans="1:15" x14ac:dyDescent="0.25">
      <c r="A42" t="s">
        <v>16</v>
      </c>
      <c r="B42" t="s">
        <v>17</v>
      </c>
      <c r="C42">
        <v>60169</v>
      </c>
      <c r="D42">
        <v>443</v>
      </c>
      <c r="E42">
        <v>10</v>
      </c>
      <c r="F42">
        <v>420</v>
      </c>
      <c r="G42" t="s">
        <v>18</v>
      </c>
      <c r="H42">
        <v>1500</v>
      </c>
      <c r="I42">
        <v>1741295991.1654601</v>
      </c>
    </row>
    <row r="43" spans="1:15" x14ac:dyDescent="0.25">
      <c r="A43" t="s">
        <v>16</v>
      </c>
      <c r="B43" t="s">
        <v>17</v>
      </c>
      <c r="C43">
        <v>60169</v>
      </c>
      <c r="D43">
        <v>443</v>
      </c>
      <c r="E43">
        <v>10</v>
      </c>
      <c r="F43">
        <v>420</v>
      </c>
      <c r="G43" t="s">
        <v>19</v>
      </c>
      <c r="H43">
        <v>1500</v>
      </c>
      <c r="I43">
        <v>1741295991.1796701</v>
      </c>
      <c r="J43">
        <v>0</v>
      </c>
      <c r="K43" t="s">
        <v>20</v>
      </c>
      <c r="L43">
        <v>11072934.627533</v>
      </c>
      <c r="M43">
        <f>H42-H43</f>
        <v>0</v>
      </c>
      <c r="N43">
        <f>ROUND((M43/H42)*100, 2)</f>
        <v>0</v>
      </c>
      <c r="O43">
        <f>ROUND((I43-I42)*10^9, 2)</f>
        <v>14209985.73</v>
      </c>
    </row>
    <row r="44" spans="1:15" x14ac:dyDescent="0.25">
      <c r="A44" t="s">
        <v>21</v>
      </c>
      <c r="B44" t="s">
        <v>17</v>
      </c>
      <c r="C44">
        <v>57978</v>
      </c>
      <c r="D44">
        <v>443</v>
      </c>
      <c r="E44">
        <v>0</v>
      </c>
      <c r="F44">
        <v>262</v>
      </c>
      <c r="G44" t="s">
        <v>18</v>
      </c>
      <c r="H44">
        <v>1500</v>
      </c>
      <c r="I44">
        <v>1741295991.1656201</v>
      </c>
    </row>
    <row r="45" spans="1:15" x14ac:dyDescent="0.25">
      <c r="A45" t="s">
        <v>21</v>
      </c>
      <c r="B45" t="s">
        <v>17</v>
      </c>
      <c r="C45">
        <v>57978</v>
      </c>
      <c r="D45">
        <v>443</v>
      </c>
      <c r="E45">
        <v>0</v>
      </c>
      <c r="F45">
        <v>262</v>
      </c>
      <c r="G45" t="s">
        <v>19</v>
      </c>
      <c r="H45">
        <v>1500</v>
      </c>
      <c r="I45">
        <v>1741295991.1750901</v>
      </c>
      <c r="J45">
        <v>0</v>
      </c>
      <c r="K45" t="s">
        <v>20</v>
      </c>
      <c r="L45">
        <v>11133382.0025126</v>
      </c>
      <c r="M45">
        <f>H44-H45</f>
        <v>0</v>
      </c>
      <c r="N45">
        <f>ROUND((M45/H44)*100, 2)</f>
        <v>0</v>
      </c>
      <c r="O45">
        <f>ROUND((I45-I44)*10^9, 2)</f>
        <v>9469985.9600000009</v>
      </c>
    </row>
    <row r="46" spans="1:15" x14ac:dyDescent="0.25">
      <c r="A46" t="s">
        <v>17</v>
      </c>
      <c r="B46" t="s">
        <v>23</v>
      </c>
      <c r="C46">
        <v>55081</v>
      </c>
      <c r="D46">
        <v>443</v>
      </c>
      <c r="E46">
        <v>51</v>
      </c>
      <c r="F46">
        <v>483</v>
      </c>
      <c r="G46" t="s">
        <v>18</v>
      </c>
      <c r="H46">
        <v>2970</v>
      </c>
      <c r="I46">
        <v>1741295991.1638601</v>
      </c>
    </row>
    <row r="47" spans="1:15" x14ac:dyDescent="0.25">
      <c r="A47" t="s">
        <v>17</v>
      </c>
      <c r="B47" t="s">
        <v>23</v>
      </c>
      <c r="C47">
        <v>55081</v>
      </c>
      <c r="D47">
        <v>443</v>
      </c>
      <c r="E47">
        <v>51</v>
      </c>
      <c r="F47">
        <v>483</v>
      </c>
      <c r="G47" t="s">
        <v>19</v>
      </c>
      <c r="H47">
        <v>2970</v>
      </c>
      <c r="I47">
        <v>1741295991.18068</v>
      </c>
      <c r="J47">
        <v>0</v>
      </c>
      <c r="K47" t="s">
        <v>24</v>
      </c>
      <c r="L47">
        <v>12202004.4712105</v>
      </c>
      <c r="M47">
        <f>H46-H47</f>
        <v>0</v>
      </c>
      <c r="N47">
        <f>ROUND((M47/H46)*100, 2)</f>
        <v>0</v>
      </c>
      <c r="O47">
        <f>ROUND((I47-I46)*10^9, 2)</f>
        <v>16819953.920000002</v>
      </c>
    </row>
    <row r="48" spans="1:15" x14ac:dyDescent="0.25">
      <c r="A48" t="s">
        <v>22</v>
      </c>
      <c r="B48" t="s">
        <v>16</v>
      </c>
      <c r="C48">
        <v>65082</v>
      </c>
      <c r="D48">
        <v>443</v>
      </c>
      <c r="E48">
        <v>2</v>
      </c>
      <c r="F48">
        <v>874</v>
      </c>
      <c r="G48" t="s">
        <v>18</v>
      </c>
      <c r="H48">
        <v>2970</v>
      </c>
      <c r="I48">
        <v>1741295991.1636901</v>
      </c>
    </row>
    <row r="49" spans="1:15" x14ac:dyDescent="0.25">
      <c r="A49" t="s">
        <v>22</v>
      </c>
      <c r="B49" t="s">
        <v>16</v>
      </c>
      <c r="C49">
        <v>65082</v>
      </c>
      <c r="D49">
        <v>443</v>
      </c>
      <c r="E49">
        <v>2</v>
      </c>
      <c r="F49">
        <v>874</v>
      </c>
      <c r="G49" t="s">
        <v>19</v>
      </c>
      <c r="H49">
        <v>2970</v>
      </c>
      <c r="I49">
        <v>1741295991.17817</v>
      </c>
      <c r="J49">
        <v>0</v>
      </c>
      <c r="K49" t="s">
        <v>20</v>
      </c>
      <c r="L49">
        <v>12270604.4803966</v>
      </c>
      <c r="M49">
        <f>H48-H49</f>
        <v>0</v>
      </c>
      <c r="N49">
        <f>ROUND((M49/H48)*100, 2)</f>
        <v>0</v>
      </c>
      <c r="O49">
        <f>ROUND((I49-I48)*10^9, 2)</f>
        <v>14479875.560000001</v>
      </c>
    </row>
    <row r="51" spans="1:15" x14ac:dyDescent="0.25">
      <c r="A51" s="1" t="s">
        <v>28</v>
      </c>
    </row>
    <row r="52" spans="1:15" x14ac:dyDescent="0.25">
      <c r="A52" t="s">
        <v>21</v>
      </c>
      <c r="B52" t="s">
        <v>17</v>
      </c>
      <c r="C52">
        <v>57978</v>
      </c>
      <c r="D52">
        <v>443</v>
      </c>
      <c r="E52">
        <v>0</v>
      </c>
      <c r="F52">
        <v>262</v>
      </c>
      <c r="G52" t="s">
        <v>18</v>
      </c>
      <c r="H52">
        <v>1500</v>
      </c>
      <c r="I52">
        <v>1741296158.75774</v>
      </c>
    </row>
    <row r="53" spans="1:15" x14ac:dyDescent="0.25">
      <c r="A53" t="s">
        <v>21</v>
      </c>
      <c r="B53" t="s">
        <v>17</v>
      </c>
      <c r="C53">
        <v>57978</v>
      </c>
      <c r="D53">
        <v>443</v>
      </c>
      <c r="E53">
        <v>0</v>
      </c>
      <c r="F53">
        <v>262</v>
      </c>
      <c r="G53" t="s">
        <v>19</v>
      </c>
      <c r="H53">
        <v>1500</v>
      </c>
      <c r="I53">
        <v>1741296158.7695701</v>
      </c>
      <c r="J53">
        <v>0</v>
      </c>
      <c r="K53" t="s">
        <v>20</v>
      </c>
      <c r="L53">
        <v>11221747.716267901</v>
      </c>
      <c r="M53">
        <f>H52-H53</f>
        <v>0</v>
      </c>
      <c r="N53">
        <f>ROUND((M53/H52)*100, 2)</f>
        <v>0</v>
      </c>
      <c r="O53">
        <f>ROUND((I53-I52)*10^9, 2)</f>
        <v>11830091.48</v>
      </c>
    </row>
    <row r="54" spans="1:15" x14ac:dyDescent="0.25">
      <c r="A54" t="s">
        <v>16</v>
      </c>
      <c r="B54" t="s">
        <v>17</v>
      </c>
      <c r="C54">
        <v>60169</v>
      </c>
      <c r="D54">
        <v>443</v>
      </c>
      <c r="E54">
        <v>10</v>
      </c>
      <c r="F54">
        <v>420</v>
      </c>
      <c r="G54" t="s">
        <v>18</v>
      </c>
      <c r="H54">
        <v>1500</v>
      </c>
      <c r="I54">
        <v>1741296158.74875</v>
      </c>
    </row>
    <row r="55" spans="1:15" x14ac:dyDescent="0.25">
      <c r="A55" t="s">
        <v>16</v>
      </c>
      <c r="B55" t="s">
        <v>17</v>
      </c>
      <c r="C55">
        <v>60169</v>
      </c>
      <c r="D55">
        <v>443</v>
      </c>
      <c r="E55">
        <v>10</v>
      </c>
      <c r="F55">
        <v>420</v>
      </c>
      <c r="G55" t="s">
        <v>19</v>
      </c>
      <c r="H55">
        <v>1500</v>
      </c>
      <c r="I55">
        <v>1741296158.7688701</v>
      </c>
      <c r="J55">
        <v>0</v>
      </c>
      <c r="K55" t="s">
        <v>20</v>
      </c>
      <c r="L55">
        <v>11326879.5013428</v>
      </c>
      <c r="M55">
        <f>H54-H55</f>
        <v>0</v>
      </c>
      <c r="N55">
        <f>ROUND((M55/H54)*100, 2)</f>
        <v>0</v>
      </c>
      <c r="O55">
        <f>ROUND((I55-I54)*10^9, 2)</f>
        <v>20120143.890000001</v>
      </c>
    </row>
    <row r="56" spans="1:15" x14ac:dyDescent="0.25">
      <c r="A56" t="s">
        <v>21</v>
      </c>
      <c r="B56" t="s">
        <v>22</v>
      </c>
      <c r="C56">
        <v>50590</v>
      </c>
      <c r="D56">
        <v>443</v>
      </c>
      <c r="E56">
        <v>0</v>
      </c>
      <c r="F56">
        <v>262</v>
      </c>
      <c r="G56" t="s">
        <v>18</v>
      </c>
      <c r="H56">
        <v>1500</v>
      </c>
      <c r="I56">
        <v>1741296158.73158</v>
      </c>
    </row>
    <row r="57" spans="1:15" x14ac:dyDescent="0.25">
      <c r="A57" t="s">
        <v>21</v>
      </c>
      <c r="B57" t="s">
        <v>22</v>
      </c>
      <c r="C57">
        <v>50590</v>
      </c>
      <c r="D57">
        <v>443</v>
      </c>
      <c r="E57">
        <v>0</v>
      </c>
      <c r="F57">
        <v>262</v>
      </c>
      <c r="G57" t="s">
        <v>19</v>
      </c>
      <c r="H57">
        <v>1500</v>
      </c>
      <c r="I57">
        <v>1741296158.7667799</v>
      </c>
      <c r="J57">
        <v>0</v>
      </c>
      <c r="K57" t="s">
        <v>20</v>
      </c>
      <c r="L57">
        <v>11365165.2336121</v>
      </c>
      <c r="M57">
        <f>H56-H57</f>
        <v>0</v>
      </c>
      <c r="N57">
        <f>ROUND((M57/H56)*100, 2)</f>
        <v>0</v>
      </c>
      <c r="O57">
        <f>ROUND((I57-I56)*10^9, 2)</f>
        <v>35199880.600000001</v>
      </c>
    </row>
    <row r="58" spans="1:15" x14ac:dyDescent="0.25">
      <c r="A58" t="s">
        <v>17</v>
      </c>
      <c r="B58" t="s">
        <v>23</v>
      </c>
      <c r="C58">
        <v>55081</v>
      </c>
      <c r="D58">
        <v>443</v>
      </c>
      <c r="E58">
        <v>51</v>
      </c>
      <c r="F58">
        <v>483</v>
      </c>
      <c r="G58" t="s">
        <v>18</v>
      </c>
      <c r="H58">
        <v>2970</v>
      </c>
      <c r="I58">
        <v>1741296158.7580099</v>
      </c>
    </row>
    <row r="59" spans="1:15" x14ac:dyDescent="0.25">
      <c r="A59" t="s">
        <v>17</v>
      </c>
      <c r="B59" t="s">
        <v>23</v>
      </c>
      <c r="C59">
        <v>55081</v>
      </c>
      <c r="D59">
        <v>443</v>
      </c>
      <c r="E59">
        <v>51</v>
      </c>
      <c r="F59">
        <v>483</v>
      </c>
      <c r="G59" t="s">
        <v>19</v>
      </c>
      <c r="H59">
        <v>2970</v>
      </c>
      <c r="I59">
        <v>1741296158.77458</v>
      </c>
      <c r="J59">
        <v>0</v>
      </c>
      <c r="K59" t="s">
        <v>24</v>
      </c>
      <c r="L59">
        <v>12438161.7263512</v>
      </c>
      <c r="M59">
        <f>H58-H59</f>
        <v>0</v>
      </c>
      <c r="N59">
        <f>ROUND((M59/H58)*100, 2)</f>
        <v>0</v>
      </c>
      <c r="O59">
        <f>ROUND((I59-I58)*10^9, 2)</f>
        <v>16570091.25</v>
      </c>
    </row>
    <row r="60" spans="1:15" x14ac:dyDescent="0.25">
      <c r="A60" t="s">
        <v>22</v>
      </c>
      <c r="B60" t="s">
        <v>16</v>
      </c>
      <c r="C60">
        <v>65082</v>
      </c>
      <c r="D60">
        <v>443</v>
      </c>
      <c r="E60">
        <v>2</v>
      </c>
      <c r="F60">
        <v>874</v>
      </c>
      <c r="G60" t="s">
        <v>18</v>
      </c>
      <c r="H60">
        <v>2970</v>
      </c>
      <c r="I60">
        <v>1741296158.74634</v>
      </c>
    </row>
    <row r="61" spans="1:15" x14ac:dyDescent="0.25">
      <c r="A61" t="s">
        <v>22</v>
      </c>
      <c r="B61" t="s">
        <v>16</v>
      </c>
      <c r="C61">
        <v>65082</v>
      </c>
      <c r="D61">
        <v>443</v>
      </c>
      <c r="E61">
        <v>2</v>
      </c>
      <c r="F61">
        <v>874</v>
      </c>
      <c r="G61" t="s">
        <v>19</v>
      </c>
      <c r="H61">
        <v>2970</v>
      </c>
      <c r="I61">
        <v>1741296158.76965</v>
      </c>
      <c r="J61">
        <v>0</v>
      </c>
      <c r="K61" t="s">
        <v>20</v>
      </c>
      <c r="L61">
        <v>12464823.7067842</v>
      </c>
      <c r="M61">
        <f>H60-H61</f>
        <v>0</v>
      </c>
      <c r="N61">
        <f>ROUND((M61/H60)*100, 2)</f>
        <v>0</v>
      </c>
      <c r="O61">
        <f>ROUND((I61-I60)*10^9, 2)</f>
        <v>23309946.059999999</v>
      </c>
    </row>
    <row r="63" spans="1:15" x14ac:dyDescent="0.25">
      <c r="A63" s="1" t="s">
        <v>29</v>
      </c>
    </row>
    <row r="64" spans="1:15" x14ac:dyDescent="0.25">
      <c r="A64" t="s">
        <v>21</v>
      </c>
      <c r="B64" t="s">
        <v>17</v>
      </c>
      <c r="C64">
        <v>57978</v>
      </c>
      <c r="D64">
        <v>443</v>
      </c>
      <c r="E64">
        <v>0</v>
      </c>
      <c r="F64">
        <v>262</v>
      </c>
      <c r="G64" t="s">
        <v>18</v>
      </c>
      <c r="H64">
        <v>1500</v>
      </c>
      <c r="I64">
        <v>1741296326.28847</v>
      </c>
    </row>
    <row r="65" spans="1:15" x14ac:dyDescent="0.25">
      <c r="A65" t="s">
        <v>21</v>
      </c>
      <c r="B65" t="s">
        <v>17</v>
      </c>
      <c r="C65">
        <v>57978</v>
      </c>
      <c r="D65">
        <v>443</v>
      </c>
      <c r="E65">
        <v>0</v>
      </c>
      <c r="F65">
        <v>262</v>
      </c>
      <c r="G65" t="s">
        <v>19</v>
      </c>
      <c r="H65">
        <v>1500</v>
      </c>
      <c r="I65">
        <v>1741296326.31146</v>
      </c>
      <c r="J65">
        <v>0</v>
      </c>
      <c r="K65" t="s">
        <v>20</v>
      </c>
      <c r="L65">
        <v>11049825.9862264</v>
      </c>
      <c r="M65">
        <f>H64-H65</f>
        <v>0</v>
      </c>
      <c r="N65">
        <f>ROUND((M65/H64)*100, 2)</f>
        <v>0</v>
      </c>
      <c r="O65">
        <f>ROUND((I65-I64)*10^9, 2)</f>
        <v>22989988.329999998</v>
      </c>
    </row>
    <row r="66" spans="1:15" x14ac:dyDescent="0.25">
      <c r="A66" t="s">
        <v>16</v>
      </c>
      <c r="B66" t="s">
        <v>17</v>
      </c>
      <c r="C66">
        <v>60169</v>
      </c>
      <c r="D66">
        <v>443</v>
      </c>
      <c r="E66">
        <v>10</v>
      </c>
      <c r="F66">
        <v>420</v>
      </c>
      <c r="G66" t="s">
        <v>18</v>
      </c>
      <c r="H66">
        <v>1500</v>
      </c>
      <c r="I66">
        <v>1741296326.2878301</v>
      </c>
    </row>
    <row r="67" spans="1:15" x14ac:dyDescent="0.25">
      <c r="A67" t="s">
        <v>16</v>
      </c>
      <c r="B67" t="s">
        <v>17</v>
      </c>
      <c r="C67">
        <v>60169</v>
      </c>
      <c r="D67">
        <v>443</v>
      </c>
      <c r="E67">
        <v>10</v>
      </c>
      <c r="F67">
        <v>420</v>
      </c>
      <c r="G67" t="s">
        <v>19</v>
      </c>
      <c r="H67">
        <v>1500</v>
      </c>
      <c r="I67">
        <v>1741296326.31214</v>
      </c>
      <c r="J67">
        <v>0</v>
      </c>
      <c r="K67" t="s">
        <v>20</v>
      </c>
      <c r="L67">
        <v>11084282.398223899</v>
      </c>
      <c r="M67">
        <f>H66-H67</f>
        <v>0</v>
      </c>
      <c r="N67">
        <f>ROUND((M67/H66)*100, 2)</f>
        <v>0</v>
      </c>
      <c r="O67">
        <f>ROUND((I67-I66)*10^9, 2)</f>
        <v>24309873.579999998</v>
      </c>
    </row>
    <row r="68" spans="1:15" x14ac:dyDescent="0.25">
      <c r="A68" t="s">
        <v>21</v>
      </c>
      <c r="B68" t="s">
        <v>22</v>
      </c>
      <c r="C68">
        <v>50590</v>
      </c>
      <c r="D68">
        <v>443</v>
      </c>
      <c r="E68">
        <v>0</v>
      </c>
      <c r="F68">
        <v>262</v>
      </c>
      <c r="G68" t="s">
        <v>18</v>
      </c>
      <c r="H68">
        <v>1500</v>
      </c>
      <c r="I68">
        <v>1741296326.2985401</v>
      </c>
    </row>
    <row r="69" spans="1:15" x14ac:dyDescent="0.25">
      <c r="A69" t="s">
        <v>21</v>
      </c>
      <c r="B69" t="s">
        <v>22</v>
      </c>
      <c r="C69">
        <v>50590</v>
      </c>
      <c r="D69">
        <v>443</v>
      </c>
      <c r="E69">
        <v>0</v>
      </c>
      <c r="F69">
        <v>262</v>
      </c>
      <c r="G69" t="s">
        <v>19</v>
      </c>
      <c r="H69">
        <v>1500</v>
      </c>
      <c r="I69">
        <v>1741296326.3123</v>
      </c>
      <c r="J69">
        <v>0</v>
      </c>
      <c r="K69" t="s">
        <v>20</v>
      </c>
      <c r="L69">
        <v>11207790.692647301</v>
      </c>
      <c r="M69">
        <f>H68-H69</f>
        <v>0</v>
      </c>
      <c r="N69">
        <f>ROUND((M69/H68)*100, 2)</f>
        <v>0</v>
      </c>
      <c r="O69">
        <f>ROUND((I69-I68)*10^9, 2)</f>
        <v>13759851.460000001</v>
      </c>
    </row>
    <row r="70" spans="1:15" x14ac:dyDescent="0.25">
      <c r="A70" t="s">
        <v>17</v>
      </c>
      <c r="B70" t="s">
        <v>23</v>
      </c>
      <c r="C70">
        <v>55081</v>
      </c>
      <c r="D70">
        <v>443</v>
      </c>
      <c r="E70">
        <v>51</v>
      </c>
      <c r="F70">
        <v>483</v>
      </c>
      <c r="G70" t="s">
        <v>18</v>
      </c>
      <c r="H70">
        <v>2970</v>
      </c>
      <c r="I70">
        <v>1741296326.2997799</v>
      </c>
    </row>
    <row r="71" spans="1:15" x14ac:dyDescent="0.25">
      <c r="A71" t="s">
        <v>17</v>
      </c>
      <c r="B71" t="s">
        <v>23</v>
      </c>
      <c r="C71">
        <v>55081</v>
      </c>
      <c r="D71">
        <v>443</v>
      </c>
      <c r="E71">
        <v>51</v>
      </c>
      <c r="F71">
        <v>483</v>
      </c>
      <c r="G71" t="s">
        <v>19</v>
      </c>
      <c r="H71">
        <v>2970</v>
      </c>
      <c r="I71">
        <v>1741296326.3139601</v>
      </c>
      <c r="J71">
        <v>0</v>
      </c>
      <c r="K71" t="s">
        <v>24</v>
      </c>
      <c r="L71">
        <v>12528258.361399001</v>
      </c>
      <c r="M71">
        <f>H70-H71</f>
        <v>0</v>
      </c>
      <c r="N71">
        <f>ROUND((M71/H70)*100, 2)</f>
        <v>0</v>
      </c>
      <c r="O71">
        <f>ROUND((I71-I70)*10^9, 2)</f>
        <v>14180183.41</v>
      </c>
    </row>
    <row r="72" spans="1:15" x14ac:dyDescent="0.25">
      <c r="A72" t="s">
        <v>22</v>
      </c>
      <c r="B72" t="s">
        <v>16</v>
      </c>
      <c r="C72">
        <v>65082</v>
      </c>
      <c r="D72">
        <v>443</v>
      </c>
      <c r="E72">
        <v>2</v>
      </c>
      <c r="F72">
        <v>874</v>
      </c>
      <c r="G72" t="s">
        <v>18</v>
      </c>
      <c r="H72">
        <v>2970</v>
      </c>
      <c r="I72">
        <v>1741296326.29634</v>
      </c>
    </row>
    <row r="73" spans="1:15" x14ac:dyDescent="0.25">
      <c r="A73" t="s">
        <v>22</v>
      </c>
      <c r="B73" t="s">
        <v>16</v>
      </c>
      <c r="C73">
        <v>65082</v>
      </c>
      <c r="D73">
        <v>443</v>
      </c>
      <c r="E73">
        <v>2</v>
      </c>
      <c r="F73">
        <v>874</v>
      </c>
      <c r="G73" t="s">
        <v>19</v>
      </c>
      <c r="H73">
        <v>2970</v>
      </c>
      <c r="I73">
        <v>1741296326.3178501</v>
      </c>
      <c r="J73">
        <v>0</v>
      </c>
      <c r="K73" t="s">
        <v>20</v>
      </c>
      <c r="L73">
        <v>12636830.8308149</v>
      </c>
      <c r="M73">
        <f>H72-H73</f>
        <v>0</v>
      </c>
      <c r="N73">
        <f>ROUND((M73/H72)*100, 2)</f>
        <v>0</v>
      </c>
      <c r="O73">
        <f>ROUND((I73-I72)*10^9, 2)</f>
        <v>21510124.210000001</v>
      </c>
    </row>
    <row r="75" spans="1:15" x14ac:dyDescent="0.25">
      <c r="A75" s="1" t="s">
        <v>30</v>
      </c>
    </row>
    <row r="76" spans="1:15" x14ac:dyDescent="0.25">
      <c r="A76" t="s">
        <v>21</v>
      </c>
      <c r="B76" t="s">
        <v>17</v>
      </c>
      <c r="C76">
        <v>57978</v>
      </c>
      <c r="D76">
        <v>443</v>
      </c>
      <c r="E76">
        <v>0</v>
      </c>
      <c r="F76">
        <v>262</v>
      </c>
      <c r="G76" t="s">
        <v>18</v>
      </c>
      <c r="H76">
        <v>1500</v>
      </c>
      <c r="I76">
        <v>1741296493.88954</v>
      </c>
    </row>
    <row r="77" spans="1:15" x14ac:dyDescent="0.25">
      <c r="A77" t="s">
        <v>21</v>
      </c>
      <c r="B77" t="s">
        <v>17</v>
      </c>
      <c r="C77">
        <v>57978</v>
      </c>
      <c r="D77">
        <v>443</v>
      </c>
      <c r="E77">
        <v>0</v>
      </c>
      <c r="F77">
        <v>262</v>
      </c>
      <c r="G77" t="s">
        <v>19</v>
      </c>
      <c r="H77">
        <v>1500</v>
      </c>
      <c r="I77">
        <v>1741296493.8987999</v>
      </c>
      <c r="J77">
        <v>0</v>
      </c>
      <c r="K77" t="s">
        <v>20</v>
      </c>
      <c r="L77">
        <v>11031887.6902263</v>
      </c>
      <c r="M77">
        <f>H76-H77</f>
        <v>0</v>
      </c>
      <c r="N77">
        <f>ROUND((M77/H76)*100, 2)</f>
        <v>0</v>
      </c>
      <c r="O77">
        <f>ROUND((I77-I76)*10^9, 2)</f>
        <v>9259939.1899999995</v>
      </c>
    </row>
    <row r="78" spans="1:15" x14ac:dyDescent="0.25">
      <c r="A78" t="s">
        <v>21</v>
      </c>
      <c r="B78" t="s">
        <v>22</v>
      </c>
      <c r="C78">
        <v>50590</v>
      </c>
      <c r="D78">
        <v>443</v>
      </c>
      <c r="E78">
        <v>0</v>
      </c>
      <c r="F78">
        <v>262</v>
      </c>
      <c r="G78" t="s">
        <v>18</v>
      </c>
      <c r="H78">
        <v>1500</v>
      </c>
      <c r="I78">
        <v>1741296493.87292</v>
      </c>
    </row>
    <row r="79" spans="1:15" x14ac:dyDescent="0.25">
      <c r="A79" t="s">
        <v>21</v>
      </c>
      <c r="B79" t="s">
        <v>22</v>
      </c>
      <c r="C79">
        <v>50590</v>
      </c>
      <c r="D79">
        <v>443</v>
      </c>
      <c r="E79">
        <v>0</v>
      </c>
      <c r="F79">
        <v>262</v>
      </c>
      <c r="G79" t="s">
        <v>19</v>
      </c>
      <c r="H79">
        <v>1500</v>
      </c>
      <c r="I79">
        <v>1741296493.9003699</v>
      </c>
      <c r="J79">
        <v>0</v>
      </c>
      <c r="K79" t="s">
        <v>20</v>
      </c>
      <c r="L79">
        <v>11146706.42217</v>
      </c>
      <c r="M79">
        <f>H78-H79</f>
        <v>0</v>
      </c>
      <c r="N79">
        <f>ROUND((M79/H78)*100, 2)</f>
        <v>0</v>
      </c>
      <c r="O79">
        <f>ROUND((I79-I78)*10^9, 2)</f>
        <v>27449846.27</v>
      </c>
    </row>
    <row r="80" spans="1:15" x14ac:dyDescent="0.25">
      <c r="A80" t="s">
        <v>16</v>
      </c>
      <c r="B80" t="s">
        <v>17</v>
      </c>
      <c r="C80">
        <v>60169</v>
      </c>
      <c r="D80">
        <v>443</v>
      </c>
      <c r="E80">
        <v>10</v>
      </c>
      <c r="F80">
        <v>420</v>
      </c>
      <c r="G80" t="s">
        <v>18</v>
      </c>
      <c r="H80">
        <v>1500</v>
      </c>
      <c r="I80">
        <v>1741296493.8895199</v>
      </c>
    </row>
    <row r="81" spans="1:15" x14ac:dyDescent="0.25">
      <c r="A81" t="s">
        <v>16</v>
      </c>
      <c r="B81" t="s">
        <v>17</v>
      </c>
      <c r="C81">
        <v>60169</v>
      </c>
      <c r="D81">
        <v>443</v>
      </c>
      <c r="E81">
        <v>10</v>
      </c>
      <c r="F81">
        <v>420</v>
      </c>
      <c r="G81" t="s">
        <v>19</v>
      </c>
      <c r="H81">
        <v>1500</v>
      </c>
      <c r="I81">
        <v>1741296493.8952799</v>
      </c>
      <c r="J81">
        <v>0</v>
      </c>
      <c r="K81" t="s">
        <v>20</v>
      </c>
      <c r="L81">
        <v>11151051.0444641</v>
      </c>
      <c r="M81">
        <f>H80-H81</f>
        <v>0</v>
      </c>
      <c r="N81">
        <f>ROUND((M81/H80)*100, 2)</f>
        <v>0</v>
      </c>
      <c r="O81">
        <f>ROUND((I81-I80)*10^9, 2)</f>
        <v>5759954.4500000002</v>
      </c>
    </row>
    <row r="82" spans="1:15" x14ac:dyDescent="0.25">
      <c r="A82" t="s">
        <v>17</v>
      </c>
      <c r="B82" t="s">
        <v>23</v>
      </c>
      <c r="C82">
        <v>55081</v>
      </c>
      <c r="D82">
        <v>443</v>
      </c>
      <c r="E82">
        <v>51</v>
      </c>
      <c r="F82">
        <v>483</v>
      </c>
      <c r="G82" t="s">
        <v>18</v>
      </c>
      <c r="H82">
        <v>2970</v>
      </c>
      <c r="I82">
        <v>1741296493.8931201</v>
      </c>
    </row>
    <row r="83" spans="1:15" x14ac:dyDescent="0.25">
      <c r="A83" t="s">
        <v>17</v>
      </c>
      <c r="B83" t="s">
        <v>23</v>
      </c>
      <c r="C83">
        <v>55081</v>
      </c>
      <c r="D83">
        <v>443</v>
      </c>
      <c r="E83">
        <v>51</v>
      </c>
      <c r="F83">
        <v>483</v>
      </c>
      <c r="G83" t="s">
        <v>19</v>
      </c>
      <c r="H83">
        <v>2970</v>
      </c>
      <c r="I83">
        <v>1741296493.9195499</v>
      </c>
      <c r="J83">
        <v>0</v>
      </c>
      <c r="K83" t="s">
        <v>24</v>
      </c>
      <c r="L83">
        <v>11977147.4138253</v>
      </c>
      <c r="M83">
        <f>H82-H83</f>
        <v>0</v>
      </c>
      <c r="N83">
        <f>ROUND((M83/H82)*100, 2)</f>
        <v>0</v>
      </c>
      <c r="O83">
        <f>ROUND((I83-I82)*10^9, 2)</f>
        <v>26429891.59</v>
      </c>
    </row>
    <row r="84" spans="1:15" x14ac:dyDescent="0.25">
      <c r="A84" t="s">
        <v>22</v>
      </c>
      <c r="B84" t="s">
        <v>16</v>
      </c>
      <c r="C84">
        <v>65082</v>
      </c>
      <c r="D84">
        <v>443</v>
      </c>
      <c r="E84">
        <v>2</v>
      </c>
      <c r="F84">
        <v>874</v>
      </c>
      <c r="G84" t="s">
        <v>18</v>
      </c>
      <c r="H84">
        <v>2970</v>
      </c>
      <c r="I84">
        <v>1741296493.8884101</v>
      </c>
    </row>
    <row r="85" spans="1:15" x14ac:dyDescent="0.25">
      <c r="A85" t="s">
        <v>22</v>
      </c>
      <c r="B85" t="s">
        <v>16</v>
      </c>
      <c r="C85">
        <v>65082</v>
      </c>
      <c r="D85">
        <v>443</v>
      </c>
      <c r="E85">
        <v>2</v>
      </c>
      <c r="F85">
        <v>874</v>
      </c>
      <c r="G85" t="s">
        <v>19</v>
      </c>
      <c r="H85">
        <v>2970</v>
      </c>
      <c r="I85">
        <v>1741296493.9047501</v>
      </c>
      <c r="J85">
        <v>0</v>
      </c>
      <c r="K85" t="s">
        <v>20</v>
      </c>
      <c r="L85">
        <v>12081786.1171684</v>
      </c>
      <c r="M85">
        <f>H84-H85</f>
        <v>0</v>
      </c>
      <c r="N85">
        <f>ROUND((M85/H84)*100, 2)</f>
        <v>0</v>
      </c>
      <c r="O85">
        <f>ROUND((I85-I84)*10^9, 2)</f>
        <v>16340017.32</v>
      </c>
    </row>
    <row r="87" spans="1:15" x14ac:dyDescent="0.25">
      <c r="A87" s="1" t="s">
        <v>31</v>
      </c>
    </row>
    <row r="88" spans="1:15" x14ac:dyDescent="0.25">
      <c r="A88" t="s">
        <v>21</v>
      </c>
      <c r="B88" t="s">
        <v>17</v>
      </c>
      <c r="C88">
        <v>57978</v>
      </c>
      <c r="D88">
        <v>443</v>
      </c>
      <c r="E88">
        <v>0</v>
      </c>
      <c r="F88">
        <v>262</v>
      </c>
      <c r="G88" t="s">
        <v>18</v>
      </c>
      <c r="H88">
        <v>1500</v>
      </c>
      <c r="I88">
        <v>1741296661.46946</v>
      </c>
    </row>
    <row r="89" spans="1:15" x14ac:dyDescent="0.25">
      <c r="A89" t="s">
        <v>21</v>
      </c>
      <c r="B89" t="s">
        <v>17</v>
      </c>
      <c r="C89">
        <v>57978</v>
      </c>
      <c r="D89">
        <v>443</v>
      </c>
      <c r="E89">
        <v>0</v>
      </c>
      <c r="F89">
        <v>262</v>
      </c>
      <c r="G89" t="s">
        <v>19</v>
      </c>
      <c r="H89">
        <v>1500</v>
      </c>
      <c r="I89">
        <v>1741296661.49001</v>
      </c>
      <c r="J89">
        <v>0</v>
      </c>
      <c r="K89" t="s">
        <v>20</v>
      </c>
      <c r="L89">
        <v>12157932.122548399</v>
      </c>
      <c r="M89">
        <f>H88-H89</f>
        <v>0</v>
      </c>
      <c r="N89">
        <f>ROUND((M89/H88)*100, 2)</f>
        <v>0</v>
      </c>
      <c r="O89">
        <f>ROUND((I89-I88)*10^9, 2)</f>
        <v>20550012.59</v>
      </c>
    </row>
    <row r="90" spans="1:15" x14ac:dyDescent="0.25">
      <c r="A90" t="s">
        <v>21</v>
      </c>
      <c r="B90" t="s">
        <v>22</v>
      </c>
      <c r="C90">
        <v>50590</v>
      </c>
      <c r="D90">
        <v>443</v>
      </c>
      <c r="E90">
        <v>0</v>
      </c>
      <c r="F90">
        <v>262</v>
      </c>
      <c r="G90" t="s">
        <v>18</v>
      </c>
      <c r="H90">
        <v>1500</v>
      </c>
      <c r="I90">
        <v>1741296661.4628601</v>
      </c>
    </row>
    <row r="91" spans="1:15" x14ac:dyDescent="0.25">
      <c r="A91" t="s">
        <v>21</v>
      </c>
      <c r="B91" t="s">
        <v>22</v>
      </c>
      <c r="C91">
        <v>50590</v>
      </c>
      <c r="D91">
        <v>443</v>
      </c>
      <c r="E91">
        <v>0</v>
      </c>
      <c r="F91">
        <v>262</v>
      </c>
      <c r="G91" t="s">
        <v>19</v>
      </c>
      <c r="H91">
        <v>1500</v>
      </c>
      <c r="I91">
        <v>1741296661.4811499</v>
      </c>
      <c r="J91">
        <v>0</v>
      </c>
      <c r="K91" t="s">
        <v>20</v>
      </c>
      <c r="L91">
        <v>12256153.901418099</v>
      </c>
      <c r="M91">
        <f>H90-H91</f>
        <v>0</v>
      </c>
      <c r="N91">
        <f>ROUND((M91/H90)*100, 2)</f>
        <v>0</v>
      </c>
      <c r="O91">
        <f>ROUND((I91-I90)*10^9, 2)</f>
        <v>18289804.460000001</v>
      </c>
    </row>
    <row r="92" spans="1:15" x14ac:dyDescent="0.25">
      <c r="A92" t="s">
        <v>16</v>
      </c>
      <c r="B92" t="s">
        <v>17</v>
      </c>
      <c r="C92">
        <v>60169</v>
      </c>
      <c r="D92">
        <v>443</v>
      </c>
      <c r="E92">
        <v>10</v>
      </c>
      <c r="F92">
        <v>420</v>
      </c>
      <c r="G92" t="s">
        <v>18</v>
      </c>
      <c r="H92">
        <v>1500</v>
      </c>
      <c r="I92">
        <v>1741296661.46924</v>
      </c>
    </row>
    <row r="93" spans="1:15" x14ac:dyDescent="0.25">
      <c r="A93" t="s">
        <v>16</v>
      </c>
      <c r="B93" t="s">
        <v>17</v>
      </c>
      <c r="C93">
        <v>60169</v>
      </c>
      <c r="D93">
        <v>443</v>
      </c>
      <c r="E93">
        <v>10</v>
      </c>
      <c r="F93">
        <v>420</v>
      </c>
      <c r="G93" t="s">
        <v>19</v>
      </c>
      <c r="H93">
        <v>1500</v>
      </c>
      <c r="I93">
        <v>1741296661.4825301</v>
      </c>
      <c r="J93">
        <v>0</v>
      </c>
      <c r="K93" t="s">
        <v>20</v>
      </c>
      <c r="L93">
        <v>12288262.526194301</v>
      </c>
      <c r="M93">
        <f>H92-H93</f>
        <v>0</v>
      </c>
      <c r="N93">
        <f>ROUND((M93/H92)*100, 2)</f>
        <v>0</v>
      </c>
      <c r="O93">
        <f>ROUND((I93-I92)*10^9, 2)</f>
        <v>13290166.85</v>
      </c>
    </row>
    <row r="94" spans="1:15" x14ac:dyDescent="0.25">
      <c r="A94" t="s">
        <v>22</v>
      </c>
      <c r="B94" t="s">
        <v>16</v>
      </c>
      <c r="C94">
        <v>65082</v>
      </c>
      <c r="D94">
        <v>443</v>
      </c>
      <c r="E94">
        <v>2</v>
      </c>
      <c r="F94">
        <v>874</v>
      </c>
      <c r="G94" t="s">
        <v>18</v>
      </c>
      <c r="H94">
        <v>2970</v>
      </c>
      <c r="I94">
        <v>1741296661.4791501</v>
      </c>
    </row>
    <row r="95" spans="1:15" x14ac:dyDescent="0.25">
      <c r="A95" t="s">
        <v>22</v>
      </c>
      <c r="B95" t="s">
        <v>16</v>
      </c>
      <c r="C95">
        <v>65082</v>
      </c>
      <c r="D95">
        <v>443</v>
      </c>
      <c r="E95">
        <v>2</v>
      </c>
      <c r="F95">
        <v>874</v>
      </c>
      <c r="G95" t="s">
        <v>19</v>
      </c>
      <c r="H95">
        <v>2970</v>
      </c>
      <c r="I95">
        <v>1741296661.4983499</v>
      </c>
      <c r="J95">
        <v>0</v>
      </c>
      <c r="K95" t="s">
        <v>20</v>
      </c>
      <c r="L95">
        <v>12443890.2344367</v>
      </c>
      <c r="M95">
        <f>H94-H95</f>
        <v>0</v>
      </c>
      <c r="N95">
        <f>ROUND((M95/H94)*100, 2)</f>
        <v>0</v>
      </c>
      <c r="O95">
        <f>ROUND((I95-I94)*10^9, 2)</f>
        <v>19199848.18</v>
      </c>
    </row>
    <row r="96" spans="1:15" x14ac:dyDescent="0.25">
      <c r="A96" t="s">
        <v>17</v>
      </c>
      <c r="B96" t="s">
        <v>23</v>
      </c>
      <c r="C96">
        <v>55081</v>
      </c>
      <c r="D96">
        <v>443</v>
      </c>
      <c r="E96">
        <v>51</v>
      </c>
      <c r="F96">
        <v>483</v>
      </c>
      <c r="G96" t="s">
        <v>18</v>
      </c>
      <c r="H96">
        <v>2970</v>
      </c>
      <c r="I96">
        <v>1741296661.4716001</v>
      </c>
    </row>
    <row r="97" spans="1:15" x14ac:dyDescent="0.25">
      <c r="A97" t="s">
        <v>17</v>
      </c>
      <c r="B97" t="s">
        <v>23</v>
      </c>
      <c r="C97">
        <v>55081</v>
      </c>
      <c r="D97">
        <v>443</v>
      </c>
      <c r="E97">
        <v>51</v>
      </c>
      <c r="F97">
        <v>483</v>
      </c>
      <c r="G97" t="s">
        <v>19</v>
      </c>
      <c r="H97">
        <v>2970</v>
      </c>
      <c r="I97">
        <v>1741296661.49137</v>
      </c>
      <c r="J97">
        <v>0</v>
      </c>
      <c r="K97" t="s">
        <v>24</v>
      </c>
      <c r="L97">
        <v>12544451.4582856</v>
      </c>
      <c r="M97">
        <f>H96-H97</f>
        <v>0</v>
      </c>
      <c r="N97">
        <f>ROUND((M97/H96)*100, 2)</f>
        <v>0</v>
      </c>
      <c r="O97">
        <f>ROUND((I97-I96)*10^9, 2)</f>
        <v>19769907</v>
      </c>
    </row>
    <row r="99" spans="1:15" x14ac:dyDescent="0.25">
      <c r="A99" s="1" t="s">
        <v>32</v>
      </c>
    </row>
    <row r="100" spans="1:15" x14ac:dyDescent="0.25">
      <c r="A100" t="s">
        <v>21</v>
      </c>
      <c r="B100" t="s">
        <v>22</v>
      </c>
      <c r="C100">
        <v>50590</v>
      </c>
      <c r="D100">
        <v>443</v>
      </c>
      <c r="E100">
        <v>0</v>
      </c>
      <c r="F100">
        <v>262</v>
      </c>
      <c r="G100" t="s">
        <v>18</v>
      </c>
      <c r="H100">
        <v>1500</v>
      </c>
      <c r="I100">
        <v>1741296829.0067699</v>
      </c>
    </row>
    <row r="101" spans="1:15" x14ac:dyDescent="0.25">
      <c r="A101" t="s">
        <v>21</v>
      </c>
      <c r="B101" t="s">
        <v>22</v>
      </c>
      <c r="C101">
        <v>50590</v>
      </c>
      <c r="D101">
        <v>443</v>
      </c>
      <c r="E101">
        <v>0</v>
      </c>
      <c r="F101">
        <v>262</v>
      </c>
      <c r="G101" t="s">
        <v>19</v>
      </c>
      <c r="H101">
        <v>1500</v>
      </c>
      <c r="I101">
        <v>1741296829.0270801</v>
      </c>
      <c r="J101">
        <v>0</v>
      </c>
      <c r="K101" t="s">
        <v>20</v>
      </c>
      <c r="L101">
        <v>11092561.086018899</v>
      </c>
      <c r="M101">
        <f>H100-H101</f>
        <v>0</v>
      </c>
      <c r="N101">
        <f>ROUND((M101/H100)*100, 2)</f>
        <v>0</v>
      </c>
      <c r="O101">
        <f>ROUND((I101-I100)*10^9, 2)</f>
        <v>20310163.5</v>
      </c>
    </row>
    <row r="102" spans="1:15" x14ac:dyDescent="0.25">
      <c r="A102" t="s">
        <v>21</v>
      </c>
      <c r="B102" t="s">
        <v>17</v>
      </c>
      <c r="C102">
        <v>57978</v>
      </c>
      <c r="D102">
        <v>443</v>
      </c>
      <c r="E102">
        <v>0</v>
      </c>
      <c r="F102">
        <v>262</v>
      </c>
      <c r="G102" t="s">
        <v>18</v>
      </c>
      <c r="H102">
        <v>1500</v>
      </c>
      <c r="I102">
        <v>1741296829.0092199</v>
      </c>
    </row>
    <row r="103" spans="1:15" x14ac:dyDescent="0.25">
      <c r="A103" t="s">
        <v>21</v>
      </c>
      <c r="B103" t="s">
        <v>17</v>
      </c>
      <c r="C103">
        <v>57978</v>
      </c>
      <c r="D103">
        <v>443</v>
      </c>
      <c r="E103">
        <v>0</v>
      </c>
      <c r="F103">
        <v>262</v>
      </c>
      <c r="G103" t="s">
        <v>19</v>
      </c>
      <c r="H103">
        <v>1500</v>
      </c>
      <c r="I103">
        <v>1741296829.0290201</v>
      </c>
      <c r="J103">
        <v>0</v>
      </c>
      <c r="K103" t="s">
        <v>20</v>
      </c>
      <c r="L103">
        <v>11168628.374735501</v>
      </c>
      <c r="M103">
        <f>H102-H103</f>
        <v>0</v>
      </c>
      <c r="N103">
        <f>ROUND((M103/H102)*100, 2)</f>
        <v>0</v>
      </c>
      <c r="O103">
        <f>ROUND((I103-I102)*10^9, 2)</f>
        <v>19800186.16</v>
      </c>
    </row>
    <row r="104" spans="1:15" x14ac:dyDescent="0.25">
      <c r="A104" t="s">
        <v>16</v>
      </c>
      <c r="B104" t="s">
        <v>17</v>
      </c>
      <c r="C104">
        <v>60169</v>
      </c>
      <c r="D104">
        <v>443</v>
      </c>
      <c r="E104">
        <v>10</v>
      </c>
      <c r="F104">
        <v>420</v>
      </c>
      <c r="G104" t="s">
        <v>18</v>
      </c>
      <c r="H104">
        <v>1500</v>
      </c>
      <c r="I104">
        <v>1741296829.0118599</v>
      </c>
    </row>
    <row r="105" spans="1:15" x14ac:dyDescent="0.25">
      <c r="A105" t="s">
        <v>16</v>
      </c>
      <c r="B105" t="s">
        <v>17</v>
      </c>
      <c r="C105">
        <v>60169</v>
      </c>
      <c r="D105">
        <v>443</v>
      </c>
      <c r="E105">
        <v>10</v>
      </c>
      <c r="F105">
        <v>420</v>
      </c>
      <c r="G105" t="s">
        <v>19</v>
      </c>
      <c r="H105">
        <v>1500</v>
      </c>
      <c r="I105">
        <v>1741296829.0362699</v>
      </c>
      <c r="J105">
        <v>0</v>
      </c>
      <c r="K105" t="s">
        <v>20</v>
      </c>
      <c r="L105">
        <v>11246156.533559199</v>
      </c>
      <c r="M105">
        <f>H104-H105</f>
        <v>0</v>
      </c>
      <c r="N105">
        <f>ROUND((M105/H104)*100, 2)</f>
        <v>0</v>
      </c>
      <c r="O105">
        <f>ROUND((I105-I104)*10^9, 2)</f>
        <v>24410009.379999999</v>
      </c>
    </row>
    <row r="106" spans="1:15" x14ac:dyDescent="0.25">
      <c r="A106" t="s">
        <v>22</v>
      </c>
      <c r="B106" t="s">
        <v>16</v>
      </c>
      <c r="C106">
        <v>65082</v>
      </c>
      <c r="D106">
        <v>443</v>
      </c>
      <c r="E106">
        <v>2</v>
      </c>
      <c r="F106">
        <v>874</v>
      </c>
      <c r="G106" t="s">
        <v>18</v>
      </c>
      <c r="H106">
        <v>2970</v>
      </c>
      <c r="I106">
        <v>1741296829.0071599</v>
      </c>
    </row>
    <row r="107" spans="1:15" x14ac:dyDescent="0.25">
      <c r="A107" t="s">
        <v>22</v>
      </c>
      <c r="B107" t="s">
        <v>16</v>
      </c>
      <c r="C107">
        <v>65082</v>
      </c>
      <c r="D107">
        <v>443</v>
      </c>
      <c r="E107">
        <v>2</v>
      </c>
      <c r="F107">
        <v>874</v>
      </c>
      <c r="G107" t="s">
        <v>19</v>
      </c>
      <c r="H107">
        <v>2970</v>
      </c>
      <c r="I107">
        <v>1741296829.03073</v>
      </c>
      <c r="J107">
        <v>0</v>
      </c>
      <c r="K107" t="s">
        <v>20</v>
      </c>
      <c r="L107">
        <v>11926676.608898001</v>
      </c>
      <c r="M107">
        <f>H106-H107</f>
        <v>0</v>
      </c>
      <c r="N107">
        <f>ROUND((M107/H106)*100, 2)</f>
        <v>0</v>
      </c>
      <c r="O107">
        <f>ROUND((I107-I106)*10^9, 2)</f>
        <v>23570060.73</v>
      </c>
    </row>
    <row r="108" spans="1:15" x14ac:dyDescent="0.25">
      <c r="A108" t="s">
        <v>17</v>
      </c>
      <c r="B108" t="s">
        <v>23</v>
      </c>
      <c r="C108">
        <v>55081</v>
      </c>
      <c r="D108">
        <v>443</v>
      </c>
      <c r="E108">
        <v>51</v>
      </c>
      <c r="F108">
        <v>483</v>
      </c>
      <c r="G108" t="s">
        <v>18</v>
      </c>
      <c r="H108">
        <v>2970</v>
      </c>
      <c r="I108">
        <v>1741296829.0204201</v>
      </c>
    </row>
    <row r="109" spans="1:15" x14ac:dyDescent="0.25">
      <c r="A109" t="s">
        <v>17</v>
      </c>
      <c r="B109" t="s">
        <v>23</v>
      </c>
      <c r="C109">
        <v>55081</v>
      </c>
      <c r="D109">
        <v>443</v>
      </c>
      <c r="E109">
        <v>51</v>
      </c>
      <c r="F109">
        <v>483</v>
      </c>
      <c r="G109" t="s">
        <v>19</v>
      </c>
      <c r="H109">
        <v>2970</v>
      </c>
      <c r="I109">
        <v>1741296829.03757</v>
      </c>
      <c r="J109">
        <v>0</v>
      </c>
      <c r="K109" t="s">
        <v>24</v>
      </c>
      <c r="L109">
        <v>11950139.1845922</v>
      </c>
      <c r="M109">
        <f>H108-H109</f>
        <v>0</v>
      </c>
      <c r="N109">
        <f>ROUND((M109/H108)*100, 2)</f>
        <v>0</v>
      </c>
      <c r="O109">
        <f>ROUND((I109-I108)*10^9, 2)</f>
        <v>17149925.23</v>
      </c>
    </row>
    <row r="111" spans="1:15" x14ac:dyDescent="0.25">
      <c r="A111" s="1" t="s">
        <v>33</v>
      </c>
    </row>
    <row r="112" spans="1:15" x14ac:dyDescent="0.25">
      <c r="A112" t="s">
        <v>21</v>
      </c>
      <c r="B112" t="s">
        <v>17</v>
      </c>
      <c r="C112">
        <v>57978</v>
      </c>
      <c r="D112">
        <v>443</v>
      </c>
      <c r="E112">
        <v>0</v>
      </c>
      <c r="F112">
        <v>262</v>
      </c>
      <c r="G112" t="s">
        <v>18</v>
      </c>
      <c r="H112">
        <v>1500</v>
      </c>
      <c r="I112">
        <v>1741296996.57126</v>
      </c>
    </row>
    <row r="113" spans="1:15" x14ac:dyDescent="0.25">
      <c r="A113" t="s">
        <v>21</v>
      </c>
      <c r="B113" t="s">
        <v>17</v>
      </c>
      <c r="C113">
        <v>57978</v>
      </c>
      <c r="D113">
        <v>443</v>
      </c>
      <c r="E113">
        <v>0</v>
      </c>
      <c r="F113">
        <v>262</v>
      </c>
      <c r="G113" t="s">
        <v>19</v>
      </c>
      <c r="H113">
        <v>1500</v>
      </c>
      <c r="I113">
        <v>1741296996.6071701</v>
      </c>
      <c r="J113">
        <v>0</v>
      </c>
      <c r="K113" t="s">
        <v>20</v>
      </c>
      <c r="L113">
        <v>12381423.791249599</v>
      </c>
      <c r="M113">
        <f>H112-H113</f>
        <v>0</v>
      </c>
      <c r="N113">
        <f>ROUND((M113/H112)*100, 2)</f>
        <v>0</v>
      </c>
      <c r="O113">
        <f>ROUND((I113-I112)*10^9, 2)</f>
        <v>35910129.549999997</v>
      </c>
    </row>
    <row r="114" spans="1:15" x14ac:dyDescent="0.25">
      <c r="A114" t="s">
        <v>16</v>
      </c>
      <c r="B114" t="s">
        <v>17</v>
      </c>
      <c r="C114">
        <v>60169</v>
      </c>
      <c r="D114">
        <v>443</v>
      </c>
      <c r="E114">
        <v>10</v>
      </c>
      <c r="F114">
        <v>420</v>
      </c>
      <c r="G114" t="s">
        <v>18</v>
      </c>
      <c r="H114">
        <v>1500</v>
      </c>
      <c r="I114">
        <v>1741296996.5882499</v>
      </c>
    </row>
    <row r="115" spans="1:15" x14ac:dyDescent="0.25">
      <c r="A115" t="s">
        <v>16</v>
      </c>
      <c r="B115" t="s">
        <v>17</v>
      </c>
      <c r="C115">
        <v>60169</v>
      </c>
      <c r="D115">
        <v>443</v>
      </c>
      <c r="E115">
        <v>10</v>
      </c>
      <c r="F115">
        <v>420</v>
      </c>
      <c r="G115" t="s">
        <v>19</v>
      </c>
      <c r="H115">
        <v>1500</v>
      </c>
      <c r="I115">
        <v>1741296996.6110001</v>
      </c>
      <c r="J115">
        <v>0</v>
      </c>
      <c r="K115" t="s">
        <v>20</v>
      </c>
      <c r="L115">
        <v>12427495.7974752</v>
      </c>
      <c r="M115">
        <f>H114-H115</f>
        <v>0</v>
      </c>
      <c r="N115">
        <f>ROUND((M115/H114)*100, 2)</f>
        <v>0</v>
      </c>
      <c r="O115">
        <f>ROUND((I115-I114)*10^9, 2)</f>
        <v>22750139.239999998</v>
      </c>
    </row>
    <row r="116" spans="1:15" x14ac:dyDescent="0.25">
      <c r="A116" t="s">
        <v>21</v>
      </c>
      <c r="B116" t="s">
        <v>22</v>
      </c>
      <c r="C116">
        <v>50590</v>
      </c>
      <c r="D116">
        <v>443</v>
      </c>
      <c r="E116">
        <v>0</v>
      </c>
      <c r="F116">
        <v>262</v>
      </c>
      <c r="G116" t="s">
        <v>18</v>
      </c>
      <c r="H116">
        <v>1500</v>
      </c>
      <c r="I116">
        <v>1741296996.59254</v>
      </c>
    </row>
    <row r="117" spans="1:15" x14ac:dyDescent="0.25">
      <c r="A117" t="s">
        <v>21</v>
      </c>
      <c r="B117" t="s">
        <v>22</v>
      </c>
      <c r="C117">
        <v>50590</v>
      </c>
      <c r="D117">
        <v>443</v>
      </c>
      <c r="E117">
        <v>0</v>
      </c>
      <c r="F117">
        <v>262</v>
      </c>
      <c r="G117" t="s">
        <v>19</v>
      </c>
      <c r="H117">
        <v>1500</v>
      </c>
      <c r="I117">
        <v>1741296996.6030099</v>
      </c>
      <c r="J117">
        <v>0</v>
      </c>
      <c r="K117" t="s">
        <v>20</v>
      </c>
      <c r="L117">
        <v>12497976.144154901</v>
      </c>
      <c r="M117">
        <f>H116-H117</f>
        <v>0</v>
      </c>
      <c r="N117">
        <f>ROUND((M117/H116)*100, 2)</f>
        <v>0</v>
      </c>
      <c r="O117">
        <f>ROUND((I117-I116)*10^9, 2)</f>
        <v>10469913.48</v>
      </c>
    </row>
    <row r="118" spans="1:15" x14ac:dyDescent="0.25">
      <c r="A118" t="s">
        <v>22</v>
      </c>
      <c r="B118" t="s">
        <v>16</v>
      </c>
      <c r="C118">
        <v>65082</v>
      </c>
      <c r="D118">
        <v>443</v>
      </c>
      <c r="E118">
        <v>2</v>
      </c>
      <c r="F118">
        <v>874</v>
      </c>
      <c r="G118" t="s">
        <v>18</v>
      </c>
      <c r="H118">
        <v>2970</v>
      </c>
      <c r="I118">
        <v>1741296996.58409</v>
      </c>
    </row>
    <row r="119" spans="1:15" x14ac:dyDescent="0.25">
      <c r="A119" t="s">
        <v>22</v>
      </c>
      <c r="B119" t="s">
        <v>16</v>
      </c>
      <c r="C119">
        <v>65082</v>
      </c>
      <c r="D119">
        <v>443</v>
      </c>
      <c r="E119">
        <v>2</v>
      </c>
      <c r="F119">
        <v>874</v>
      </c>
      <c r="G119" t="s">
        <v>19</v>
      </c>
      <c r="H119">
        <v>2970</v>
      </c>
      <c r="I119">
        <v>1741296996.6087301</v>
      </c>
      <c r="J119">
        <v>0</v>
      </c>
      <c r="K119" t="s">
        <v>20</v>
      </c>
      <c r="L119">
        <v>12489675.191114999</v>
      </c>
      <c r="M119">
        <f>H118-H119</f>
        <v>0</v>
      </c>
      <c r="N119">
        <f>ROUND((M119/H118)*100, 2)</f>
        <v>0</v>
      </c>
      <c r="O119">
        <f>ROUND((I119-I118)*10^9, 2)</f>
        <v>24640083.309999999</v>
      </c>
    </row>
    <row r="120" spans="1:15" x14ac:dyDescent="0.25">
      <c r="A120" t="s">
        <v>17</v>
      </c>
      <c r="B120" t="s">
        <v>23</v>
      </c>
      <c r="C120">
        <v>55081</v>
      </c>
      <c r="D120">
        <v>443</v>
      </c>
      <c r="E120">
        <v>51</v>
      </c>
      <c r="F120">
        <v>483</v>
      </c>
      <c r="G120" t="s">
        <v>18</v>
      </c>
      <c r="H120">
        <v>2970</v>
      </c>
      <c r="I120">
        <v>1741296996.5873401</v>
      </c>
    </row>
    <row r="121" spans="1:15" x14ac:dyDescent="0.25">
      <c r="A121" t="s">
        <v>17</v>
      </c>
      <c r="B121" t="s">
        <v>23</v>
      </c>
      <c r="C121">
        <v>55081</v>
      </c>
      <c r="D121">
        <v>443</v>
      </c>
      <c r="E121">
        <v>51</v>
      </c>
      <c r="F121">
        <v>483</v>
      </c>
      <c r="G121" t="s">
        <v>19</v>
      </c>
      <c r="H121">
        <v>2970</v>
      </c>
      <c r="I121">
        <v>1741296996.6105599</v>
      </c>
      <c r="J121">
        <v>0</v>
      </c>
      <c r="K121" t="s">
        <v>24</v>
      </c>
      <c r="L121">
        <v>12511743.118465999</v>
      </c>
      <c r="M121">
        <f>H120-H121</f>
        <v>0</v>
      </c>
      <c r="N121">
        <f>ROUND((M121/H120)*100, 2)</f>
        <v>0</v>
      </c>
      <c r="O121">
        <f>ROUND((I121-I120)*10^9, 2)</f>
        <v>23219823.84</v>
      </c>
    </row>
    <row r="125" spans="1:15" x14ac:dyDescent="0.25">
      <c r="A125" s="1" t="s">
        <v>34</v>
      </c>
      <c r="B125" s="1" t="s">
        <v>35</v>
      </c>
      <c r="E125" s="1" t="s">
        <v>4</v>
      </c>
    </row>
    <row r="126" spans="1:15" x14ac:dyDescent="0.25">
      <c r="A126" s="1" t="s">
        <v>36</v>
      </c>
      <c r="B126">
        <f>ROUND(AVERAGEIF(E1:E121, "&gt;0", J1:J121), 2)</f>
        <v>0</v>
      </c>
      <c r="E126">
        <v>-1</v>
      </c>
    </row>
    <row r="127" spans="1:15" x14ac:dyDescent="0.25">
      <c r="A127" s="1" t="s">
        <v>37</v>
      </c>
      <c r="B127">
        <f>ROUND(AVERAGEIF(E1:E121, "&gt;0", M1:M121), 2)</f>
        <v>0</v>
      </c>
      <c r="E127">
        <v>-1</v>
      </c>
    </row>
    <row r="128" spans="1:15" x14ac:dyDescent="0.25">
      <c r="A128" s="1" t="s">
        <v>38</v>
      </c>
      <c r="B128">
        <f>ROUND(AVERAGEIF(E1:E121, "&gt;0", N1:N121), 2)</f>
        <v>0</v>
      </c>
      <c r="E128">
        <v>-1</v>
      </c>
    </row>
    <row r="129" spans="1:5" x14ac:dyDescent="0.25">
      <c r="A129" s="1" t="s">
        <v>39</v>
      </c>
      <c r="B129">
        <f>ROUND(AVERAGEIF(E1:E121, "&gt;0", O1:O121), 2)</f>
        <v>21138000.489999998</v>
      </c>
      <c r="E129">
        <v>-1</v>
      </c>
    </row>
    <row r="130" spans="1:5" x14ac:dyDescent="0.25">
      <c r="A130" s="1" t="s">
        <v>11</v>
      </c>
      <c r="B130">
        <f>ROUND(AVERAGEIF(E1:E121, "&gt;0", L1:L121), 2)</f>
        <v>12407865.439999999</v>
      </c>
      <c r="E130">
        <v>-1</v>
      </c>
    </row>
    <row r="131" spans="1:5" x14ac:dyDescent="0.25">
      <c r="A131" s="1" t="s">
        <v>40</v>
      </c>
      <c r="B131">
        <v>1293122.1599999999</v>
      </c>
      <c r="E131">
        <v>-1</v>
      </c>
    </row>
    <row r="132" spans="1:5" x14ac:dyDescent="0.25">
      <c r="A132" s="1" t="s">
        <v>41</v>
      </c>
      <c r="B132">
        <v>3480.36</v>
      </c>
      <c r="E132">
        <v>-1</v>
      </c>
    </row>
    <row r="133" spans="1:5" x14ac:dyDescent="0.25">
      <c r="A133" s="1" t="s">
        <v>42</v>
      </c>
      <c r="B133">
        <v>1180.1099999999999</v>
      </c>
      <c r="E133">
        <v>-1</v>
      </c>
    </row>
    <row r="134" spans="1:5" x14ac:dyDescent="0.25">
      <c r="A134" s="1" t="s">
        <v>43</v>
      </c>
      <c r="B134">
        <v>727.43</v>
      </c>
      <c r="E134">
        <v>-1</v>
      </c>
    </row>
    <row r="135" spans="1:5" x14ac:dyDescent="0.25">
      <c r="A135" s="1" t="s">
        <v>44</v>
      </c>
      <c r="B135">
        <v>353.27</v>
      </c>
      <c r="E135">
        <v>-1</v>
      </c>
    </row>
    <row r="137" spans="1:5" x14ac:dyDescent="0.25">
      <c r="A137" s="1" t="s">
        <v>45</v>
      </c>
      <c r="B137" s="1" t="s">
        <v>46</v>
      </c>
      <c r="C137" s="1" t="s">
        <v>47</v>
      </c>
      <c r="E137" s="1" t="s">
        <v>4</v>
      </c>
    </row>
    <row r="138" spans="1:5" x14ac:dyDescent="0.25">
      <c r="A138">
        <v>1</v>
      </c>
      <c r="B138">
        <v>62.53</v>
      </c>
      <c r="C138">
        <v>46274178</v>
      </c>
      <c r="E138">
        <v>-1</v>
      </c>
    </row>
    <row r="139" spans="1:5" x14ac:dyDescent="0.25">
      <c r="A139">
        <v>2</v>
      </c>
      <c r="B139">
        <v>84.25</v>
      </c>
      <c r="C139">
        <v>65193318</v>
      </c>
      <c r="E139">
        <v>-1</v>
      </c>
    </row>
    <row r="140" spans="1:5" x14ac:dyDescent="0.25">
      <c r="A140">
        <v>3</v>
      </c>
      <c r="B140">
        <v>64.13</v>
      </c>
      <c r="C140">
        <v>41382936</v>
      </c>
      <c r="E140">
        <v>-1</v>
      </c>
    </row>
    <row r="141" spans="1:5" x14ac:dyDescent="0.25">
      <c r="A141">
        <v>4</v>
      </c>
      <c r="B141">
        <v>70.37</v>
      </c>
      <c r="C141">
        <v>43598146</v>
      </c>
      <c r="E141">
        <v>-1</v>
      </c>
    </row>
    <row r="142" spans="1:5" x14ac:dyDescent="0.25">
      <c r="A142">
        <v>5</v>
      </c>
      <c r="B142">
        <v>49.9</v>
      </c>
      <c r="C142">
        <v>40446149</v>
      </c>
      <c r="E142">
        <v>-1</v>
      </c>
    </row>
    <row r="143" spans="1:5" x14ac:dyDescent="0.25">
      <c r="A143" s="1" t="s">
        <v>48</v>
      </c>
      <c r="B143">
        <v>66.239999999999995</v>
      </c>
      <c r="C143">
        <v>47378945.399999999</v>
      </c>
      <c r="E143">
        <v>-1</v>
      </c>
    </row>
    <row r="144" spans="1:5" x14ac:dyDescent="0.25">
      <c r="A144" s="1" t="s">
        <v>49</v>
      </c>
      <c r="B144">
        <v>11.19</v>
      </c>
      <c r="C144">
        <v>9131074.6500000004</v>
      </c>
      <c r="E144">
        <v>-1</v>
      </c>
    </row>
    <row r="148" spans="1:5" x14ac:dyDescent="0.25">
      <c r="A148" s="1" t="s">
        <v>50</v>
      </c>
      <c r="B148" s="1" t="s">
        <v>35</v>
      </c>
      <c r="E148" s="1" t="s">
        <v>4</v>
      </c>
    </row>
    <row r="149" spans="1:5" x14ac:dyDescent="0.25">
      <c r="A149" s="1" t="s">
        <v>36</v>
      </c>
      <c r="B149">
        <f>ROUND(AVERAGEIF(E1:E121, 0, J1:J121), 2)</f>
        <v>0</v>
      </c>
      <c r="E149">
        <v>0</v>
      </c>
    </row>
    <row r="150" spans="1:5" x14ac:dyDescent="0.25">
      <c r="A150" s="1" t="s">
        <v>37</v>
      </c>
      <c r="B150">
        <f>ROUND(AVERAGEIF(E1:E121, 0, M1:M121), 2)</f>
        <v>0</v>
      </c>
      <c r="E150">
        <v>0</v>
      </c>
    </row>
    <row r="151" spans="1:5" x14ac:dyDescent="0.25">
      <c r="A151" s="1" t="s">
        <v>38</v>
      </c>
      <c r="B151">
        <f>ROUND(AVERAGEIF(E1:E121, 0, N1:N121), 2)</f>
        <v>0</v>
      </c>
      <c r="E151">
        <v>0</v>
      </c>
    </row>
    <row r="152" spans="1:5" x14ac:dyDescent="0.25">
      <c r="A152" s="1" t="s">
        <v>39</v>
      </c>
      <c r="B152">
        <f>ROUND(AVERAGEIF(E1:E121, 0, O1:O121), 2)</f>
        <v>20323479.18</v>
      </c>
      <c r="E152">
        <v>0</v>
      </c>
    </row>
    <row r="153" spans="1:5" x14ac:dyDescent="0.25">
      <c r="A153" s="1" t="s">
        <v>11</v>
      </c>
      <c r="B153">
        <f>ROUND(AVERAGEIF(E1:E121, 0, L1:L121), 2)</f>
        <v>11901171.76</v>
      </c>
      <c r="E153">
        <v>0</v>
      </c>
    </row>
    <row r="154" spans="1:5" x14ac:dyDescent="0.25">
      <c r="A154" s="1" t="s">
        <v>40</v>
      </c>
      <c r="B154">
        <v>1385663.37</v>
      </c>
      <c r="E154">
        <v>0</v>
      </c>
    </row>
    <row r="155" spans="1:5" x14ac:dyDescent="0.25">
      <c r="A155" s="1" t="s">
        <v>41</v>
      </c>
      <c r="B155">
        <v>1825.74</v>
      </c>
      <c r="E155">
        <v>0</v>
      </c>
    </row>
    <row r="156" spans="1:5" x14ac:dyDescent="0.25">
      <c r="A156" s="1" t="s">
        <v>42</v>
      </c>
      <c r="B156">
        <v>417.5</v>
      </c>
      <c r="E156">
        <v>0</v>
      </c>
    </row>
    <row r="157" spans="1:5" x14ac:dyDescent="0.25">
      <c r="A157" s="1" t="s">
        <v>43</v>
      </c>
      <c r="B157">
        <v>661.84</v>
      </c>
      <c r="E157">
        <v>0</v>
      </c>
    </row>
    <row r="158" spans="1:5" x14ac:dyDescent="0.25">
      <c r="A158" s="1" t="s">
        <v>44</v>
      </c>
      <c r="B158">
        <v>289.41000000000003</v>
      </c>
      <c r="E158">
        <v>0</v>
      </c>
    </row>
    <row r="160" spans="1:5" x14ac:dyDescent="0.25">
      <c r="A160" s="1" t="s">
        <v>51</v>
      </c>
      <c r="B160" s="1" t="s">
        <v>46</v>
      </c>
      <c r="C160" s="1" t="s">
        <v>47</v>
      </c>
      <c r="E160" s="1" t="s">
        <v>4</v>
      </c>
    </row>
    <row r="161" spans="1:5" x14ac:dyDescent="0.25">
      <c r="A161">
        <v>1</v>
      </c>
      <c r="B161">
        <v>100</v>
      </c>
      <c r="C161">
        <v>5589246</v>
      </c>
      <c r="E161">
        <v>0</v>
      </c>
    </row>
    <row r="162" spans="1:5" x14ac:dyDescent="0.25">
      <c r="A162">
        <v>2</v>
      </c>
      <c r="B162">
        <v>0</v>
      </c>
      <c r="C162">
        <v>0</v>
      </c>
      <c r="E162">
        <v>0</v>
      </c>
    </row>
    <row r="163" spans="1:5" x14ac:dyDescent="0.25">
      <c r="A163">
        <v>3</v>
      </c>
      <c r="B163">
        <v>0</v>
      </c>
      <c r="C163">
        <v>0</v>
      </c>
      <c r="E163">
        <v>0</v>
      </c>
    </row>
    <row r="164" spans="1:5" x14ac:dyDescent="0.25">
      <c r="A164">
        <v>4</v>
      </c>
      <c r="B164">
        <v>39.630000000000003</v>
      </c>
      <c r="C164">
        <v>2215210</v>
      </c>
      <c r="E164">
        <v>0</v>
      </c>
    </row>
    <row r="165" spans="1:5" x14ac:dyDescent="0.25">
      <c r="A165">
        <v>5</v>
      </c>
      <c r="B165">
        <v>60.37</v>
      </c>
      <c r="C165">
        <v>3374036</v>
      </c>
      <c r="E165">
        <v>0</v>
      </c>
    </row>
    <row r="166" spans="1:5" x14ac:dyDescent="0.25">
      <c r="A166" s="1" t="s">
        <v>48</v>
      </c>
      <c r="B166">
        <v>40</v>
      </c>
      <c r="C166">
        <v>2235698.4</v>
      </c>
      <c r="E166">
        <v>0</v>
      </c>
    </row>
    <row r="167" spans="1:5" x14ac:dyDescent="0.25">
      <c r="A167" s="1" t="s">
        <v>49</v>
      </c>
      <c r="B167">
        <v>37.99</v>
      </c>
      <c r="C167">
        <v>2123167.84</v>
      </c>
      <c r="E167">
        <v>0</v>
      </c>
    </row>
    <row r="171" spans="1:5" x14ac:dyDescent="0.25">
      <c r="A171" s="1" t="s">
        <v>52</v>
      </c>
      <c r="B171" s="1" t="s">
        <v>35</v>
      </c>
      <c r="E171" s="1" t="s">
        <v>4</v>
      </c>
    </row>
    <row r="172" spans="1:5" x14ac:dyDescent="0.25">
      <c r="A172" s="1" t="s">
        <v>36</v>
      </c>
      <c r="B172">
        <f>ROUND(AVERAGEIF(E1:E121, 2, J1:J121), 2)</f>
        <v>0</v>
      </c>
      <c r="E172">
        <v>2</v>
      </c>
    </row>
    <row r="173" spans="1:5" x14ac:dyDescent="0.25">
      <c r="A173" s="1" t="s">
        <v>37</v>
      </c>
      <c r="B173">
        <f>ROUND(AVERAGEIF(E1:E121, 2, M1:M121), 2)</f>
        <v>0</v>
      </c>
      <c r="E173">
        <v>2</v>
      </c>
    </row>
    <row r="174" spans="1:5" x14ac:dyDescent="0.25">
      <c r="A174" s="1" t="s">
        <v>38</v>
      </c>
      <c r="B174">
        <f>ROUND(AVERAGEIF(E1:E121, 2, N1:N121), 2)</f>
        <v>0</v>
      </c>
      <c r="E174">
        <v>2</v>
      </c>
    </row>
    <row r="175" spans="1:5" x14ac:dyDescent="0.25">
      <c r="A175" s="1" t="s">
        <v>39</v>
      </c>
      <c r="B175">
        <f>ROUND(AVERAGEIF(E1:E121, 2, O1:O121), 2)</f>
        <v>21757006.649999999</v>
      </c>
      <c r="E175">
        <v>2</v>
      </c>
    </row>
    <row r="176" spans="1:5" x14ac:dyDescent="0.25">
      <c r="A176" s="1" t="s">
        <v>11</v>
      </c>
      <c r="B176">
        <f>ROUND(AVERAGEIF(E1:E121, 2, L1:L121), 2)</f>
        <v>12638530</v>
      </c>
      <c r="E176">
        <v>2</v>
      </c>
    </row>
    <row r="177" spans="1:5" x14ac:dyDescent="0.25">
      <c r="A177" s="1" t="s">
        <v>40</v>
      </c>
      <c r="B177">
        <v>984516.99</v>
      </c>
      <c r="E177">
        <v>2</v>
      </c>
    </row>
    <row r="178" spans="1:5" x14ac:dyDescent="0.25">
      <c r="A178" s="1" t="s">
        <v>41</v>
      </c>
      <c r="B178">
        <v>2506.7600000000002</v>
      </c>
      <c r="E178">
        <v>2</v>
      </c>
    </row>
    <row r="179" spans="1:5" x14ac:dyDescent="0.25">
      <c r="A179" s="1" t="s">
        <v>42</v>
      </c>
      <c r="B179">
        <v>560.9</v>
      </c>
      <c r="E179">
        <v>2</v>
      </c>
    </row>
    <row r="180" spans="1:5" x14ac:dyDescent="0.25">
      <c r="A180" s="1" t="s">
        <v>43</v>
      </c>
      <c r="B180">
        <v>705.05</v>
      </c>
      <c r="E180">
        <v>2</v>
      </c>
    </row>
    <row r="181" spans="1:5" x14ac:dyDescent="0.25">
      <c r="A181" s="1" t="s">
        <v>44</v>
      </c>
      <c r="B181">
        <v>341.75</v>
      </c>
      <c r="E181">
        <v>2</v>
      </c>
    </row>
    <row r="183" spans="1:5" x14ac:dyDescent="0.25">
      <c r="A183" s="1" t="s">
        <v>53</v>
      </c>
      <c r="B183" s="1" t="s">
        <v>46</v>
      </c>
      <c r="C183" s="1" t="s">
        <v>47</v>
      </c>
      <c r="E183" s="1" t="s">
        <v>4</v>
      </c>
    </row>
    <row r="184" spans="1:5" x14ac:dyDescent="0.25">
      <c r="A184">
        <v>1</v>
      </c>
      <c r="B184">
        <v>100</v>
      </c>
      <c r="C184">
        <v>23810382</v>
      </c>
      <c r="E184">
        <v>2</v>
      </c>
    </row>
    <row r="185" spans="1:5" x14ac:dyDescent="0.25">
      <c r="A185">
        <v>2</v>
      </c>
      <c r="B185">
        <v>100</v>
      </c>
      <c r="C185">
        <v>23810382</v>
      </c>
      <c r="E185">
        <v>2</v>
      </c>
    </row>
    <row r="186" spans="1:5" x14ac:dyDescent="0.25">
      <c r="A186">
        <v>3</v>
      </c>
      <c r="B186">
        <v>0</v>
      </c>
      <c r="C186">
        <v>0</v>
      </c>
      <c r="E186">
        <v>2</v>
      </c>
    </row>
    <row r="187" spans="1:5" x14ac:dyDescent="0.25">
      <c r="A187">
        <v>4</v>
      </c>
      <c r="B187">
        <v>0</v>
      </c>
      <c r="C187">
        <v>0</v>
      </c>
      <c r="E187">
        <v>2</v>
      </c>
    </row>
    <row r="188" spans="1:5" x14ac:dyDescent="0.25">
      <c r="A188">
        <v>5</v>
      </c>
      <c r="B188">
        <v>100</v>
      </c>
      <c r="C188">
        <v>23810382</v>
      </c>
      <c r="E188">
        <v>2</v>
      </c>
    </row>
    <row r="189" spans="1:5" x14ac:dyDescent="0.25">
      <c r="A189" s="1" t="s">
        <v>48</v>
      </c>
      <c r="B189">
        <v>60</v>
      </c>
      <c r="C189">
        <v>14286229.199999999</v>
      </c>
      <c r="E189">
        <v>2</v>
      </c>
    </row>
    <row r="190" spans="1:5" x14ac:dyDescent="0.25">
      <c r="A190" s="1" t="s">
        <v>49</v>
      </c>
      <c r="B190">
        <v>48.99</v>
      </c>
      <c r="C190">
        <v>11664657.300000001</v>
      </c>
      <c r="E190">
        <v>2</v>
      </c>
    </row>
    <row r="194" spans="1:5" x14ac:dyDescent="0.25">
      <c r="A194" s="1" t="s">
        <v>54</v>
      </c>
      <c r="B194" s="1" t="s">
        <v>35</v>
      </c>
      <c r="E194" s="1" t="s">
        <v>4</v>
      </c>
    </row>
    <row r="195" spans="1:5" x14ac:dyDescent="0.25">
      <c r="A195" s="1" t="s">
        <v>36</v>
      </c>
      <c r="B195">
        <f>ROUND(AVERAGEIF(E1:E121, 10, J1:J121), 2)</f>
        <v>0</v>
      </c>
      <c r="E195">
        <v>10</v>
      </c>
    </row>
    <row r="196" spans="1:5" x14ac:dyDescent="0.25">
      <c r="A196" s="1" t="s">
        <v>37</v>
      </c>
      <c r="B196">
        <f>ROUND(AVERAGEIF(E1:E121, 10, M1:M121), 2)</f>
        <v>0</v>
      </c>
      <c r="E196">
        <v>10</v>
      </c>
    </row>
    <row r="197" spans="1:5" x14ac:dyDescent="0.25">
      <c r="A197" s="1" t="s">
        <v>38</v>
      </c>
      <c r="B197">
        <f>ROUND(AVERAGEIF(E1:E121, 10, N1:N121), 2)</f>
        <v>0</v>
      </c>
      <c r="E197">
        <v>10</v>
      </c>
    </row>
    <row r="198" spans="1:5" x14ac:dyDescent="0.25">
      <c r="A198" s="1" t="s">
        <v>39</v>
      </c>
      <c r="B198">
        <f>ROUND(AVERAGEIF(E1:E121, 10, O1:O121), 2)</f>
        <v>20003008.84</v>
      </c>
      <c r="E198">
        <v>10</v>
      </c>
    </row>
    <row r="199" spans="1:5" x14ac:dyDescent="0.25">
      <c r="A199" s="1" t="s">
        <v>11</v>
      </c>
      <c r="B199">
        <f>ROUND(AVERAGEIF(E1:E121, 10, L1:L121), 2)</f>
        <v>11930057.92</v>
      </c>
      <c r="E199">
        <v>10</v>
      </c>
    </row>
    <row r="200" spans="1:5" x14ac:dyDescent="0.25">
      <c r="A200" s="1" t="s">
        <v>40</v>
      </c>
      <c r="B200">
        <v>1367954.72</v>
      </c>
      <c r="E200">
        <v>10</v>
      </c>
    </row>
    <row r="201" spans="1:5" x14ac:dyDescent="0.25">
      <c r="A201" s="1" t="s">
        <v>41</v>
      </c>
      <c r="B201">
        <v>3550.2</v>
      </c>
      <c r="E201">
        <v>10</v>
      </c>
    </row>
    <row r="202" spans="1:5" x14ac:dyDescent="0.25">
      <c r="A202" s="1" t="s">
        <v>42</v>
      </c>
      <c r="B202">
        <v>482.58</v>
      </c>
      <c r="E202">
        <v>10</v>
      </c>
    </row>
    <row r="203" spans="1:5" x14ac:dyDescent="0.25">
      <c r="A203" s="1" t="s">
        <v>43</v>
      </c>
      <c r="B203">
        <v>666.89</v>
      </c>
      <c r="E203">
        <v>10</v>
      </c>
    </row>
    <row r="204" spans="1:5" x14ac:dyDescent="0.25">
      <c r="A204" s="1" t="s">
        <v>44</v>
      </c>
      <c r="B204">
        <v>279.51</v>
      </c>
      <c r="E204">
        <v>10</v>
      </c>
    </row>
    <row r="206" spans="1:5" x14ac:dyDescent="0.25">
      <c r="A206" s="1" t="s">
        <v>55</v>
      </c>
      <c r="B206" s="1" t="s">
        <v>46</v>
      </c>
      <c r="C206" s="1" t="s">
        <v>47</v>
      </c>
      <c r="E206" s="1" t="s">
        <v>4</v>
      </c>
    </row>
    <row r="207" spans="1:5" x14ac:dyDescent="0.25">
      <c r="A207">
        <v>1</v>
      </c>
      <c r="B207">
        <v>100</v>
      </c>
      <c r="C207">
        <v>3761100</v>
      </c>
      <c r="E207">
        <v>10</v>
      </c>
    </row>
    <row r="208" spans="1:5" x14ac:dyDescent="0.25">
      <c r="A208">
        <v>2</v>
      </c>
      <c r="B208">
        <v>100</v>
      </c>
      <c r="C208">
        <v>3761100</v>
      </c>
      <c r="E208">
        <v>10</v>
      </c>
    </row>
    <row r="209" spans="1:5" x14ac:dyDescent="0.25">
      <c r="A209">
        <v>3</v>
      </c>
      <c r="B209">
        <v>100</v>
      </c>
      <c r="C209">
        <v>3761100</v>
      </c>
      <c r="E209">
        <v>10</v>
      </c>
    </row>
    <row r="210" spans="1:5" x14ac:dyDescent="0.25">
      <c r="A210">
        <v>4</v>
      </c>
      <c r="B210">
        <v>100</v>
      </c>
      <c r="C210">
        <v>3761100</v>
      </c>
      <c r="E210">
        <v>10</v>
      </c>
    </row>
    <row r="211" spans="1:5" x14ac:dyDescent="0.25">
      <c r="A211">
        <v>5</v>
      </c>
      <c r="B211">
        <v>0</v>
      </c>
      <c r="C211">
        <v>0</v>
      </c>
      <c r="E211">
        <v>10</v>
      </c>
    </row>
    <row r="212" spans="1:5" x14ac:dyDescent="0.25">
      <c r="A212" s="1" t="s">
        <v>48</v>
      </c>
      <c r="B212">
        <v>80</v>
      </c>
      <c r="C212">
        <v>3008880</v>
      </c>
      <c r="E212">
        <v>10</v>
      </c>
    </row>
    <row r="213" spans="1:5" x14ac:dyDescent="0.25">
      <c r="A213" s="1" t="s">
        <v>49</v>
      </c>
      <c r="B213">
        <v>40</v>
      </c>
      <c r="C213">
        <v>1504440</v>
      </c>
      <c r="E213">
        <v>10</v>
      </c>
    </row>
    <row r="217" spans="1:5" x14ac:dyDescent="0.25">
      <c r="A217" s="1" t="s">
        <v>56</v>
      </c>
      <c r="B217" s="1" t="s">
        <v>35</v>
      </c>
      <c r="E217" s="1" t="s">
        <v>4</v>
      </c>
    </row>
    <row r="218" spans="1:5" x14ac:dyDescent="0.25">
      <c r="A218" s="1" t="s">
        <v>36</v>
      </c>
      <c r="B218">
        <f>ROUND(AVERAGEIF(E1:E121, 51, J1:J121), 2)</f>
        <v>0</v>
      </c>
      <c r="E218">
        <v>51</v>
      </c>
    </row>
    <row r="219" spans="1:5" x14ac:dyDescent="0.25">
      <c r="A219" s="1" t="s">
        <v>37</v>
      </c>
      <c r="B219">
        <f>ROUND(AVERAGEIF(E1:E121, 51, M1:M121), 2)</f>
        <v>0</v>
      </c>
      <c r="E219">
        <v>51</v>
      </c>
    </row>
    <row r="220" spans="1:5" x14ac:dyDescent="0.25">
      <c r="A220" s="1" t="s">
        <v>38</v>
      </c>
      <c r="B220">
        <f>ROUND(AVERAGEIF(E1:E121, 51, N1:N121), 2)</f>
        <v>0</v>
      </c>
      <c r="E220">
        <v>51</v>
      </c>
    </row>
    <row r="221" spans="1:5" x14ac:dyDescent="0.25">
      <c r="A221" s="1" t="s">
        <v>39</v>
      </c>
      <c r="B221">
        <f>ROUND(AVERAGEIF(E1:E121, 51, O1:O121), 2)</f>
        <v>21653985.98</v>
      </c>
      <c r="E221">
        <v>51</v>
      </c>
    </row>
    <row r="222" spans="1:5" x14ac:dyDescent="0.25">
      <c r="A222" s="1" t="s">
        <v>11</v>
      </c>
      <c r="B222">
        <f>ROUND(AVERAGEIF(E1:E121, 51, L1:L121), 2)</f>
        <v>12655008.4</v>
      </c>
      <c r="E222">
        <v>51</v>
      </c>
    </row>
    <row r="223" spans="1:5" x14ac:dyDescent="0.25">
      <c r="A223" s="1" t="s">
        <v>40</v>
      </c>
      <c r="B223">
        <v>1014619.56</v>
      </c>
      <c r="E223">
        <v>51</v>
      </c>
    </row>
    <row r="224" spans="1:5" x14ac:dyDescent="0.25">
      <c r="A224" s="1" t="s">
        <v>41</v>
      </c>
      <c r="B224">
        <v>4341.3500000000004</v>
      </c>
      <c r="E224">
        <v>51</v>
      </c>
    </row>
    <row r="225" spans="1:5" x14ac:dyDescent="0.25">
      <c r="A225" s="1" t="s">
        <v>42</v>
      </c>
      <c r="B225">
        <v>836.41</v>
      </c>
      <c r="E225">
        <v>51</v>
      </c>
    </row>
    <row r="226" spans="1:5" x14ac:dyDescent="0.25">
      <c r="A226" s="1" t="s">
        <v>43</v>
      </c>
      <c r="B226">
        <v>750.22</v>
      </c>
      <c r="E226">
        <v>51</v>
      </c>
    </row>
    <row r="227" spans="1:5" x14ac:dyDescent="0.25">
      <c r="A227" s="1" t="s">
        <v>44</v>
      </c>
      <c r="B227">
        <v>367.43</v>
      </c>
      <c r="E227">
        <v>51</v>
      </c>
    </row>
    <row r="229" spans="1:5" x14ac:dyDescent="0.25">
      <c r="A229" s="1" t="s">
        <v>57</v>
      </c>
      <c r="B229" s="1" t="s">
        <v>46</v>
      </c>
      <c r="C229" s="1" t="s">
        <v>47</v>
      </c>
      <c r="E229" s="1" t="s">
        <v>4</v>
      </c>
    </row>
    <row r="230" spans="1:5" x14ac:dyDescent="0.25">
      <c r="A230">
        <v>1</v>
      </c>
      <c r="B230">
        <v>34.86</v>
      </c>
      <c r="C230">
        <v>13113450</v>
      </c>
      <c r="E230">
        <v>51</v>
      </c>
    </row>
    <row r="231" spans="1:5" x14ac:dyDescent="0.25">
      <c r="A231">
        <v>2</v>
      </c>
      <c r="B231">
        <v>100</v>
      </c>
      <c r="C231">
        <v>37621836</v>
      </c>
      <c r="E231">
        <v>51</v>
      </c>
    </row>
    <row r="232" spans="1:5" x14ac:dyDescent="0.25">
      <c r="A232">
        <v>3</v>
      </c>
      <c r="B232">
        <v>100</v>
      </c>
      <c r="C232">
        <v>37621836</v>
      </c>
      <c r="E232">
        <v>51</v>
      </c>
    </row>
    <row r="233" spans="1:5" x14ac:dyDescent="0.25">
      <c r="A233">
        <v>4</v>
      </c>
      <c r="B233">
        <v>100</v>
      </c>
      <c r="C233">
        <v>37621836</v>
      </c>
      <c r="E233">
        <v>51</v>
      </c>
    </row>
    <row r="234" spans="1:5" x14ac:dyDescent="0.25">
      <c r="A234">
        <v>5</v>
      </c>
      <c r="B234">
        <v>35.25</v>
      </c>
      <c r="C234">
        <v>13261731</v>
      </c>
      <c r="E234">
        <v>51</v>
      </c>
    </row>
    <row r="235" spans="1:5" x14ac:dyDescent="0.25">
      <c r="A235" s="1" t="s">
        <v>48</v>
      </c>
      <c r="B235">
        <v>74.02</v>
      </c>
      <c r="C235">
        <v>27848137.800000001</v>
      </c>
      <c r="E235">
        <v>51</v>
      </c>
    </row>
    <row r="236" spans="1:5" x14ac:dyDescent="0.25">
      <c r="A236" s="1" t="s">
        <v>49</v>
      </c>
      <c r="B236">
        <v>31.82</v>
      </c>
      <c r="C236">
        <v>11970378.59</v>
      </c>
      <c r="E236">
        <v>51</v>
      </c>
    </row>
    <row r="242" spans="1:5" x14ac:dyDescent="0.25">
      <c r="A242" s="1" t="s">
        <v>58</v>
      </c>
      <c r="B242" s="1" t="s">
        <v>59</v>
      </c>
      <c r="C242" s="1" t="s">
        <v>60</v>
      </c>
      <c r="D242" s="1" t="s">
        <v>61</v>
      </c>
      <c r="E242" s="1"/>
    </row>
    <row r="243" spans="1:5" x14ac:dyDescent="0.25">
      <c r="A243" s="1" t="s">
        <v>39</v>
      </c>
      <c r="B243">
        <f>ROUND(AVERAGEIF(E1:E121, "&lt;40", O1:O121), 2)</f>
        <v>20601743.460000001</v>
      </c>
      <c r="C243">
        <f>ROUND(AVERAGEIF(E1:E121, "&gt;=40", O1:O121), 2)</f>
        <v>21653985.98</v>
      </c>
      <c r="D243">
        <f>IFERROR(ROUND((C243 - B243)/ABS(B243) * 100, 2), "none")</f>
        <v>5.1100000000000003</v>
      </c>
      <c r="E243">
        <v>-1</v>
      </c>
    </row>
    <row r="244" spans="1:5" x14ac:dyDescent="0.25">
      <c r="A244" s="1" t="s">
        <v>62</v>
      </c>
      <c r="B244">
        <f>ROUND(AVERAGEIFS(B123:B240, A123:A240, "AVG Flows Latency (nanoseconds)", E123:E240, "&lt;40"), 2)</f>
        <v>2840.77</v>
      </c>
      <c r="C244">
        <f>ROUND(AVERAGEIFS(B123:B240, A123:A240, "AVG Flows Latency (nanoseconds)", E123:E240, "&gt;=40"), 2)</f>
        <v>4341.3500000000004</v>
      </c>
      <c r="D244">
        <f>IFERROR(ROUND((C244 - B244)/ABS(B244) * 100, 2), "none")</f>
        <v>52.82</v>
      </c>
      <c r="E244">
        <v>-1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5"/>
  <sheetViews>
    <sheetView tabSelected="1" topLeftCell="A58" zoomScale="68" zoomScaleNormal="68" workbookViewId="0">
      <selection activeCell="AC98" sqref="AC98"/>
    </sheetView>
  </sheetViews>
  <sheetFormatPr defaultColWidth="8.7109375" defaultRowHeight="15" customHeight="1" x14ac:dyDescent="0.25"/>
  <cols>
    <col min="1" max="1" width="68" customWidth="1"/>
    <col min="2" max="2" width="19" customWidth="1"/>
    <col min="3" max="3" width="16" customWidth="1"/>
    <col min="4" max="4" width="51" customWidth="1"/>
  </cols>
  <sheetData>
    <row r="1" spans="1:4" x14ac:dyDescent="0.25">
      <c r="A1" s="1" t="s">
        <v>63</v>
      </c>
    </row>
    <row r="2" spans="1:4" x14ac:dyDescent="0.25">
      <c r="A2" t="s">
        <v>64</v>
      </c>
    </row>
    <row r="5" spans="1:4" x14ac:dyDescent="0.25">
      <c r="A5" s="1" t="s">
        <v>65</v>
      </c>
      <c r="B5" s="1" t="s">
        <v>66</v>
      </c>
      <c r="C5" s="1" t="s">
        <v>67</v>
      </c>
      <c r="D5" s="1" t="s">
        <v>61</v>
      </c>
    </row>
    <row r="6" spans="1:4" x14ac:dyDescent="0.25">
      <c r="A6" s="1" t="s">
        <v>68</v>
      </c>
    </row>
    <row r="8" spans="1:4" x14ac:dyDescent="0.25">
      <c r="A8" s="1" t="s">
        <v>36</v>
      </c>
      <c r="B8">
        <f>'HIGH-NO,SFC'!B126</f>
        <v>0</v>
      </c>
      <c r="C8">
        <f>'HIGH-SFC'!B126</f>
        <v>0</v>
      </c>
      <c r="D8">
        <f t="shared" ref="D8:D21" si="0">IFERROR(ROUND((C8 - B8) / ABS(B8) * 100, 2), 0)</f>
        <v>0</v>
      </c>
    </row>
    <row r="9" spans="1:4" x14ac:dyDescent="0.25">
      <c r="A9" s="1" t="s">
        <v>37</v>
      </c>
      <c r="B9">
        <f>'HIGH-NO,SFC'!B127</f>
        <v>0</v>
      </c>
      <c r="C9">
        <f>'HIGH-SFC'!B127</f>
        <v>0</v>
      </c>
      <c r="D9">
        <f t="shared" si="0"/>
        <v>0</v>
      </c>
    </row>
    <row r="10" spans="1:4" x14ac:dyDescent="0.25">
      <c r="A10" s="1" t="s">
        <v>38</v>
      </c>
      <c r="B10">
        <f>'HIGH-NO,SFC'!B128</f>
        <v>0</v>
      </c>
      <c r="C10">
        <f>'HIGH-SFC'!B128</f>
        <v>0</v>
      </c>
      <c r="D10">
        <f t="shared" si="0"/>
        <v>0</v>
      </c>
    </row>
    <row r="11" spans="1:4" x14ac:dyDescent="0.25">
      <c r="A11" s="1" t="s">
        <v>39</v>
      </c>
      <c r="B11">
        <f>'HIGH-NO,SFC'!B129</f>
        <v>19114351.27</v>
      </c>
      <c r="C11">
        <f>'HIGH-SFC'!B129</f>
        <v>21138000.489999998</v>
      </c>
      <c r="D11">
        <f t="shared" si="0"/>
        <v>10.59</v>
      </c>
    </row>
    <row r="12" spans="1:4" x14ac:dyDescent="0.25">
      <c r="A12" s="1" t="s">
        <v>11</v>
      </c>
      <c r="B12">
        <f>'HIGH-NO,SFC'!B130</f>
        <v>11901686.859999999</v>
      </c>
      <c r="C12">
        <f>'HIGH-SFC'!B130</f>
        <v>12407865.439999999</v>
      </c>
      <c r="D12">
        <f t="shared" si="0"/>
        <v>4.25</v>
      </c>
    </row>
    <row r="13" spans="1:4" x14ac:dyDescent="0.25">
      <c r="A13" s="1" t="s">
        <v>40</v>
      </c>
      <c r="B13">
        <f>'HIGH-NO,SFC'!B131</f>
        <v>968251.5</v>
      </c>
      <c r="C13">
        <f>'HIGH-SFC'!B131</f>
        <v>1293122.1599999999</v>
      </c>
      <c r="D13">
        <f t="shared" si="0"/>
        <v>33.549999999999997</v>
      </c>
    </row>
    <row r="14" spans="1:4" x14ac:dyDescent="0.25">
      <c r="A14" s="1" t="s">
        <v>41</v>
      </c>
      <c r="B14">
        <f>'HIGH-NO,SFC'!B132</f>
        <v>3335.98</v>
      </c>
      <c r="C14">
        <f>'HIGH-SFC'!B132</f>
        <v>3480.36</v>
      </c>
      <c r="D14">
        <f t="shared" si="0"/>
        <v>4.33</v>
      </c>
    </row>
    <row r="15" spans="1:4" x14ac:dyDescent="0.25">
      <c r="A15" s="1" t="s">
        <v>42</v>
      </c>
      <c r="B15">
        <f>'HIGH-NO,SFC'!B133</f>
        <v>1037.3900000000001</v>
      </c>
      <c r="C15">
        <f>'HIGH-SFC'!B133</f>
        <v>1180.1099999999999</v>
      </c>
      <c r="D15">
        <f t="shared" si="0"/>
        <v>13.76</v>
      </c>
    </row>
    <row r="16" spans="1:4" x14ac:dyDescent="0.25">
      <c r="A16" s="1" t="s">
        <v>43</v>
      </c>
      <c r="B16">
        <f>'HIGH-NO,SFC'!B134</f>
        <v>668.92</v>
      </c>
      <c r="C16">
        <f>'HIGH-SFC'!B134</f>
        <v>727.43</v>
      </c>
      <c r="D16">
        <f t="shared" si="0"/>
        <v>8.75</v>
      </c>
    </row>
    <row r="17" spans="1:4" x14ac:dyDescent="0.25">
      <c r="A17" s="1" t="s">
        <v>44</v>
      </c>
      <c r="B17">
        <f>'HIGH-NO,SFC'!B135</f>
        <v>297.60000000000002</v>
      </c>
      <c r="C17">
        <f>'HIGH-SFC'!B135</f>
        <v>353.27</v>
      </c>
      <c r="D17">
        <f t="shared" si="0"/>
        <v>18.71</v>
      </c>
    </row>
    <row r="18" spans="1:4" x14ac:dyDescent="0.25">
      <c r="A18" s="1" t="s">
        <v>69</v>
      </c>
      <c r="B18">
        <f>'HIGH-NO,SFC'!B143</f>
        <v>66.36</v>
      </c>
      <c r="C18">
        <f>'HIGH-SFC'!B143</f>
        <v>66.239999999999995</v>
      </c>
      <c r="D18">
        <f t="shared" si="0"/>
        <v>-0.18</v>
      </c>
    </row>
    <row r="19" spans="1:4" x14ac:dyDescent="0.25">
      <c r="A19" s="1" t="s">
        <v>70</v>
      </c>
      <c r="B19">
        <f>'HIGH-NO,SFC'!B144</f>
        <v>11.39</v>
      </c>
      <c r="C19">
        <f>'HIGH-SFC'!B144</f>
        <v>11.19</v>
      </c>
      <c r="D19">
        <f t="shared" si="0"/>
        <v>-1.76</v>
      </c>
    </row>
    <row r="20" spans="1:4" x14ac:dyDescent="0.25">
      <c r="A20" s="1" t="s">
        <v>71</v>
      </c>
      <c r="B20">
        <f>'HIGH-NO,SFC'!C143</f>
        <v>45320477.200000003</v>
      </c>
      <c r="C20">
        <f>'HIGH-SFC'!C143</f>
        <v>47378945.399999999</v>
      </c>
      <c r="D20">
        <f t="shared" si="0"/>
        <v>4.54</v>
      </c>
    </row>
    <row r="21" spans="1:4" x14ac:dyDescent="0.25">
      <c r="A21" s="1" t="s">
        <v>72</v>
      </c>
      <c r="B21">
        <f>'HIGH-NO,SFC'!C144</f>
        <v>8769044.7599999998</v>
      </c>
      <c r="C21">
        <f>'HIGH-SFC'!C144</f>
        <v>9131074.6500000004</v>
      </c>
      <c r="D21">
        <f t="shared" si="0"/>
        <v>4.13</v>
      </c>
    </row>
    <row r="23" spans="1:4" x14ac:dyDescent="0.25">
      <c r="A23" s="1" t="s">
        <v>73</v>
      </c>
    </row>
    <row r="25" spans="1:4" x14ac:dyDescent="0.25">
      <c r="A25" s="1" t="s">
        <v>36</v>
      </c>
      <c r="B25">
        <f>'HIGH-NO,SFC'!B149</f>
        <v>0</v>
      </c>
      <c r="C25">
        <f>'HIGH-SFC'!B149</f>
        <v>0</v>
      </c>
      <c r="D25">
        <f t="shared" ref="D25:D38" si="1">IFERROR(ROUND((C25 - B25) / ABS(B25) * 100, 2), 0)</f>
        <v>0</v>
      </c>
    </row>
    <row r="26" spans="1:4" x14ac:dyDescent="0.25">
      <c r="A26" s="1" t="s">
        <v>37</v>
      </c>
      <c r="B26">
        <f>'HIGH-NO,SFC'!B150</f>
        <v>0</v>
      </c>
      <c r="C26">
        <f>'HIGH-SFC'!B150</f>
        <v>0</v>
      </c>
      <c r="D26">
        <f t="shared" si="1"/>
        <v>0</v>
      </c>
    </row>
    <row r="27" spans="1:4" x14ac:dyDescent="0.25">
      <c r="A27" s="1" t="s">
        <v>38</v>
      </c>
      <c r="B27">
        <f>'HIGH-NO,SFC'!B151</f>
        <v>0</v>
      </c>
      <c r="C27">
        <f>'HIGH-SFC'!B151</f>
        <v>0</v>
      </c>
      <c r="D27">
        <f t="shared" si="1"/>
        <v>0</v>
      </c>
    </row>
    <row r="28" spans="1:4" x14ac:dyDescent="0.25">
      <c r="A28" s="1" t="s">
        <v>39</v>
      </c>
      <c r="B28">
        <f>'HIGH-NO,SFC'!B152</f>
        <v>21233034.129999999</v>
      </c>
      <c r="C28">
        <f>'HIGH-SFC'!B152</f>
        <v>20323479.18</v>
      </c>
      <c r="D28">
        <f t="shared" si="1"/>
        <v>-4.28</v>
      </c>
    </row>
    <row r="29" spans="1:4" x14ac:dyDescent="0.25">
      <c r="A29" s="1" t="s">
        <v>11</v>
      </c>
      <c r="B29">
        <f>'HIGH-NO,SFC'!B153</f>
        <v>11526322.25</v>
      </c>
      <c r="C29">
        <f>'HIGH-SFC'!B153</f>
        <v>11901171.76</v>
      </c>
      <c r="D29">
        <f t="shared" si="1"/>
        <v>3.25</v>
      </c>
    </row>
    <row r="30" spans="1:4" x14ac:dyDescent="0.25">
      <c r="A30" s="1" t="s">
        <v>40</v>
      </c>
      <c r="B30">
        <f>'HIGH-NO,SFC'!B154</f>
        <v>955974.6</v>
      </c>
      <c r="C30">
        <f>'HIGH-SFC'!B154</f>
        <v>1385663.37</v>
      </c>
      <c r="D30">
        <f t="shared" si="1"/>
        <v>44.95</v>
      </c>
    </row>
    <row r="31" spans="1:4" x14ac:dyDescent="0.25">
      <c r="A31" s="1" t="s">
        <v>41</v>
      </c>
      <c r="B31">
        <f>'HIGH-NO,SFC'!B155</f>
        <v>1615.11</v>
      </c>
      <c r="C31">
        <f>'HIGH-SFC'!B155</f>
        <v>1825.74</v>
      </c>
      <c r="D31">
        <f t="shared" si="1"/>
        <v>13.04</v>
      </c>
    </row>
    <row r="32" spans="1:4" x14ac:dyDescent="0.25">
      <c r="A32" s="1" t="s">
        <v>42</v>
      </c>
      <c r="B32">
        <f>'HIGH-NO,SFC'!B156</f>
        <v>382.3</v>
      </c>
      <c r="C32">
        <f>'HIGH-SFC'!B156</f>
        <v>417.5</v>
      </c>
      <c r="D32">
        <f t="shared" si="1"/>
        <v>9.2100000000000009</v>
      </c>
    </row>
    <row r="33" spans="1:4" x14ac:dyDescent="0.25">
      <c r="A33" s="1" t="s">
        <v>43</v>
      </c>
      <c r="B33">
        <f>'HIGH-NO,SFC'!B157</f>
        <v>694.96</v>
      </c>
      <c r="C33">
        <f>'HIGH-SFC'!B157</f>
        <v>661.84</v>
      </c>
      <c r="D33">
        <f t="shared" si="1"/>
        <v>-4.7699999999999996</v>
      </c>
    </row>
    <row r="34" spans="1:4" x14ac:dyDescent="0.25">
      <c r="A34" s="1" t="s">
        <v>44</v>
      </c>
      <c r="B34">
        <f>'HIGH-NO,SFC'!B158</f>
        <v>292.14999999999998</v>
      </c>
      <c r="C34">
        <f>'HIGH-SFC'!B158</f>
        <v>289.41000000000003</v>
      </c>
      <c r="D34">
        <f t="shared" si="1"/>
        <v>-0.94</v>
      </c>
    </row>
    <row r="35" spans="1:4" x14ac:dyDescent="0.25">
      <c r="A35" s="1" t="s">
        <v>69</v>
      </c>
      <c r="B35">
        <f>'HIGH-NO,SFC'!B166</f>
        <v>40</v>
      </c>
      <c r="C35">
        <f>'HIGH-SFC'!B166</f>
        <v>40</v>
      </c>
      <c r="D35">
        <f t="shared" si="1"/>
        <v>0</v>
      </c>
    </row>
    <row r="36" spans="1:4" x14ac:dyDescent="0.25">
      <c r="A36" s="1" t="s">
        <v>70</v>
      </c>
      <c r="B36">
        <f>'HIGH-NO,SFC'!B167</f>
        <v>38</v>
      </c>
      <c r="C36">
        <f>'HIGH-SFC'!B167</f>
        <v>37.99</v>
      </c>
      <c r="D36">
        <f t="shared" si="1"/>
        <v>-0.03</v>
      </c>
    </row>
    <row r="37" spans="1:4" x14ac:dyDescent="0.25">
      <c r="A37" s="1" t="s">
        <v>71</v>
      </c>
      <c r="B37">
        <f>'HIGH-NO,SFC'!C166</f>
        <v>2063512</v>
      </c>
      <c r="C37">
        <f>'HIGH-SFC'!C166</f>
        <v>2235698.4</v>
      </c>
      <c r="D37">
        <f t="shared" si="1"/>
        <v>8.34</v>
      </c>
    </row>
    <row r="38" spans="1:4" x14ac:dyDescent="0.25">
      <c r="A38" s="1" t="s">
        <v>72</v>
      </c>
      <c r="B38">
        <f>'HIGH-NO,SFC'!C167</f>
        <v>1960594.24</v>
      </c>
      <c r="C38">
        <f>'HIGH-SFC'!C167</f>
        <v>2123167.84</v>
      </c>
      <c r="D38">
        <f t="shared" si="1"/>
        <v>8.2899999999999991</v>
      </c>
    </row>
    <row r="40" spans="1:4" x14ac:dyDescent="0.25">
      <c r="A40" s="1" t="s">
        <v>74</v>
      </c>
    </row>
    <row r="42" spans="1:4" x14ac:dyDescent="0.25">
      <c r="A42" s="1" t="s">
        <v>36</v>
      </c>
      <c r="B42">
        <f>'HIGH-NO,SFC'!B172</f>
        <v>0</v>
      </c>
      <c r="C42">
        <f>'HIGH-SFC'!B172</f>
        <v>0</v>
      </c>
      <c r="D42">
        <f t="shared" ref="D42:D55" si="2">IFERROR(ROUND((C42 - B42) / ABS(B42) * 100, 2), 0)</f>
        <v>0</v>
      </c>
    </row>
    <row r="43" spans="1:4" x14ac:dyDescent="0.25">
      <c r="A43" s="1" t="s">
        <v>37</v>
      </c>
      <c r="B43">
        <f>'HIGH-NO,SFC'!B173</f>
        <v>0</v>
      </c>
      <c r="C43">
        <f>'HIGH-SFC'!B173</f>
        <v>0</v>
      </c>
      <c r="D43">
        <f t="shared" si="2"/>
        <v>0</v>
      </c>
    </row>
    <row r="44" spans="1:4" x14ac:dyDescent="0.25">
      <c r="A44" s="1" t="s">
        <v>38</v>
      </c>
      <c r="B44">
        <f>'HIGH-NO,SFC'!B174</f>
        <v>0</v>
      </c>
      <c r="C44">
        <f>'HIGH-SFC'!B174</f>
        <v>0</v>
      </c>
      <c r="D44">
        <f t="shared" si="2"/>
        <v>0</v>
      </c>
    </row>
    <row r="45" spans="1:4" x14ac:dyDescent="0.25">
      <c r="A45" s="1" t="s">
        <v>39</v>
      </c>
      <c r="B45">
        <f>'HIGH-NO,SFC'!B175</f>
        <v>19825005.530000001</v>
      </c>
      <c r="C45">
        <f>'HIGH-SFC'!B175</f>
        <v>21757006.649999999</v>
      </c>
      <c r="D45">
        <f t="shared" si="2"/>
        <v>9.75</v>
      </c>
    </row>
    <row r="46" spans="1:4" x14ac:dyDescent="0.25">
      <c r="A46" s="1" t="s">
        <v>11</v>
      </c>
      <c r="B46">
        <f>'HIGH-NO,SFC'!B176</f>
        <v>12047247.050000001</v>
      </c>
      <c r="C46">
        <f>'HIGH-SFC'!B176</f>
        <v>12638530</v>
      </c>
      <c r="D46">
        <f t="shared" si="2"/>
        <v>4.91</v>
      </c>
    </row>
    <row r="47" spans="1:4" x14ac:dyDescent="0.25">
      <c r="A47" s="1" t="s">
        <v>40</v>
      </c>
      <c r="B47">
        <f>'HIGH-NO,SFC'!B177</f>
        <v>920343.36</v>
      </c>
      <c r="C47">
        <f>'HIGH-SFC'!B177</f>
        <v>984516.99</v>
      </c>
      <c r="D47">
        <f t="shared" si="2"/>
        <v>6.97</v>
      </c>
    </row>
    <row r="48" spans="1:4" x14ac:dyDescent="0.25">
      <c r="A48" s="1" t="s">
        <v>41</v>
      </c>
      <c r="B48">
        <f>'HIGH-NO,SFC'!B178</f>
        <v>2599.11</v>
      </c>
      <c r="C48">
        <f>'HIGH-SFC'!B178</f>
        <v>2506.7600000000002</v>
      </c>
      <c r="D48">
        <f t="shared" si="2"/>
        <v>-3.55</v>
      </c>
    </row>
    <row r="49" spans="1:4" x14ac:dyDescent="0.25">
      <c r="A49" s="1" t="s">
        <v>42</v>
      </c>
      <c r="B49">
        <f>'HIGH-NO,SFC'!B179</f>
        <v>437.78</v>
      </c>
      <c r="C49">
        <f>'HIGH-SFC'!B179</f>
        <v>560.9</v>
      </c>
      <c r="D49">
        <f t="shared" si="2"/>
        <v>28.12</v>
      </c>
    </row>
    <row r="50" spans="1:4" x14ac:dyDescent="0.25">
      <c r="A50" s="1" t="s">
        <v>43</v>
      </c>
      <c r="B50">
        <f>'HIGH-NO,SFC'!B180</f>
        <v>629.16999999999996</v>
      </c>
      <c r="C50">
        <f>'HIGH-SFC'!B180</f>
        <v>705.05</v>
      </c>
      <c r="D50">
        <f t="shared" si="2"/>
        <v>12.06</v>
      </c>
    </row>
    <row r="51" spans="1:4" x14ac:dyDescent="0.25">
      <c r="A51" s="1" t="s">
        <v>44</v>
      </c>
      <c r="B51">
        <f>'HIGH-NO,SFC'!B181</f>
        <v>283.37</v>
      </c>
      <c r="C51">
        <f>'HIGH-SFC'!B181</f>
        <v>341.75</v>
      </c>
      <c r="D51">
        <f t="shared" si="2"/>
        <v>20.6</v>
      </c>
    </row>
    <row r="52" spans="1:4" x14ac:dyDescent="0.25">
      <c r="A52" s="1" t="s">
        <v>69</v>
      </c>
      <c r="B52">
        <f>'HIGH-NO,SFC'!B189</f>
        <v>60</v>
      </c>
      <c r="C52">
        <f>'HIGH-SFC'!B189</f>
        <v>60</v>
      </c>
      <c r="D52">
        <f t="shared" si="2"/>
        <v>0</v>
      </c>
    </row>
    <row r="53" spans="1:4" x14ac:dyDescent="0.25">
      <c r="A53" s="1" t="s">
        <v>70</v>
      </c>
      <c r="B53">
        <f>'HIGH-NO,SFC'!B190</f>
        <v>48.99</v>
      </c>
      <c r="C53">
        <f>'HIGH-SFC'!B190</f>
        <v>48.99</v>
      </c>
      <c r="D53">
        <f t="shared" si="2"/>
        <v>0</v>
      </c>
    </row>
    <row r="54" spans="1:4" x14ac:dyDescent="0.25">
      <c r="A54" s="1" t="s">
        <v>71</v>
      </c>
      <c r="B54">
        <f>'HIGH-NO,SFC'!C189</f>
        <v>13650132</v>
      </c>
      <c r="C54">
        <f>'HIGH-SFC'!C189</f>
        <v>14286229.199999999</v>
      </c>
      <c r="D54">
        <f t="shared" si="2"/>
        <v>4.66</v>
      </c>
    </row>
    <row r="55" spans="1:4" x14ac:dyDescent="0.25">
      <c r="A55" s="1" t="s">
        <v>72</v>
      </c>
      <c r="B55">
        <f>'HIGH-NO,SFC'!C190</f>
        <v>11145286.109999999</v>
      </c>
      <c r="C55">
        <f>'HIGH-SFC'!C190</f>
        <v>11664657.300000001</v>
      </c>
      <c r="D55">
        <f t="shared" si="2"/>
        <v>4.66</v>
      </c>
    </row>
    <row r="57" spans="1:4" x14ac:dyDescent="0.25">
      <c r="A57" s="1" t="s">
        <v>75</v>
      </c>
    </row>
    <row r="59" spans="1:4" x14ac:dyDescent="0.25">
      <c r="A59" s="1" t="s">
        <v>36</v>
      </c>
      <c r="B59">
        <f>'HIGH-NO,SFC'!B195</f>
        <v>0</v>
      </c>
      <c r="C59">
        <f>'HIGH-SFC'!B195</f>
        <v>0</v>
      </c>
      <c r="D59">
        <f t="shared" ref="D59:D72" si="3">IFERROR(ROUND((C59 - B59) / ABS(B59) * 100, 2), 0)</f>
        <v>0</v>
      </c>
    </row>
    <row r="60" spans="1:4" x14ac:dyDescent="0.25">
      <c r="A60" s="1" t="s">
        <v>37</v>
      </c>
      <c r="B60">
        <f>'HIGH-NO,SFC'!B196</f>
        <v>0</v>
      </c>
      <c r="C60">
        <f>'HIGH-SFC'!B196</f>
        <v>0</v>
      </c>
      <c r="D60">
        <f t="shared" si="3"/>
        <v>0</v>
      </c>
    </row>
    <row r="61" spans="1:4" x14ac:dyDescent="0.25">
      <c r="A61" s="1" t="s">
        <v>38</v>
      </c>
      <c r="B61">
        <f>'HIGH-NO,SFC'!B197</f>
        <v>0</v>
      </c>
      <c r="C61">
        <f>'HIGH-SFC'!B197</f>
        <v>0</v>
      </c>
      <c r="D61">
        <f t="shared" si="3"/>
        <v>0</v>
      </c>
    </row>
    <row r="62" spans="1:4" x14ac:dyDescent="0.25">
      <c r="A62" s="1" t="s">
        <v>39</v>
      </c>
      <c r="B62">
        <f>'HIGH-NO,SFC'!B198</f>
        <v>20208024.98</v>
      </c>
      <c r="C62">
        <f>'HIGH-SFC'!B198</f>
        <v>20003008.84</v>
      </c>
      <c r="D62">
        <f t="shared" si="3"/>
        <v>-1.01</v>
      </c>
    </row>
    <row r="63" spans="1:4" x14ac:dyDescent="0.25">
      <c r="A63" s="1" t="s">
        <v>11</v>
      </c>
      <c r="B63">
        <f>'HIGH-NO,SFC'!B199</f>
        <v>11560445.9</v>
      </c>
      <c r="C63">
        <f>'HIGH-SFC'!B199</f>
        <v>11930057.92</v>
      </c>
      <c r="D63">
        <f t="shared" si="3"/>
        <v>3.2</v>
      </c>
    </row>
    <row r="64" spans="1:4" x14ac:dyDescent="0.25">
      <c r="A64" s="1" t="s">
        <v>40</v>
      </c>
      <c r="B64">
        <f>'HIGH-NO,SFC'!B200</f>
        <v>937867.31</v>
      </c>
      <c r="C64">
        <f>'HIGH-SFC'!B200</f>
        <v>1367954.72</v>
      </c>
      <c r="D64">
        <f t="shared" si="3"/>
        <v>45.86</v>
      </c>
    </row>
    <row r="65" spans="1:4" x14ac:dyDescent="0.25">
      <c r="A65" s="1" t="s">
        <v>41</v>
      </c>
      <c r="B65">
        <f>'HIGH-NO,SFC'!B201</f>
        <v>3401.35</v>
      </c>
      <c r="C65">
        <f>'HIGH-SFC'!B201</f>
        <v>3550.2</v>
      </c>
      <c r="D65">
        <f t="shared" si="3"/>
        <v>4.38</v>
      </c>
    </row>
    <row r="66" spans="1:4" x14ac:dyDescent="0.25">
      <c r="A66" s="1" t="s">
        <v>42</v>
      </c>
      <c r="B66">
        <f>'HIGH-NO,SFC'!B202</f>
        <v>526.82000000000005</v>
      </c>
      <c r="C66">
        <f>'HIGH-SFC'!B202</f>
        <v>482.58</v>
      </c>
      <c r="D66">
        <f t="shared" si="3"/>
        <v>-8.4</v>
      </c>
    </row>
    <row r="67" spans="1:4" x14ac:dyDescent="0.25">
      <c r="A67" s="1" t="s">
        <v>43</v>
      </c>
      <c r="B67">
        <f>'HIGH-NO,SFC'!B203</f>
        <v>654.27</v>
      </c>
      <c r="C67">
        <f>'HIGH-SFC'!B203</f>
        <v>666.89</v>
      </c>
      <c r="D67">
        <f t="shared" si="3"/>
        <v>1.93</v>
      </c>
    </row>
    <row r="68" spans="1:4" x14ac:dyDescent="0.25">
      <c r="A68" s="1" t="s">
        <v>44</v>
      </c>
      <c r="B68">
        <f>'HIGH-NO,SFC'!B204</f>
        <v>300.01</v>
      </c>
      <c r="C68">
        <f>'HIGH-SFC'!B204</f>
        <v>279.51</v>
      </c>
      <c r="D68">
        <f t="shared" si="3"/>
        <v>-6.83</v>
      </c>
    </row>
    <row r="69" spans="1:4" x14ac:dyDescent="0.25">
      <c r="A69" s="1" t="s">
        <v>69</v>
      </c>
      <c r="B69">
        <f>'HIGH-NO,SFC'!B212</f>
        <v>80</v>
      </c>
      <c r="C69">
        <f>'HIGH-SFC'!B212</f>
        <v>80</v>
      </c>
      <c r="D69">
        <f t="shared" si="3"/>
        <v>0</v>
      </c>
    </row>
    <row r="70" spans="1:4" x14ac:dyDescent="0.25">
      <c r="A70" s="1" t="s">
        <v>70</v>
      </c>
      <c r="B70">
        <f>'HIGH-NO,SFC'!B213</f>
        <v>40</v>
      </c>
      <c r="C70">
        <f>'HIGH-SFC'!B213</f>
        <v>40</v>
      </c>
      <c r="D70">
        <f t="shared" si="3"/>
        <v>0</v>
      </c>
    </row>
    <row r="71" spans="1:4" x14ac:dyDescent="0.25">
      <c r="A71" s="1" t="s">
        <v>71</v>
      </c>
      <c r="B71">
        <f>'HIGH-NO,SFC'!C212</f>
        <v>2805936</v>
      </c>
      <c r="C71">
        <f>'HIGH-SFC'!C212</f>
        <v>3008880</v>
      </c>
      <c r="D71">
        <f t="shared" si="3"/>
        <v>7.23</v>
      </c>
    </row>
    <row r="72" spans="1:4" x14ac:dyDescent="0.25">
      <c r="A72" s="1" t="s">
        <v>72</v>
      </c>
      <c r="B72">
        <f>'HIGH-NO,SFC'!C213</f>
        <v>1402968</v>
      </c>
      <c r="C72">
        <f>'HIGH-SFC'!C213</f>
        <v>1504440</v>
      </c>
      <c r="D72">
        <f t="shared" si="3"/>
        <v>7.23</v>
      </c>
    </row>
    <row r="74" spans="1:4" x14ac:dyDescent="0.25">
      <c r="A74" s="1" t="s">
        <v>76</v>
      </c>
    </row>
    <row r="76" spans="1:4" x14ac:dyDescent="0.25">
      <c r="A76" s="1" t="s">
        <v>36</v>
      </c>
      <c r="B76">
        <f>'HIGH-NO,SFC'!B218</f>
        <v>0</v>
      </c>
      <c r="C76">
        <f>'HIGH-SFC'!B218</f>
        <v>0</v>
      </c>
      <c r="D76">
        <f t="shared" ref="D76:D89" si="4">IFERROR(ROUND((C76 - B76) / ABS(B76) * 100, 2), 0)</f>
        <v>0</v>
      </c>
    </row>
    <row r="77" spans="1:4" x14ac:dyDescent="0.25">
      <c r="A77" s="1" t="s">
        <v>37</v>
      </c>
      <c r="B77">
        <f>'HIGH-NO,SFC'!B219</f>
        <v>0</v>
      </c>
      <c r="C77">
        <f>'HIGH-SFC'!B219</f>
        <v>0</v>
      </c>
      <c r="D77">
        <f t="shared" si="4"/>
        <v>0</v>
      </c>
    </row>
    <row r="78" spans="1:4" x14ac:dyDescent="0.25">
      <c r="A78" s="1" t="s">
        <v>38</v>
      </c>
      <c r="B78">
        <f>'HIGH-NO,SFC'!B220</f>
        <v>0</v>
      </c>
      <c r="C78">
        <f>'HIGH-SFC'!B220</f>
        <v>0</v>
      </c>
      <c r="D78">
        <f t="shared" si="4"/>
        <v>0</v>
      </c>
    </row>
    <row r="79" spans="1:4" x14ac:dyDescent="0.25">
      <c r="A79" s="1" t="s">
        <v>39</v>
      </c>
      <c r="B79">
        <f>'HIGH-NO,SFC'!B221</f>
        <v>17310023.309999999</v>
      </c>
      <c r="C79">
        <f>'HIGH-SFC'!B221</f>
        <v>21653985.98</v>
      </c>
      <c r="D79">
        <f t="shared" si="4"/>
        <v>25.1</v>
      </c>
    </row>
    <row r="80" spans="1:4" x14ac:dyDescent="0.25">
      <c r="A80" s="1" t="s">
        <v>11</v>
      </c>
      <c r="B80">
        <f>'HIGH-NO,SFC'!B222</f>
        <v>12097367.630000001</v>
      </c>
      <c r="C80">
        <f>'HIGH-SFC'!B222</f>
        <v>12655008.4</v>
      </c>
      <c r="D80">
        <f t="shared" si="4"/>
        <v>4.6100000000000003</v>
      </c>
    </row>
    <row r="81" spans="1:4" x14ac:dyDescent="0.25">
      <c r="A81" s="1" t="s">
        <v>40</v>
      </c>
      <c r="B81">
        <f>'HIGH-NO,SFC'!B223</f>
        <v>887778.44</v>
      </c>
      <c r="C81">
        <f>'HIGH-SFC'!B223</f>
        <v>1014619.56</v>
      </c>
      <c r="D81">
        <f t="shared" si="4"/>
        <v>14.29</v>
      </c>
    </row>
    <row r="82" spans="1:4" x14ac:dyDescent="0.25">
      <c r="A82" s="1" t="s">
        <v>41</v>
      </c>
      <c r="B82">
        <f>'HIGH-NO,SFC'!B224</f>
        <v>4086.64</v>
      </c>
      <c r="C82">
        <f>'HIGH-SFC'!B224</f>
        <v>4341.3500000000004</v>
      </c>
      <c r="D82">
        <f t="shared" si="4"/>
        <v>6.23</v>
      </c>
    </row>
    <row r="83" spans="1:4" x14ac:dyDescent="0.25">
      <c r="A83" s="1" t="s">
        <v>42</v>
      </c>
      <c r="B83">
        <f>'HIGH-NO,SFC'!B225</f>
        <v>569.28</v>
      </c>
      <c r="C83">
        <f>'HIGH-SFC'!B225</f>
        <v>836.41</v>
      </c>
      <c r="D83">
        <f t="shared" si="4"/>
        <v>46.92</v>
      </c>
    </row>
    <row r="84" spans="1:4" x14ac:dyDescent="0.25">
      <c r="A84" s="1" t="s">
        <v>43</v>
      </c>
      <c r="B84">
        <f>'HIGH-NO,SFC'!B226</f>
        <v>677.33</v>
      </c>
      <c r="C84">
        <f>'HIGH-SFC'!B226</f>
        <v>750.22</v>
      </c>
      <c r="D84">
        <f t="shared" si="4"/>
        <v>10.76</v>
      </c>
    </row>
    <row r="85" spans="1:4" x14ac:dyDescent="0.25">
      <c r="A85" s="1" t="s">
        <v>44</v>
      </c>
      <c r="B85">
        <f>'HIGH-NO,SFC'!B227</f>
        <v>297.44</v>
      </c>
      <c r="C85">
        <f>'HIGH-SFC'!B227</f>
        <v>367.43</v>
      </c>
      <c r="D85">
        <f t="shared" si="4"/>
        <v>23.53</v>
      </c>
    </row>
    <row r="86" spans="1:4" x14ac:dyDescent="0.25">
      <c r="A86" s="1" t="s">
        <v>69</v>
      </c>
      <c r="B86">
        <f>'HIGH-NO,SFC'!B235</f>
        <v>73.959999999999994</v>
      </c>
      <c r="C86">
        <f>'HIGH-SFC'!B235</f>
        <v>74.02</v>
      </c>
      <c r="D86">
        <f t="shared" si="4"/>
        <v>0.08</v>
      </c>
    </row>
    <row r="87" spans="1:4" x14ac:dyDescent="0.25">
      <c r="A87" s="1" t="s">
        <v>70</v>
      </c>
      <c r="B87">
        <f>'HIGH-NO,SFC'!B236</f>
        <v>31.89</v>
      </c>
      <c r="C87">
        <f>'HIGH-SFC'!B236</f>
        <v>31.82</v>
      </c>
      <c r="D87">
        <f t="shared" si="4"/>
        <v>-0.22</v>
      </c>
    </row>
    <row r="88" spans="1:4" x14ac:dyDescent="0.25">
      <c r="A88" s="1" t="s">
        <v>71</v>
      </c>
      <c r="B88">
        <f>'HIGH-NO,SFC'!C235</f>
        <v>26800897.199999999</v>
      </c>
      <c r="C88">
        <f>'HIGH-SFC'!C235</f>
        <v>27848137.800000001</v>
      </c>
      <c r="D88">
        <f t="shared" si="4"/>
        <v>3.91</v>
      </c>
    </row>
    <row r="89" spans="1:4" x14ac:dyDescent="0.25">
      <c r="A89" s="1" t="s">
        <v>72</v>
      </c>
      <c r="B89">
        <f>'HIGH-NO,SFC'!C236</f>
        <v>11554455.800000001</v>
      </c>
      <c r="C89">
        <f>'HIGH-SFC'!C236</f>
        <v>11970378.59</v>
      </c>
      <c r="D89">
        <f t="shared" si="4"/>
        <v>3.6</v>
      </c>
    </row>
    <row r="93" spans="1:4" x14ac:dyDescent="0.25">
      <c r="A93" s="1" t="s">
        <v>77</v>
      </c>
    </row>
    <row r="94" spans="1:4" x14ac:dyDescent="0.25">
      <c r="A94" s="1" t="s">
        <v>78</v>
      </c>
      <c r="B94">
        <f>'HIGH-NO,SFC'!D243</f>
        <v>-16.07</v>
      </c>
      <c r="C94">
        <f>'HIGH-SFC'!D243</f>
        <v>5.1100000000000003</v>
      </c>
      <c r="D94">
        <f>IFERROR(ROUND((C94 - B94) / ABS(B94) * 100, 2), 0)</f>
        <v>131.80000000000001</v>
      </c>
    </row>
    <row r="95" spans="1:4" x14ac:dyDescent="0.25">
      <c r="A95" s="1" t="s">
        <v>79</v>
      </c>
      <c r="B95">
        <f>'HIGH-NO,SFC'!D244</f>
        <v>49.26</v>
      </c>
      <c r="C95">
        <f>'HIGH-SFC'!D244</f>
        <v>52.82</v>
      </c>
      <c r="D95">
        <f>IFERROR(ROUND((C95 - B95) / ABS(B95) * 100, 2), 0)</f>
        <v>7.23</v>
      </c>
    </row>
  </sheetData>
  <pageMargins left="0.75" right="0.75" top="1" bottom="1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HIGH-NO,SFC</vt:lpstr>
      <vt:lpstr>HIGH-SFC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David Coimbra Caetano</cp:lastModifiedBy>
  <cp:revision>1</cp:revision>
  <dcterms:created xsi:type="dcterms:W3CDTF">2025-03-06T23:14:55Z</dcterms:created>
  <dcterms:modified xsi:type="dcterms:W3CDTF">2025-03-15T11:30:01Z</dcterms:modified>
  <dc:language>pt-PT</dc:language>
</cp:coreProperties>
</file>