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IM_KS\"/>
    </mc:Choice>
  </mc:AlternateContent>
  <xr:revisionPtr revIDLastSave="0" documentId="10_ncr:8100000_{A75D89AC-1A33-47F1-94ED-8363CE6ABF67}" xr6:coauthVersionLast="32" xr6:coauthVersionMax="32" xr10:uidLastSave="{00000000-0000-0000-0000-000000000000}"/>
  <bookViews>
    <workbookView xWindow="0" yWindow="0" windowWidth="19200" windowHeight="7550" xr2:uid="{BBFB8866-3F7C-4A0D-8FA9-8BDA2589FFB2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5" i="1"/>
  <c r="F23" i="1"/>
  <c r="F22" i="1"/>
  <c r="X31" i="1"/>
  <c r="X32" i="1"/>
  <c r="X33" i="1"/>
  <c r="X34" i="1"/>
  <c r="X30" i="1"/>
  <c r="T31" i="1"/>
  <c r="T32" i="1"/>
  <c r="T33" i="1"/>
  <c r="T34" i="1"/>
  <c r="T30" i="1"/>
  <c r="V34" i="1"/>
  <c r="U34" i="1"/>
  <c r="W34" i="1" s="1"/>
  <c r="R34" i="1"/>
  <c r="Q34" i="1"/>
  <c r="S34" i="1" s="1"/>
  <c r="V33" i="1"/>
  <c r="U33" i="1"/>
  <c r="W33" i="1" s="1"/>
  <c r="R33" i="1"/>
  <c r="Q33" i="1"/>
  <c r="S33" i="1" s="1"/>
  <c r="V32" i="1"/>
  <c r="U32" i="1"/>
  <c r="W32" i="1" s="1"/>
  <c r="R32" i="1"/>
  <c r="Q32" i="1"/>
  <c r="S32" i="1" s="1"/>
  <c r="V31" i="1"/>
  <c r="U31" i="1"/>
  <c r="W31" i="1" s="1"/>
  <c r="R31" i="1"/>
  <c r="Q31" i="1"/>
  <c r="S31" i="1" s="1"/>
  <c r="V30" i="1"/>
  <c r="U30" i="1"/>
  <c r="W30" i="1" s="1"/>
  <c r="R30" i="1"/>
  <c r="Q30" i="1"/>
  <c r="S30" i="1" s="1"/>
  <c r="L34" i="1"/>
  <c r="K34" i="1"/>
  <c r="J34" i="1"/>
  <c r="O34" i="1" s="1"/>
  <c r="P34" i="1" s="1"/>
  <c r="H34" i="1"/>
  <c r="M34" i="1" s="1"/>
  <c r="G34" i="1"/>
  <c r="F34" i="1"/>
  <c r="L33" i="1"/>
  <c r="J33" i="1"/>
  <c r="K33" i="1" s="1"/>
  <c r="H33" i="1"/>
  <c r="M33" i="1" s="1"/>
  <c r="G33" i="1"/>
  <c r="F33" i="1"/>
  <c r="L32" i="1"/>
  <c r="J32" i="1"/>
  <c r="K32" i="1" s="1"/>
  <c r="H32" i="1"/>
  <c r="M32" i="1" s="1"/>
  <c r="G32" i="1"/>
  <c r="F32" i="1"/>
  <c r="L31" i="1"/>
  <c r="J31" i="1"/>
  <c r="K31" i="1" s="1"/>
  <c r="H31" i="1"/>
  <c r="M31" i="1" s="1"/>
  <c r="G31" i="1"/>
  <c r="F31" i="1"/>
  <c r="L30" i="1"/>
  <c r="K30" i="1"/>
  <c r="J30" i="1"/>
  <c r="O30" i="1" s="1"/>
  <c r="P30" i="1" s="1"/>
  <c r="H30" i="1"/>
  <c r="M30" i="1" s="1"/>
  <c r="G30" i="1"/>
  <c r="F30" i="1"/>
  <c r="O31" i="1" l="1"/>
  <c r="P31" i="1" s="1"/>
  <c r="O32" i="1"/>
  <c r="P32" i="1" s="1"/>
  <c r="O33" i="1"/>
  <c r="P33" i="1" s="1"/>
  <c r="O20" i="1"/>
  <c r="J21" i="1"/>
  <c r="O21" i="1" s="1"/>
  <c r="J20" i="1"/>
  <c r="J19" i="1"/>
  <c r="O19" i="1" s="1"/>
  <c r="J18" i="1"/>
  <c r="O18" i="1" s="1"/>
  <c r="J17" i="1"/>
  <c r="O17" i="1" s="1"/>
  <c r="H18" i="1"/>
  <c r="M18" i="1" s="1"/>
  <c r="H19" i="1"/>
  <c r="H20" i="1"/>
  <c r="M20" i="1" s="1"/>
  <c r="P20" i="1" s="1"/>
  <c r="H21" i="1"/>
  <c r="M21" i="1" s="1"/>
  <c r="H17" i="1"/>
  <c r="M17" i="1" s="1"/>
  <c r="F18" i="1"/>
  <c r="F19" i="1"/>
  <c r="F20" i="1"/>
  <c r="F21" i="1"/>
  <c r="F17" i="1"/>
  <c r="L18" i="1"/>
  <c r="L19" i="1"/>
  <c r="L20" i="1"/>
  <c r="L21" i="1"/>
  <c r="L17" i="1"/>
  <c r="G18" i="1"/>
  <c r="G19" i="1"/>
  <c r="G20" i="1"/>
  <c r="G21" i="1"/>
  <c r="G17" i="1"/>
  <c r="K17" i="1" l="1"/>
  <c r="Q17" i="1" s="1"/>
  <c r="K21" i="1"/>
  <c r="Q21" i="1" s="1"/>
  <c r="K20" i="1"/>
  <c r="Q20" i="1" s="1"/>
  <c r="M19" i="1"/>
  <c r="P19" i="1" s="1"/>
  <c r="V19" i="1" s="1"/>
  <c r="K18" i="1"/>
  <c r="R18" i="1" s="1"/>
  <c r="K19" i="1"/>
  <c r="R19" i="1" s="1"/>
  <c r="P21" i="1"/>
  <c r="U21" i="1" s="1"/>
  <c r="P18" i="1"/>
  <c r="U18" i="1" s="1"/>
  <c r="P17" i="1"/>
  <c r="V17" i="1" s="1"/>
  <c r="V20" i="1"/>
  <c r="R20" i="1"/>
  <c r="U20" i="1"/>
  <c r="Q19" i="1" l="1"/>
  <c r="S19" i="1" s="1"/>
  <c r="R21" i="1"/>
  <c r="S21" i="1" s="1"/>
  <c r="V21" i="1"/>
  <c r="W21" i="1" s="1"/>
  <c r="R17" i="1"/>
  <c r="S17" i="1" s="1"/>
  <c r="U19" i="1"/>
  <c r="W19" i="1" s="1"/>
  <c r="U17" i="1"/>
  <c r="W17" i="1" s="1"/>
  <c r="V18" i="1"/>
  <c r="W18" i="1" s="1"/>
  <c r="Q18" i="1"/>
  <c r="S18" i="1" s="1"/>
  <c r="S20" i="1"/>
  <c r="W20" i="1"/>
  <c r="X20" i="1" l="1"/>
  <c r="X18" i="1"/>
  <c r="X21" i="1"/>
  <c r="X17" i="1"/>
  <c r="X19" i="1"/>
  <c r="T17" i="1"/>
  <c r="T21" i="1"/>
  <c r="T19" i="1"/>
  <c r="T18" i="1"/>
  <c r="T20" i="1"/>
</calcChain>
</file>

<file path=xl/sharedStrings.xml><?xml version="1.0" encoding="utf-8"?>
<sst xmlns="http://schemas.openxmlformats.org/spreadsheetml/2006/main" count="70" uniqueCount="26">
  <si>
    <t>vel</t>
  </si>
  <si>
    <t>watts</t>
  </si>
  <si>
    <t>diff. Orientativo</t>
  </si>
  <si>
    <t>Tramo1</t>
  </si>
  <si>
    <t>Tramo2</t>
  </si>
  <si>
    <t>Tramo3</t>
  </si>
  <si>
    <t>Tramo4</t>
  </si>
  <si>
    <t>Tramo5</t>
  </si>
  <si>
    <t>Watts inicial</t>
  </si>
  <si>
    <t>porc</t>
  </si>
  <si>
    <t>dist</t>
  </si>
  <si>
    <t>tiempo</t>
  </si>
  <si>
    <t>caso base</t>
  </si>
  <si>
    <t>Watts +</t>
  </si>
  <si>
    <t>caso +</t>
  </si>
  <si>
    <t>Watts -</t>
  </si>
  <si>
    <t>caso -</t>
  </si>
  <si>
    <t>tiempo +</t>
  </si>
  <si>
    <t>tiempo -</t>
  </si>
  <si>
    <t>energia +</t>
  </si>
  <si>
    <t>tiempo/energia</t>
  </si>
  <si>
    <t>ranking</t>
  </si>
  <si>
    <t xml:space="preserve">ranking caso + </t>
  </si>
  <si>
    <t xml:space="preserve">energia - </t>
  </si>
  <si>
    <t>ranking caso -</t>
  </si>
  <si>
    <t>vuelta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</si>
</sst>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75832-098C-42A1-A921-EC931E192F2A}">
  <dimension ref="A1:X36"/>
  <sheetViews>
    <sheetView tabSelected="1" topLeftCell="C14" workbookViewId="0">
      <selection activeCell="F34" sqref="F34"/>
    </sheetView>
  </sheetViews>
  <sheetFormatPr baseColWidth="10" defaultRowHeight="14.5" x14ac:dyDescent="0.35"/>
  <cols>
    <col min="2" max="2" width="11.1796875" bestFit="1" customWidth="1"/>
    <col min="3" max="3" width="11.1796875" customWidth="1"/>
    <col min="4" max="4" width="14" bestFit="1" customWidth="1"/>
    <col min="5" max="5" width="11.1796875" bestFit="1" customWidth="1"/>
    <col min="20" max="20" width="11.1796875" bestFit="1" customWidth="1"/>
  </cols>
  <sheetData>
    <row r="1" spans="1:24" x14ac:dyDescent="0.35">
      <c r="A1" t="s">
        <v>0</v>
      </c>
      <c r="B1" t="s">
        <v>9</v>
      </c>
      <c r="C1" t="s">
        <v>1</v>
      </c>
      <c r="D1" t="s">
        <v>2</v>
      </c>
    </row>
    <row r="15" spans="1:24" x14ac:dyDescent="0.35">
      <c r="B15" s="1" t="s">
        <v>12</v>
      </c>
      <c r="C15" s="1"/>
      <c r="D15" s="1"/>
      <c r="E15" s="1"/>
      <c r="F15" s="1"/>
      <c r="G15" s="2" t="s">
        <v>14</v>
      </c>
      <c r="H15" s="2"/>
      <c r="I15" s="2"/>
      <c r="J15" s="2"/>
      <c r="K15" s="2"/>
      <c r="L15" s="3" t="s">
        <v>16</v>
      </c>
      <c r="M15" s="3"/>
      <c r="N15" s="3"/>
      <c r="O15" s="3"/>
      <c r="P15" s="3"/>
      <c r="Q15" s="4" t="s">
        <v>22</v>
      </c>
      <c r="R15" s="4"/>
      <c r="S15" s="4"/>
      <c r="T15" s="4"/>
      <c r="U15" s="5" t="s">
        <v>24</v>
      </c>
      <c r="V15" s="5"/>
      <c r="W15" s="5"/>
      <c r="X15" s="5"/>
    </row>
    <row r="16" spans="1:24" x14ac:dyDescent="0.35">
      <c r="B16" t="s">
        <v>8</v>
      </c>
      <c r="C16" t="s">
        <v>9</v>
      </c>
      <c r="D16" t="s">
        <v>0</v>
      </c>
      <c r="E16" t="s">
        <v>10</v>
      </c>
      <c r="F16" t="s">
        <v>11</v>
      </c>
      <c r="G16" t="s">
        <v>13</v>
      </c>
      <c r="H16" t="s">
        <v>9</v>
      </c>
      <c r="I16" t="s">
        <v>0</v>
      </c>
      <c r="J16" t="s">
        <v>10</v>
      </c>
      <c r="K16" t="s">
        <v>11</v>
      </c>
      <c r="L16" t="s">
        <v>15</v>
      </c>
      <c r="M16" t="s">
        <v>9</v>
      </c>
      <c r="N16" t="s">
        <v>0</v>
      </c>
      <c r="O16" t="s">
        <v>10</v>
      </c>
      <c r="P16" t="s">
        <v>11</v>
      </c>
      <c r="Q16" t="s">
        <v>17</v>
      </c>
      <c r="R16" t="s">
        <v>19</v>
      </c>
      <c r="S16" t="s">
        <v>20</v>
      </c>
      <c r="T16" t="s">
        <v>21</v>
      </c>
      <c r="U16" t="s">
        <v>18</v>
      </c>
      <c r="V16" t="s">
        <v>23</v>
      </c>
      <c r="W16" t="s">
        <v>20</v>
      </c>
      <c r="X16" t="s">
        <v>21</v>
      </c>
    </row>
    <row r="17" spans="1:24" x14ac:dyDescent="0.35">
      <c r="A17" t="s">
        <v>3</v>
      </c>
      <c r="B17">
        <v>250</v>
      </c>
      <c r="C17">
        <v>-4</v>
      </c>
      <c r="D17">
        <v>58.3</v>
      </c>
      <c r="E17">
        <v>10</v>
      </c>
      <c r="F17">
        <f>E17/D17</f>
        <v>0.17152658662092626</v>
      </c>
      <c r="G17">
        <f>B17+10</f>
        <v>260</v>
      </c>
      <c r="H17">
        <f>C17</f>
        <v>-4</v>
      </c>
      <c r="I17">
        <v>58.6</v>
      </c>
      <c r="J17">
        <f>E17</f>
        <v>10</v>
      </c>
      <c r="K17">
        <f>J17/I17</f>
        <v>0.17064846416382251</v>
      </c>
      <c r="L17">
        <f>B17-10</f>
        <v>240</v>
      </c>
      <c r="M17">
        <f>H17</f>
        <v>-4</v>
      </c>
      <c r="N17">
        <v>58</v>
      </c>
      <c r="O17">
        <f>J17</f>
        <v>10</v>
      </c>
      <c r="P17">
        <f>O17/N17</f>
        <v>0.17241379310344829</v>
      </c>
      <c r="Q17">
        <f>K17-F17</f>
        <v>-8.781224571037527E-4</v>
      </c>
      <c r="R17">
        <f>(G17*K17)-(B17*F17)</f>
        <v>1.4869540273622874</v>
      </c>
      <c r="S17">
        <f>Q17/R17</f>
        <v>-5.9055118110238887E-4</v>
      </c>
      <c r="T17">
        <f>_xlfn.RANK.EQ(S17,$S$17:$S$21,1)</f>
        <v>5</v>
      </c>
      <c r="U17" s="6">
        <f>P17-F17</f>
        <v>8.8720648252202383E-4</v>
      </c>
      <c r="V17" s="6">
        <f>(L17*P17)-(B17*F17)</f>
        <v>-1.502336310403976</v>
      </c>
      <c r="W17" s="6">
        <f>U17/V17</f>
        <v>-5.9055118110235602E-4</v>
      </c>
      <c r="X17" s="6">
        <f>_xlfn.RANK.EQ(W17,$W$17:$W$21,0)</f>
        <v>1</v>
      </c>
    </row>
    <row r="18" spans="1:24" x14ac:dyDescent="0.35">
      <c r="A18" t="s">
        <v>4</v>
      </c>
      <c r="B18">
        <v>250</v>
      </c>
      <c r="C18">
        <v>-2</v>
      </c>
      <c r="D18">
        <v>48.4</v>
      </c>
      <c r="E18">
        <v>10</v>
      </c>
      <c r="F18">
        <f t="shared" ref="F18:F21" si="0">E18/D18</f>
        <v>0.20661157024793389</v>
      </c>
      <c r="G18">
        <f t="shared" ref="G18:G21" si="1">B18+10</f>
        <v>260</v>
      </c>
      <c r="H18">
        <f t="shared" ref="H18:J21" si="2">C18</f>
        <v>-2</v>
      </c>
      <c r="I18">
        <v>48.8</v>
      </c>
      <c r="J18">
        <f t="shared" si="2"/>
        <v>10</v>
      </c>
      <c r="K18">
        <f t="shared" ref="K18:K21" si="3">J18/I18</f>
        <v>0.20491803278688525</v>
      </c>
      <c r="L18">
        <f t="shared" ref="L18:L21" si="4">B18-10</f>
        <v>240</v>
      </c>
      <c r="M18">
        <f t="shared" ref="M18:M21" si="5">H18</f>
        <v>-2</v>
      </c>
      <c r="N18">
        <v>48</v>
      </c>
      <c r="O18">
        <f t="shared" ref="O18:O21" si="6">J18</f>
        <v>10</v>
      </c>
      <c r="P18">
        <f t="shared" ref="P18:P21" si="7">O18/N18</f>
        <v>0.20833333333333334</v>
      </c>
      <c r="Q18">
        <f t="shared" ref="Q18:Q21" si="8">K18-F18</f>
        <v>-1.6935374610486387E-3</v>
      </c>
      <c r="R18">
        <f t="shared" ref="R18:R21" si="9">(G18*K18)-(B18*F18)</f>
        <v>1.6257959626066949</v>
      </c>
      <c r="S18">
        <f t="shared" ref="S18:S21" si="10">Q18/R18</f>
        <v>-1.0416666666666656E-3</v>
      </c>
      <c r="T18">
        <f t="shared" ref="T18:T21" si="11">_xlfn.RANK.EQ(S18,$S$17:$S$21,1)</f>
        <v>4</v>
      </c>
      <c r="U18">
        <f>P18-F18</f>
        <v>1.7217630853994526E-3</v>
      </c>
      <c r="V18">
        <f t="shared" ref="V18:V21" si="12">(L18*P18)-(B18*F18)</f>
        <v>-1.6528925619834709</v>
      </c>
      <c r="W18">
        <f t="shared" ref="W18:W21" si="13">U18/V18</f>
        <v>-1.0416666666666688E-3</v>
      </c>
      <c r="X18">
        <f t="shared" ref="X18:X21" si="14">_xlfn.RANK.EQ(W18,$W$17:$W$21,0)</f>
        <v>2</v>
      </c>
    </row>
    <row r="19" spans="1:24" x14ac:dyDescent="0.35">
      <c r="A19" t="s">
        <v>5</v>
      </c>
      <c r="B19">
        <v>250</v>
      </c>
      <c r="C19">
        <v>0</v>
      </c>
      <c r="D19">
        <v>37.799999999999997</v>
      </c>
      <c r="E19">
        <v>10</v>
      </c>
      <c r="F19">
        <f t="shared" si="0"/>
        <v>0.26455026455026459</v>
      </c>
      <c r="G19">
        <f t="shared" si="1"/>
        <v>260</v>
      </c>
      <c r="H19">
        <f t="shared" si="2"/>
        <v>0</v>
      </c>
      <c r="I19">
        <v>38.4</v>
      </c>
      <c r="J19">
        <f t="shared" si="2"/>
        <v>10</v>
      </c>
      <c r="K19">
        <f t="shared" si="3"/>
        <v>0.26041666666666669</v>
      </c>
      <c r="L19">
        <f t="shared" si="4"/>
        <v>240</v>
      </c>
      <c r="M19">
        <f t="shared" si="5"/>
        <v>0</v>
      </c>
      <c r="N19">
        <v>37.299999999999997</v>
      </c>
      <c r="O19">
        <f t="shared" si="6"/>
        <v>10</v>
      </c>
      <c r="P19">
        <f t="shared" si="7"/>
        <v>0.26809651474530832</v>
      </c>
      <c r="Q19">
        <f t="shared" si="8"/>
        <v>-4.1335978835979059E-3</v>
      </c>
      <c r="R19">
        <f t="shared" si="9"/>
        <v>1.5707671957671892</v>
      </c>
      <c r="S19">
        <f t="shared" si="10"/>
        <v>-2.6315789473684461E-3</v>
      </c>
      <c r="T19">
        <f t="shared" si="11"/>
        <v>3</v>
      </c>
      <c r="U19">
        <f>P19-F19</f>
        <v>3.546250195043732E-3</v>
      </c>
      <c r="V19">
        <f t="shared" si="12"/>
        <v>-1.7944025986921588</v>
      </c>
      <c r="W19">
        <f t="shared" si="13"/>
        <v>-1.9762845849802036E-3</v>
      </c>
      <c r="X19">
        <f t="shared" si="14"/>
        <v>3</v>
      </c>
    </row>
    <row r="20" spans="1:24" x14ac:dyDescent="0.35">
      <c r="A20" t="s">
        <v>6</v>
      </c>
      <c r="B20">
        <v>250</v>
      </c>
      <c r="C20">
        <v>2</v>
      </c>
      <c r="D20">
        <v>27.8</v>
      </c>
      <c r="E20">
        <v>10</v>
      </c>
      <c r="F20">
        <f t="shared" si="0"/>
        <v>0.35971223021582732</v>
      </c>
      <c r="G20">
        <f t="shared" si="1"/>
        <v>260</v>
      </c>
      <c r="H20">
        <f t="shared" si="2"/>
        <v>2</v>
      </c>
      <c r="I20">
        <v>28.4</v>
      </c>
      <c r="J20">
        <f t="shared" si="2"/>
        <v>10</v>
      </c>
      <c r="K20">
        <f t="shared" si="3"/>
        <v>0.35211267605633806</v>
      </c>
      <c r="L20">
        <f t="shared" si="4"/>
        <v>240</v>
      </c>
      <c r="M20">
        <f t="shared" si="5"/>
        <v>2</v>
      </c>
      <c r="N20">
        <v>27.1</v>
      </c>
      <c r="O20">
        <f t="shared" si="6"/>
        <v>10</v>
      </c>
      <c r="P20">
        <f t="shared" si="7"/>
        <v>0.36900369003690037</v>
      </c>
      <c r="Q20">
        <f t="shared" si="8"/>
        <v>-7.5995541594892635E-3</v>
      </c>
      <c r="R20">
        <f t="shared" si="9"/>
        <v>1.6212382206910689</v>
      </c>
      <c r="S20">
        <f t="shared" si="10"/>
        <v>-4.6874999999999244E-3</v>
      </c>
      <c r="T20">
        <f t="shared" si="11"/>
        <v>2</v>
      </c>
      <c r="U20">
        <f>P20-F20</f>
        <v>9.2914598210730448E-3</v>
      </c>
      <c r="V20">
        <f t="shared" si="12"/>
        <v>-1.3671719451007505</v>
      </c>
      <c r="W20">
        <f t="shared" si="13"/>
        <v>-6.7961165048543567E-3</v>
      </c>
      <c r="X20">
        <f t="shared" si="14"/>
        <v>4</v>
      </c>
    </row>
    <row r="21" spans="1:24" x14ac:dyDescent="0.35">
      <c r="A21" t="s">
        <v>7</v>
      </c>
      <c r="B21">
        <v>250</v>
      </c>
      <c r="C21">
        <v>4</v>
      </c>
      <c r="D21">
        <v>20</v>
      </c>
      <c r="E21">
        <v>10</v>
      </c>
      <c r="F21">
        <f t="shared" si="0"/>
        <v>0.5</v>
      </c>
      <c r="G21">
        <f t="shared" si="1"/>
        <v>260</v>
      </c>
      <c r="H21">
        <f t="shared" si="2"/>
        <v>4</v>
      </c>
      <c r="I21">
        <v>20.6</v>
      </c>
      <c r="J21">
        <f t="shared" si="2"/>
        <v>10</v>
      </c>
      <c r="K21">
        <f t="shared" si="3"/>
        <v>0.48543689320388345</v>
      </c>
      <c r="L21">
        <f t="shared" si="4"/>
        <v>240</v>
      </c>
      <c r="M21">
        <f t="shared" si="5"/>
        <v>4</v>
      </c>
      <c r="N21">
        <v>19.399999999999999</v>
      </c>
      <c r="O21">
        <f t="shared" si="6"/>
        <v>10</v>
      </c>
      <c r="P21">
        <f t="shared" si="7"/>
        <v>0.51546391752577325</v>
      </c>
      <c r="Q21" s="6">
        <f t="shared" si="8"/>
        <v>-1.4563106796116554E-2</v>
      </c>
      <c r="R21" s="6">
        <f t="shared" si="9"/>
        <v>1.2135922330096918</v>
      </c>
      <c r="S21" s="6">
        <f t="shared" si="10"/>
        <v>-1.2000000000000208E-2</v>
      </c>
      <c r="T21" s="6">
        <f t="shared" si="11"/>
        <v>1</v>
      </c>
      <c r="U21">
        <f>P21-F21</f>
        <v>1.5463917525773252E-2</v>
      </c>
      <c r="V21">
        <f t="shared" si="12"/>
        <v>-1.2886597938144178</v>
      </c>
      <c r="W21">
        <f t="shared" si="13"/>
        <v>-1.2000000000000186E-2</v>
      </c>
      <c r="X21">
        <f t="shared" si="14"/>
        <v>5</v>
      </c>
    </row>
    <row r="22" spans="1:24" x14ac:dyDescent="0.35">
      <c r="F22">
        <f>SUM(F17:F21)</f>
        <v>1.502400651634952</v>
      </c>
    </row>
    <row r="23" spans="1:24" x14ac:dyDescent="0.35">
      <c r="F23">
        <f>SUMPRODUCT(B17:B21,F17:F21)/SUM(F17:F21)</f>
        <v>250.00000000000003</v>
      </c>
    </row>
    <row r="28" spans="1:24" x14ac:dyDescent="0.35">
      <c r="B28" s="1" t="s">
        <v>25</v>
      </c>
      <c r="C28" s="1"/>
      <c r="D28" s="1"/>
      <c r="E28" s="1"/>
      <c r="F28" s="1"/>
      <c r="G28" s="2" t="s">
        <v>14</v>
      </c>
      <c r="H28" s="2"/>
      <c r="I28" s="2"/>
      <c r="J28" s="2"/>
      <c r="K28" s="2"/>
      <c r="L28" s="3" t="s">
        <v>16</v>
      </c>
      <c r="M28" s="3"/>
      <c r="N28" s="3"/>
      <c r="O28" s="3"/>
      <c r="P28" s="3"/>
      <c r="Q28" s="4" t="s">
        <v>22</v>
      </c>
      <c r="R28" s="4"/>
      <c r="S28" s="4"/>
      <c r="T28" s="4"/>
      <c r="U28" s="5" t="s">
        <v>24</v>
      </c>
      <c r="V28" s="5"/>
      <c r="W28" s="5"/>
      <c r="X28" s="5"/>
    </row>
    <row r="29" spans="1:24" x14ac:dyDescent="0.35">
      <c r="B29" t="s">
        <v>8</v>
      </c>
      <c r="C29" t="s">
        <v>9</v>
      </c>
      <c r="D29" t="s">
        <v>0</v>
      </c>
      <c r="E29" t="s">
        <v>10</v>
      </c>
      <c r="F29" t="s">
        <v>11</v>
      </c>
      <c r="G29" t="s">
        <v>13</v>
      </c>
      <c r="H29" t="s">
        <v>9</v>
      </c>
      <c r="I29" t="s">
        <v>0</v>
      </c>
      <c r="J29" t="s">
        <v>10</v>
      </c>
      <c r="K29" t="s">
        <v>11</v>
      </c>
      <c r="L29" t="s">
        <v>15</v>
      </c>
      <c r="M29" t="s">
        <v>9</v>
      </c>
      <c r="N29" t="s">
        <v>0</v>
      </c>
      <c r="O29" t="s">
        <v>10</v>
      </c>
      <c r="P29" t="s">
        <v>11</v>
      </c>
      <c r="Q29" t="s">
        <v>17</v>
      </c>
      <c r="R29" t="s">
        <v>19</v>
      </c>
      <c r="S29" t="s">
        <v>20</v>
      </c>
      <c r="T29" t="s">
        <v>21</v>
      </c>
      <c r="U29" t="s">
        <v>18</v>
      </c>
      <c r="V29" t="s">
        <v>23</v>
      </c>
      <c r="W29" t="s">
        <v>20</v>
      </c>
      <c r="X29" t="s">
        <v>21</v>
      </c>
    </row>
    <row r="30" spans="1:24" x14ac:dyDescent="0.35">
      <c r="A30" t="s">
        <v>3</v>
      </c>
      <c r="B30">
        <v>240</v>
      </c>
      <c r="C30">
        <v>-4</v>
      </c>
      <c r="D30">
        <v>58</v>
      </c>
      <c r="E30">
        <v>10</v>
      </c>
      <c r="F30">
        <f>E30/D30</f>
        <v>0.17241379310344829</v>
      </c>
      <c r="G30">
        <f>B30+10</f>
        <v>250</v>
      </c>
      <c r="H30">
        <f>C30</f>
        <v>-4</v>
      </c>
      <c r="I30">
        <v>58.3</v>
      </c>
      <c r="J30">
        <f>E30</f>
        <v>10</v>
      </c>
      <c r="K30">
        <f>J30/I30</f>
        <v>0.17152658662092626</v>
      </c>
      <c r="L30">
        <f>B30-10</f>
        <v>230</v>
      </c>
      <c r="M30">
        <f>H30</f>
        <v>-4</v>
      </c>
      <c r="N30">
        <v>58.6</v>
      </c>
      <c r="O30">
        <f>J30</f>
        <v>10</v>
      </c>
      <c r="P30">
        <f>O30/N30</f>
        <v>0.17064846416382251</v>
      </c>
      <c r="Q30">
        <f>K30-F30</f>
        <v>-8.8720648252202383E-4</v>
      </c>
      <c r="R30">
        <f>(G30*K30)-(B30*F30)</f>
        <v>1.502336310403976</v>
      </c>
      <c r="S30">
        <f>Q30/R30</f>
        <v>-5.9055118110235602E-4</v>
      </c>
      <c r="T30">
        <f>_xlfn.RANK.EQ(S30,$S$30:$S$34,1)</f>
        <v>5</v>
      </c>
      <c r="U30" s="6">
        <f>P30-F30</f>
        <v>-1.7653289396257765E-3</v>
      </c>
      <c r="V30" s="6">
        <f>(L30*P30)-(B30*F30)</f>
        <v>-2.1301635871484095</v>
      </c>
      <c r="W30" s="6">
        <f>U30/V30</f>
        <v>8.2872928176796654E-4</v>
      </c>
      <c r="X30" s="6">
        <f>_xlfn.RANK.EQ(W30,$W$30:$W$34,0)</f>
        <v>1</v>
      </c>
    </row>
    <row r="31" spans="1:24" x14ac:dyDescent="0.35">
      <c r="A31" t="s">
        <v>4</v>
      </c>
      <c r="B31">
        <v>250</v>
      </c>
      <c r="C31">
        <v>-2</v>
      </c>
      <c r="D31">
        <v>48.4</v>
      </c>
      <c r="E31">
        <v>10</v>
      </c>
      <c r="F31">
        <f t="shared" ref="F31:F34" si="15">E31/D31</f>
        <v>0.20661157024793389</v>
      </c>
      <c r="G31">
        <f t="shared" ref="G31:G34" si="16">B31+10</f>
        <v>260</v>
      </c>
      <c r="H31">
        <f t="shared" ref="H31:H34" si="17">C31</f>
        <v>-2</v>
      </c>
      <c r="I31">
        <v>48.8</v>
      </c>
      <c r="J31">
        <f t="shared" ref="J31:J34" si="18">E31</f>
        <v>10</v>
      </c>
      <c r="K31">
        <f t="shared" ref="K31:K34" si="19">J31/I31</f>
        <v>0.20491803278688525</v>
      </c>
      <c r="L31">
        <f t="shared" ref="L31:L34" si="20">B31-10</f>
        <v>240</v>
      </c>
      <c r="M31">
        <f t="shared" ref="M31:M34" si="21">H31</f>
        <v>-2</v>
      </c>
      <c r="N31">
        <v>48</v>
      </c>
      <c r="O31">
        <f t="shared" ref="O31:O34" si="22">J31</f>
        <v>10</v>
      </c>
      <c r="P31">
        <f t="shared" ref="P31:P34" si="23">O31/N31</f>
        <v>0.20833333333333334</v>
      </c>
      <c r="Q31">
        <f t="shared" ref="Q31:Q34" si="24">K31-F31</f>
        <v>-1.6935374610486387E-3</v>
      </c>
      <c r="R31">
        <f t="shared" ref="R31:R34" si="25">(G31*K31)-(B31*F31)</f>
        <v>1.6257959626066949</v>
      </c>
      <c r="S31">
        <f t="shared" ref="S31:S34" si="26">Q31/R31</f>
        <v>-1.0416666666666656E-3</v>
      </c>
      <c r="T31">
        <f t="shared" ref="T31:T34" si="27">_xlfn.RANK.EQ(S31,$S$30:$S$34,1)</f>
        <v>4</v>
      </c>
      <c r="U31">
        <f>P31-F31</f>
        <v>1.7217630853994526E-3</v>
      </c>
      <c r="V31">
        <f t="shared" ref="V31:V34" si="28">(L31*P31)-(B31*F31)</f>
        <v>-1.6528925619834709</v>
      </c>
      <c r="W31">
        <f t="shared" ref="W31:W34" si="29">U31/V31</f>
        <v>-1.0416666666666688E-3</v>
      </c>
      <c r="X31">
        <f t="shared" ref="X31:X34" si="30">_xlfn.RANK.EQ(W31,$W$30:$W$34,0)</f>
        <v>2</v>
      </c>
    </row>
    <row r="32" spans="1:24" x14ac:dyDescent="0.35">
      <c r="A32" t="s">
        <v>5</v>
      </c>
      <c r="B32">
        <v>250</v>
      </c>
      <c r="C32">
        <v>0</v>
      </c>
      <c r="D32">
        <v>37.799999999999997</v>
      </c>
      <c r="E32">
        <v>10</v>
      </c>
      <c r="F32">
        <f t="shared" si="15"/>
        <v>0.26455026455026459</v>
      </c>
      <c r="G32">
        <f t="shared" si="16"/>
        <v>260</v>
      </c>
      <c r="H32">
        <f t="shared" si="17"/>
        <v>0</v>
      </c>
      <c r="I32">
        <v>38.4</v>
      </c>
      <c r="J32">
        <f t="shared" si="18"/>
        <v>10</v>
      </c>
      <c r="K32">
        <f t="shared" si="19"/>
        <v>0.26041666666666669</v>
      </c>
      <c r="L32">
        <f t="shared" si="20"/>
        <v>240</v>
      </c>
      <c r="M32">
        <f t="shared" si="21"/>
        <v>0</v>
      </c>
      <c r="N32">
        <v>37.299999999999997</v>
      </c>
      <c r="O32">
        <f t="shared" si="22"/>
        <v>10</v>
      </c>
      <c r="P32">
        <f t="shared" si="23"/>
        <v>0.26809651474530832</v>
      </c>
      <c r="Q32">
        <f t="shared" si="24"/>
        <v>-4.1335978835979059E-3</v>
      </c>
      <c r="R32">
        <f t="shared" si="25"/>
        <v>1.5707671957671892</v>
      </c>
      <c r="S32">
        <f t="shared" si="26"/>
        <v>-2.6315789473684461E-3</v>
      </c>
      <c r="T32">
        <f t="shared" si="27"/>
        <v>3</v>
      </c>
      <c r="U32">
        <f>P32-F32</f>
        <v>3.546250195043732E-3</v>
      </c>
      <c r="V32">
        <f t="shared" si="28"/>
        <v>-1.7944025986921588</v>
      </c>
      <c r="W32">
        <f t="shared" si="29"/>
        <v>-1.9762845849802036E-3</v>
      </c>
      <c r="X32">
        <f t="shared" si="30"/>
        <v>3</v>
      </c>
    </row>
    <row r="33" spans="1:24" x14ac:dyDescent="0.35">
      <c r="A33" t="s">
        <v>6</v>
      </c>
      <c r="B33">
        <v>250</v>
      </c>
      <c r="C33">
        <v>2</v>
      </c>
      <c r="D33">
        <v>27.8</v>
      </c>
      <c r="E33">
        <v>10</v>
      </c>
      <c r="F33">
        <f t="shared" si="15"/>
        <v>0.35971223021582732</v>
      </c>
      <c r="G33">
        <f t="shared" si="16"/>
        <v>260</v>
      </c>
      <c r="H33">
        <f t="shared" si="17"/>
        <v>2</v>
      </c>
      <c r="I33">
        <v>28.4</v>
      </c>
      <c r="J33">
        <f t="shared" si="18"/>
        <v>10</v>
      </c>
      <c r="K33">
        <f t="shared" si="19"/>
        <v>0.35211267605633806</v>
      </c>
      <c r="L33">
        <f t="shared" si="20"/>
        <v>240</v>
      </c>
      <c r="M33">
        <f t="shared" si="21"/>
        <v>2</v>
      </c>
      <c r="N33">
        <v>27.1</v>
      </c>
      <c r="O33">
        <f t="shared" si="22"/>
        <v>10</v>
      </c>
      <c r="P33">
        <f t="shared" si="23"/>
        <v>0.36900369003690037</v>
      </c>
      <c r="Q33">
        <f t="shared" si="24"/>
        <v>-7.5995541594892635E-3</v>
      </c>
      <c r="R33">
        <f t="shared" si="25"/>
        <v>1.6212382206910689</v>
      </c>
      <c r="S33">
        <f t="shared" si="26"/>
        <v>-4.6874999999999244E-3</v>
      </c>
      <c r="T33">
        <f t="shared" si="27"/>
        <v>2</v>
      </c>
      <c r="U33">
        <f>P33-F33</f>
        <v>9.2914598210730448E-3</v>
      </c>
      <c r="V33">
        <f t="shared" si="28"/>
        <v>-1.3671719451007505</v>
      </c>
      <c r="W33">
        <f t="shared" si="29"/>
        <v>-6.7961165048543567E-3</v>
      </c>
      <c r="X33">
        <f t="shared" si="30"/>
        <v>4</v>
      </c>
    </row>
    <row r="34" spans="1:24" x14ac:dyDescent="0.35">
      <c r="A34" t="s">
        <v>7</v>
      </c>
      <c r="B34">
        <v>260</v>
      </c>
      <c r="C34">
        <v>4</v>
      </c>
      <c r="D34">
        <v>20.6</v>
      </c>
      <c r="E34">
        <v>10</v>
      </c>
      <c r="F34">
        <f t="shared" si="15"/>
        <v>0.48543689320388345</v>
      </c>
      <c r="G34">
        <f t="shared" si="16"/>
        <v>270</v>
      </c>
      <c r="H34">
        <f t="shared" si="17"/>
        <v>4</v>
      </c>
      <c r="I34">
        <v>21.2</v>
      </c>
      <c r="J34">
        <f t="shared" si="18"/>
        <v>10</v>
      </c>
      <c r="K34">
        <f t="shared" si="19"/>
        <v>0.47169811320754718</v>
      </c>
      <c r="L34">
        <f t="shared" si="20"/>
        <v>250</v>
      </c>
      <c r="M34">
        <f t="shared" si="21"/>
        <v>4</v>
      </c>
      <c r="N34">
        <v>20</v>
      </c>
      <c r="O34">
        <f t="shared" si="22"/>
        <v>10</v>
      </c>
      <c r="P34">
        <f t="shared" si="23"/>
        <v>0.5</v>
      </c>
      <c r="Q34" s="6">
        <f t="shared" si="24"/>
        <v>-1.373877999633627E-2</v>
      </c>
      <c r="R34" s="6">
        <f t="shared" si="25"/>
        <v>1.1448983330280527</v>
      </c>
      <c r="S34" s="6">
        <f t="shared" si="26"/>
        <v>-1.1999999999999685E-2</v>
      </c>
      <c r="T34" s="6">
        <f t="shared" si="27"/>
        <v>1</v>
      </c>
      <c r="U34">
        <f>P34-F34</f>
        <v>1.4563106796116554E-2</v>
      </c>
      <c r="V34">
        <f t="shared" si="28"/>
        <v>-1.2135922330096918</v>
      </c>
      <c r="W34">
        <f t="shared" si="29"/>
        <v>-1.2000000000000208E-2</v>
      </c>
      <c r="X34">
        <f t="shared" si="30"/>
        <v>5</v>
      </c>
    </row>
    <row r="35" spans="1:24" x14ac:dyDescent="0.35">
      <c r="F35">
        <f>SUM(F30:F34)</f>
        <v>1.4887247513213575</v>
      </c>
    </row>
    <row r="36" spans="1:24" x14ac:dyDescent="0.35">
      <c r="F36">
        <f>SUMPRODUCT(B30:B34,F30:F34)/SUM(F30:F34)</f>
        <v>252.10262575283045</v>
      </c>
    </row>
  </sheetData>
  <mergeCells count="10">
    <mergeCell ref="B28:F28"/>
    <mergeCell ref="G28:K28"/>
    <mergeCell ref="L28:P28"/>
    <mergeCell ref="Q28:T28"/>
    <mergeCell ref="U28:X28"/>
    <mergeCell ref="B15:F15"/>
    <mergeCell ref="G15:K15"/>
    <mergeCell ref="L15:P15"/>
    <mergeCell ref="Q15:T15"/>
    <mergeCell ref="U15:X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2018-05-10T19:47:57Z</dcterms:created>
  <dcterms:modified xsi:type="dcterms:W3CDTF">2018-05-11T12:48:18Z</dcterms:modified>
</cp:coreProperties>
</file>