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o\Desktop\ALGOTRADING\"/>
    </mc:Choice>
  </mc:AlternateContent>
  <bookViews>
    <workbookView xWindow="0" yWindow="0" windowWidth="20490" windowHeight="715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6" i="1"/>
  <c r="F55" i="1"/>
  <c r="F52" i="1"/>
  <c r="F51" i="1"/>
  <c r="F50" i="1"/>
  <c r="F48" i="1"/>
  <c r="F47" i="1"/>
  <c r="F46" i="1"/>
  <c r="F44" i="1"/>
  <c r="F43" i="1"/>
  <c r="F42" i="1"/>
  <c r="F40" i="1"/>
  <c r="F39" i="1"/>
  <c r="F38" i="1"/>
  <c r="I44" i="1" s="1"/>
  <c r="J44" i="1" s="1"/>
  <c r="F36" i="1"/>
  <c r="F35" i="1"/>
  <c r="F34" i="1"/>
  <c r="I40" i="1" s="1"/>
  <c r="J40" i="1" s="1"/>
  <c r="F32" i="1"/>
  <c r="F31" i="1"/>
  <c r="F30" i="1"/>
  <c r="F28" i="1"/>
  <c r="F27" i="1"/>
  <c r="F26" i="1"/>
  <c r="I32" i="1" s="1"/>
  <c r="J32" i="1" s="1"/>
  <c r="F24" i="1"/>
  <c r="F23" i="1"/>
  <c r="F22" i="1"/>
  <c r="I28" i="1" s="1"/>
  <c r="J28" i="1" s="1"/>
  <c r="F20" i="1"/>
  <c r="F19" i="1"/>
  <c r="F16" i="1"/>
  <c r="H16" i="1" s="1"/>
  <c r="F15" i="1"/>
  <c r="F14" i="1"/>
  <c r="F12" i="1"/>
  <c r="H12" i="1" s="1"/>
  <c r="F11" i="1"/>
  <c r="H11" i="1" s="1"/>
  <c r="F10" i="1"/>
  <c r="F8" i="1"/>
  <c r="H8" i="1" s="1"/>
  <c r="F7" i="1"/>
  <c r="H7" i="1" s="1"/>
  <c r="E57" i="1"/>
  <c r="E56" i="1"/>
  <c r="E55" i="1"/>
  <c r="E53" i="1"/>
  <c r="F53" i="1" s="1"/>
  <c r="E52" i="1"/>
  <c r="E51" i="1"/>
  <c r="E50" i="1"/>
  <c r="E49" i="1"/>
  <c r="F49" i="1" s="1"/>
  <c r="E48" i="1"/>
  <c r="E47" i="1"/>
  <c r="E46" i="1"/>
  <c r="E45" i="1"/>
  <c r="F45" i="1" s="1"/>
  <c r="E44" i="1"/>
  <c r="E43" i="1"/>
  <c r="E42" i="1"/>
  <c r="E41" i="1"/>
  <c r="F41" i="1" s="1"/>
  <c r="E40" i="1"/>
  <c r="E39" i="1"/>
  <c r="E38" i="1"/>
  <c r="E37" i="1"/>
  <c r="F37" i="1" s="1"/>
  <c r="E36" i="1"/>
  <c r="E35" i="1"/>
  <c r="E34" i="1"/>
  <c r="E33" i="1"/>
  <c r="F33" i="1" s="1"/>
  <c r="E32" i="1"/>
  <c r="E31" i="1"/>
  <c r="E30" i="1"/>
  <c r="E29" i="1"/>
  <c r="F29" i="1" s="1"/>
  <c r="E28" i="1"/>
  <c r="E27" i="1"/>
  <c r="E26" i="1"/>
  <c r="E25" i="1"/>
  <c r="F25" i="1" s="1"/>
  <c r="E24" i="1"/>
  <c r="E23" i="1"/>
  <c r="E22" i="1"/>
  <c r="E21" i="1"/>
  <c r="F21" i="1" s="1"/>
  <c r="E20" i="1"/>
  <c r="E19" i="1"/>
  <c r="E17" i="1"/>
  <c r="F17" i="1" s="1"/>
  <c r="E16" i="1"/>
  <c r="E15" i="1"/>
  <c r="E14" i="1"/>
  <c r="E13" i="1"/>
  <c r="F13" i="1" s="1"/>
  <c r="E12" i="1"/>
  <c r="E11" i="1"/>
  <c r="E10" i="1"/>
  <c r="E9" i="1"/>
  <c r="F9" i="1" s="1"/>
  <c r="E8" i="1"/>
  <c r="E7" i="1"/>
  <c r="D54" i="1"/>
  <c r="E54" i="1" s="1"/>
  <c r="F54" i="1" s="1"/>
  <c r="D42" i="1"/>
  <c r="D30" i="1"/>
  <c r="D18" i="1"/>
  <c r="E18" i="1" s="1"/>
  <c r="F18" i="1" s="1"/>
  <c r="D6" i="1"/>
  <c r="E6" i="1" s="1"/>
  <c r="F6" i="1" s="1"/>
  <c r="H6" i="1" s="1"/>
  <c r="H9" i="1" l="1"/>
  <c r="I15" i="1"/>
  <c r="I14" i="1"/>
  <c r="I13" i="1"/>
  <c r="J13" i="1" s="1"/>
  <c r="H17" i="1"/>
  <c r="I23" i="1"/>
  <c r="J17" i="1"/>
  <c r="I22" i="1"/>
  <c r="I21" i="1"/>
  <c r="I20" i="1"/>
  <c r="J20" i="1" s="1"/>
  <c r="J31" i="1"/>
  <c r="J42" i="1"/>
  <c r="I16" i="1"/>
  <c r="J16" i="1" s="1"/>
  <c r="J23" i="1"/>
  <c r="J39" i="1"/>
  <c r="H13" i="1"/>
  <c r="I19" i="1"/>
  <c r="I18" i="1"/>
  <c r="J18" i="1" s="1"/>
  <c r="I17" i="1"/>
  <c r="J15" i="1"/>
  <c r="J27" i="1"/>
  <c r="I24" i="1"/>
  <c r="J24" i="1" s="1"/>
  <c r="H18" i="1"/>
  <c r="I27" i="1"/>
  <c r="J21" i="1"/>
  <c r="I26" i="1"/>
  <c r="J26" i="1" s="1"/>
  <c r="I25" i="1"/>
  <c r="J25" i="1" s="1"/>
  <c r="I31" i="1"/>
  <c r="I30" i="1"/>
  <c r="J30" i="1" s="1"/>
  <c r="I29" i="1"/>
  <c r="J29" i="1" s="1"/>
  <c r="I35" i="1"/>
  <c r="I33" i="1"/>
  <c r="J33" i="1" s="1"/>
  <c r="I34" i="1"/>
  <c r="J34" i="1" s="1"/>
  <c r="I39" i="1"/>
  <c r="I38" i="1"/>
  <c r="I37" i="1"/>
  <c r="J37" i="1" s="1"/>
  <c r="I43" i="1"/>
  <c r="J43" i="1" s="1"/>
  <c r="I42" i="1"/>
  <c r="I41" i="1"/>
  <c r="J41" i="1" s="1"/>
  <c r="I46" i="1"/>
  <c r="J46" i="1" s="1"/>
  <c r="I45" i="1"/>
  <c r="J45" i="1" s="1"/>
  <c r="I47" i="1"/>
  <c r="J47" i="1" s="1"/>
  <c r="J19" i="1"/>
  <c r="I36" i="1"/>
  <c r="J36" i="1" s="1"/>
  <c r="J35" i="1"/>
  <c r="H15" i="1"/>
  <c r="J14" i="1"/>
  <c r="J22" i="1"/>
  <c r="J38" i="1"/>
  <c r="H10" i="1"/>
  <c r="H14" i="1"/>
  <c r="I12" i="1" s="1"/>
  <c r="J12" i="1" s="1"/>
  <c r="I49" i="1"/>
  <c r="J49" i="1" s="1"/>
  <c r="I48" i="1"/>
  <c r="J48" i="1" s="1"/>
  <c r="I51" i="1"/>
  <c r="J51" i="1" s="1"/>
  <c r="I50" i="1"/>
  <c r="J50" i="1" s="1"/>
</calcChain>
</file>

<file path=xl/sharedStrings.xml><?xml version="1.0" encoding="utf-8"?>
<sst xmlns="http://schemas.openxmlformats.org/spreadsheetml/2006/main" count="25" uniqueCount="14">
  <si>
    <t>MESE</t>
  </si>
  <si>
    <t>Fatturato</t>
  </si>
  <si>
    <t>Giorni lavorativi</t>
  </si>
  <si>
    <t>Media mensile</t>
  </si>
  <si>
    <t>Fatturato Norm.</t>
  </si>
  <si>
    <t>Coeff. Norm</t>
  </si>
  <si>
    <t>Pesi M.M.</t>
  </si>
  <si>
    <t>1/24</t>
  </si>
  <si>
    <t>2/24</t>
  </si>
  <si>
    <t>Prodotto</t>
  </si>
  <si>
    <t>Fatturato trend-ciclo</t>
  </si>
  <si>
    <t>Indice Stagionalità</t>
  </si>
  <si>
    <t>FORECASTING FATTURATI - MEDIA MOBILE METODO EMPIRICO</t>
  </si>
  <si>
    <t xml:space="preserve">Note ► INT: 13 mesi, si ipotizza che la componente stagionale si compensi in 12 mesi.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</si>
</sst>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0" fontId="2" fillId="0" borderId="0" xfId="0" applyFont="1"/>
    <xf numFmtId="17" fontId="0" fillId="0" borderId="0" xfId="0" applyNumberFormat="1"/>
    <xf numFmtId="17" fontId="0" fillId="0" borderId="0" xfId="0" quotePrefix="1" applyNumberFormat="1"/>
    <xf numFmtId="0" fontId="0" fillId="0" borderId="0" xfId="0" quotePrefix="1"/>
    <xf numFmtId="3" fontId="0" fillId="0" borderId="0" xfId="0" applyNumberFormat="1" applyFont="1"/>
    <xf numFmtId="0" fontId="1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Foglio1!$B$5</c:f>
              <c:strCache>
                <c:ptCount val="1"/>
                <c:pt idx="0">
                  <c:v>Fatturato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Foglio1!$A$6:$A$57</c:f>
              <c:numCache>
                <c:formatCode>mmm\-yy</c:formatCode>
                <c:ptCount val="5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</c:numCache>
            </c:numRef>
          </c:cat>
          <c:val>
            <c:numRef>
              <c:f>Foglio1!$B$6:$B$57</c:f>
              <c:numCache>
                <c:formatCode>#,##0</c:formatCode>
                <c:ptCount val="52"/>
                <c:pt idx="0">
                  <c:v>15136119</c:v>
                </c:pt>
                <c:pt idx="1">
                  <c:v>15202074</c:v>
                </c:pt>
                <c:pt idx="2">
                  <c:v>14761648</c:v>
                </c:pt>
                <c:pt idx="3">
                  <c:v>15455877</c:v>
                </c:pt>
                <c:pt idx="4">
                  <c:v>14538773</c:v>
                </c:pt>
                <c:pt idx="5">
                  <c:v>14452701</c:v>
                </c:pt>
                <c:pt idx="6">
                  <c:v>14231755</c:v>
                </c:pt>
                <c:pt idx="7">
                  <c:v>15920659</c:v>
                </c:pt>
                <c:pt idx="8">
                  <c:v>14125995</c:v>
                </c:pt>
                <c:pt idx="9">
                  <c:v>14335513</c:v>
                </c:pt>
                <c:pt idx="10">
                  <c:v>15782834</c:v>
                </c:pt>
                <c:pt idx="11">
                  <c:v>14067037</c:v>
                </c:pt>
                <c:pt idx="12">
                  <c:v>14827516</c:v>
                </c:pt>
                <c:pt idx="13">
                  <c:v>14713391</c:v>
                </c:pt>
                <c:pt idx="14">
                  <c:v>15531353</c:v>
                </c:pt>
                <c:pt idx="15">
                  <c:v>14315178</c:v>
                </c:pt>
                <c:pt idx="16">
                  <c:v>15619662</c:v>
                </c:pt>
                <c:pt idx="17">
                  <c:v>15358011</c:v>
                </c:pt>
                <c:pt idx="18">
                  <c:v>14438486</c:v>
                </c:pt>
                <c:pt idx="19">
                  <c:v>14488929</c:v>
                </c:pt>
                <c:pt idx="20">
                  <c:v>15768249</c:v>
                </c:pt>
                <c:pt idx="21">
                  <c:v>14779743</c:v>
                </c:pt>
                <c:pt idx="22">
                  <c:v>14003761</c:v>
                </c:pt>
                <c:pt idx="23">
                  <c:v>14157939</c:v>
                </c:pt>
                <c:pt idx="24">
                  <c:v>14591269</c:v>
                </c:pt>
                <c:pt idx="25">
                  <c:v>15316964</c:v>
                </c:pt>
                <c:pt idx="26">
                  <c:v>14779547</c:v>
                </c:pt>
                <c:pt idx="27">
                  <c:v>15969169</c:v>
                </c:pt>
                <c:pt idx="28">
                  <c:v>15403911</c:v>
                </c:pt>
                <c:pt idx="29">
                  <c:v>14634106</c:v>
                </c:pt>
                <c:pt idx="30">
                  <c:v>14252610</c:v>
                </c:pt>
                <c:pt idx="31">
                  <c:v>15248906</c:v>
                </c:pt>
                <c:pt idx="32">
                  <c:v>14392203</c:v>
                </c:pt>
                <c:pt idx="33">
                  <c:v>14836800</c:v>
                </c:pt>
                <c:pt idx="34">
                  <c:v>14430133</c:v>
                </c:pt>
                <c:pt idx="35">
                  <c:v>14949287</c:v>
                </c:pt>
                <c:pt idx="36">
                  <c:v>15705321</c:v>
                </c:pt>
                <c:pt idx="37">
                  <c:v>14647993</c:v>
                </c:pt>
                <c:pt idx="38">
                  <c:v>14581970</c:v>
                </c:pt>
                <c:pt idx="39">
                  <c:v>14860092</c:v>
                </c:pt>
                <c:pt idx="40">
                  <c:v>14331776</c:v>
                </c:pt>
                <c:pt idx="41">
                  <c:v>14861747</c:v>
                </c:pt>
                <c:pt idx="42">
                  <c:v>14498746</c:v>
                </c:pt>
                <c:pt idx="43">
                  <c:v>15734008</c:v>
                </c:pt>
                <c:pt idx="44">
                  <c:v>15609464</c:v>
                </c:pt>
                <c:pt idx="45">
                  <c:v>15772158</c:v>
                </c:pt>
                <c:pt idx="46">
                  <c:v>14533355</c:v>
                </c:pt>
                <c:pt idx="47">
                  <c:v>14130953</c:v>
                </c:pt>
                <c:pt idx="48">
                  <c:v>14492573</c:v>
                </c:pt>
                <c:pt idx="49">
                  <c:v>14807322</c:v>
                </c:pt>
                <c:pt idx="50">
                  <c:v>15376966</c:v>
                </c:pt>
                <c:pt idx="51">
                  <c:v>14370088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Foglio1!$I$5</c:f>
              <c:strCache>
                <c:ptCount val="1"/>
                <c:pt idx="0">
                  <c:v>Fatturato trend-ciclo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Foglio1!$I$6:$I$57</c:f>
              <c:numCache>
                <c:formatCode>General</c:formatCode>
                <c:ptCount val="52"/>
                <c:pt idx="6" formatCode="#,##0">
                  <c:v>15161324.991971299</c:v>
                </c:pt>
                <c:pt idx="7" formatCode="#,##0">
                  <c:v>15084967.081066869</c:v>
                </c:pt>
                <c:pt idx="8" formatCode="#,##0">
                  <c:v>15110177.005314555</c:v>
                </c:pt>
                <c:pt idx="9" formatCode="#,##0">
                  <c:v>15108917.771402517</c:v>
                </c:pt>
                <c:pt idx="10" formatCode="#,##0">
                  <c:v>15117402.45205277</c:v>
                </c:pt>
                <c:pt idx="11" formatCode="#,##0">
                  <c:v>15206721.692673258</c:v>
                </c:pt>
                <c:pt idx="12" formatCode="#,##0">
                  <c:v>15238658.485121552</c:v>
                </c:pt>
                <c:pt idx="13" formatCode="#,##0">
                  <c:v>15156648.880000399</c:v>
                </c:pt>
                <c:pt idx="14" formatCode="#,##0">
                  <c:v>15096188.827297028</c:v>
                </c:pt>
                <c:pt idx="15" formatCode="#,##0">
                  <c:v>15156697.185510861</c:v>
                </c:pt>
                <c:pt idx="16" formatCode="#,##0">
                  <c:v>15144766.206133757</c:v>
                </c:pt>
                <c:pt idx="17" formatCode="#,##0">
                  <c:v>15095729.049194824</c:v>
                </c:pt>
                <c:pt idx="18" formatCode="#,##0">
                  <c:v>15010698.832566738</c:v>
                </c:pt>
                <c:pt idx="19" formatCode="#,##0">
                  <c:v>14946009.744661644</c:v>
                </c:pt>
                <c:pt idx="20" formatCode="#,##0">
                  <c:v>14956731.355995968</c:v>
                </c:pt>
                <c:pt idx="21" formatCode="#,##0">
                  <c:v>15010648.25292057</c:v>
                </c:pt>
                <c:pt idx="22" formatCode="#,##0">
                  <c:v>15085737.454183199</c:v>
                </c:pt>
                <c:pt idx="23" formatCode="#,##0">
                  <c:v>15037983.57706379</c:v>
                </c:pt>
                <c:pt idx="24" formatCode="#,##0">
                  <c:v>15044329.895651452</c:v>
                </c:pt>
                <c:pt idx="25" formatCode="#,##0">
                  <c:v>14994518.917273926</c:v>
                </c:pt>
                <c:pt idx="26" formatCode="#,##0">
                  <c:v>14908746.84117439</c:v>
                </c:pt>
                <c:pt idx="27" formatCode="#,##0">
                  <c:v>14909214.960759377</c:v>
                </c:pt>
                <c:pt idx="28" formatCode="#,##0">
                  <c:v>14944370.052806336</c:v>
                </c:pt>
                <c:pt idx="29" formatCode="#,##0">
                  <c:v>15004889.355845183</c:v>
                </c:pt>
                <c:pt idx="30" formatCode="#,##0">
                  <c:v>15161969.269118818</c:v>
                </c:pt>
                <c:pt idx="31" formatCode="#,##0">
                  <c:v>15277919.72120215</c:v>
                </c:pt>
                <c:pt idx="32" formatCode="#,##0">
                  <c:v>15232595.001592364</c:v>
                </c:pt>
                <c:pt idx="33" formatCode="#,##0">
                  <c:v>15113661.61092828</c:v>
                </c:pt>
                <c:pt idx="34" formatCode="#,##0">
                  <c:v>14962528.654141665</c:v>
                </c:pt>
                <c:pt idx="35" formatCode="#,##0">
                  <c:v>14976947.942525504</c:v>
                </c:pt>
                <c:pt idx="36" formatCode="#,##0">
                  <c:v>15041299.813863888</c:v>
                </c:pt>
                <c:pt idx="37" formatCode="#,##0">
                  <c:v>15226108.426264683</c:v>
                </c:pt>
                <c:pt idx="38" formatCode="#,##0">
                  <c:v>15418243.162837015</c:v>
                </c:pt>
                <c:pt idx="39" formatCode="#,##0">
                  <c:v>15460861.593132295</c:v>
                </c:pt>
                <c:pt idx="40" formatCode="#,##0">
                  <c:v>15436103.677822951</c:v>
                </c:pt>
                <c:pt idx="41" formatCode="#,##0">
                  <c:v>15340431.806938117</c:v>
                </c:pt>
                <c:pt idx="42" formatCode="#,##0">
                  <c:v>15168214.075845737</c:v>
                </c:pt>
                <c:pt idx="43" formatCode="#,##0">
                  <c:v>15030428.395246778</c:v>
                </c:pt>
                <c:pt idx="44" formatCode="#,##0">
                  <c:v>15042412.11080564</c:v>
                </c:pt>
                <c:pt idx="45" formatCode="#,##0">
                  <c:v>15083520.843946572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4698864"/>
        <c:axId val="-1274695056"/>
      </c:lineChart>
      <c:dateAx>
        <c:axId val="-12746988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274695056"/>
        <c:crosses val="autoZero"/>
        <c:auto val="1"/>
        <c:lblOffset val="100"/>
        <c:baseTimeUnit val="months"/>
      </c:dateAx>
      <c:valAx>
        <c:axId val="-12746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27469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389283</xdr:colOff>
      <xdr:row>0</xdr:row>
      <xdr:rowOff>33130</xdr:rowOff>
    </xdr:from>
    <xdr:to>
      <xdr:col>9</xdr:col>
      <xdr:colOff>554935</xdr:colOff>
      <xdr:row>3</xdr:row>
      <xdr:rowOff>182217</xdr:rowOff>
    </xdr:to>
    <xdr:sp macro="" textlink="">
      <xdr:nvSpPr>
        <xdr:cNvPr id="4" name="Callout con freccia in giù 3"/>
        <xdr:cNvSpPr/>
      </xdr:nvSpPr>
      <xdr:spPr>
        <a:xfrm>
          <a:off x="5657022" y="33130"/>
          <a:ext cx="1838739" cy="720587"/>
        </a:xfrm>
        <a:prstGeom prst="down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800"/>
            <a:t>Porzione di fatturato riconducibile all'effetto di trend e depurata da stagionalità e effetto casuale</a:t>
          </a:r>
        </a:p>
      </xdr:txBody>
    </xdr:sp>
    <xdr:clientData/>
  </xdr:twoCellAnchor>
  <xdr:twoCellAnchor>
    <xdr:from>
      <xdr:col>10</xdr:col>
      <xdr:colOff>563217</xdr:colOff>
      <xdr:row>2</xdr:row>
      <xdr:rowOff>65432</xdr:rowOff>
    </xdr:from>
    <xdr:to>
      <xdr:col>18</xdr:col>
      <xdr:colOff>231913</xdr:colOff>
      <xdr:row>15</xdr:row>
      <xdr:rowOff>141632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zoomScale="115" zoomScaleNormal="115" workbookViewId="0">
      <selection activeCell="U15" sqref="U15"/>
    </sheetView>
  </sheetViews>
  <sheetFormatPr defaultRowHeight="15" x14ac:dyDescent="0.25"/>
  <cols>
    <col min="1" max="1" width="10.7109375" bestFit="1" customWidth="1"/>
    <col min="2" max="2" width="12.5703125" customWidth="1"/>
    <col min="3" max="3" width="10.42578125" customWidth="1"/>
    <col min="4" max="5" width="9" customWidth="1"/>
    <col min="6" max="6" width="15.7109375" customWidth="1"/>
    <col min="7" max="7" width="11.7109375" customWidth="1"/>
    <col min="8" max="8" width="12" customWidth="1"/>
    <col min="9" max="10" width="13" customWidth="1"/>
  </cols>
  <sheetData>
    <row r="1" spans="1:11" x14ac:dyDescent="0.25">
      <c r="A1" s="4" t="s">
        <v>12</v>
      </c>
    </row>
    <row r="3" spans="1:11" x14ac:dyDescent="0.25">
      <c r="A3" t="s">
        <v>13</v>
      </c>
    </row>
    <row r="5" spans="1:11" ht="30" x14ac:dyDescent="0.25">
      <c r="A5" s="9" t="s">
        <v>0</v>
      </c>
      <c r="B5" s="9" t="s">
        <v>1</v>
      </c>
      <c r="C5" s="9" t="s">
        <v>2</v>
      </c>
      <c r="D5" s="9" t="s">
        <v>3</v>
      </c>
      <c r="E5" s="9" t="s">
        <v>5</v>
      </c>
      <c r="F5" s="9" t="s">
        <v>4</v>
      </c>
      <c r="G5" s="9" t="s">
        <v>6</v>
      </c>
      <c r="H5" s="9" t="s">
        <v>9</v>
      </c>
      <c r="I5" s="9" t="s">
        <v>10</v>
      </c>
      <c r="J5" s="9" t="s">
        <v>11</v>
      </c>
    </row>
    <row r="6" spans="1:11" x14ac:dyDescent="0.25">
      <c r="A6" s="5">
        <v>42370</v>
      </c>
      <c r="B6" s="2">
        <v>15136119</v>
      </c>
      <c r="C6">
        <v>14</v>
      </c>
      <c r="D6" s="3">
        <f>AVERAGE(C6:C17)</f>
        <v>19.333333333333332</v>
      </c>
      <c r="E6" s="3">
        <f>+D6/C6</f>
        <v>1.3809523809523809</v>
      </c>
      <c r="F6" s="2">
        <f>+E6*B6</f>
        <v>20902259.571428571</v>
      </c>
      <c r="G6" s="6" t="s">
        <v>7</v>
      </c>
      <c r="H6" s="2">
        <f>+F6*1/24</f>
        <v>870927.48214285716</v>
      </c>
      <c r="K6" s="5"/>
    </row>
    <row r="7" spans="1:11" x14ac:dyDescent="0.25">
      <c r="A7" s="5">
        <v>42401</v>
      </c>
      <c r="B7" s="2">
        <v>15202074</v>
      </c>
      <c r="C7">
        <v>20</v>
      </c>
      <c r="D7" s="3">
        <v>19.333333333333332</v>
      </c>
      <c r="E7" s="3">
        <f t="shared" ref="E7:E57" si="0">+D7/C7</f>
        <v>0.96666666666666656</v>
      </c>
      <c r="F7" s="2">
        <f t="shared" ref="F7:F57" si="1">+E7*B7</f>
        <v>14695338.199999999</v>
      </c>
      <c r="G7" s="7" t="s">
        <v>8</v>
      </c>
      <c r="H7" s="2">
        <f>+F7*2/24</f>
        <v>1224611.5166666666</v>
      </c>
    </row>
    <row r="8" spans="1:11" x14ac:dyDescent="0.25">
      <c r="A8" s="5">
        <v>42430</v>
      </c>
      <c r="B8" s="2">
        <v>14761648</v>
      </c>
      <c r="C8">
        <v>21</v>
      </c>
      <c r="D8" s="3">
        <v>19.333333333333332</v>
      </c>
      <c r="E8" s="3">
        <f t="shared" si="0"/>
        <v>0.92063492063492058</v>
      </c>
      <c r="F8" s="2">
        <f t="shared" si="1"/>
        <v>13590088.634920634</v>
      </c>
      <c r="G8" s="7" t="s">
        <v>8</v>
      </c>
      <c r="H8" s="2">
        <f t="shared" ref="H8:H17" si="2">+F8*2/24</f>
        <v>1132507.3862433862</v>
      </c>
    </row>
    <row r="9" spans="1:11" x14ac:dyDescent="0.25">
      <c r="A9" s="5">
        <v>42461</v>
      </c>
      <c r="B9" s="2">
        <v>15455877</v>
      </c>
      <c r="C9">
        <v>20</v>
      </c>
      <c r="D9" s="3">
        <v>19.333333333333332</v>
      </c>
      <c r="E9" s="3">
        <f t="shared" si="0"/>
        <v>0.96666666666666656</v>
      </c>
      <c r="F9" s="2">
        <f t="shared" si="1"/>
        <v>14940681.099999998</v>
      </c>
      <c r="G9" s="7" t="s">
        <v>8</v>
      </c>
      <c r="H9" s="2">
        <f t="shared" si="2"/>
        <v>1245056.7583333331</v>
      </c>
    </row>
    <row r="10" spans="1:11" x14ac:dyDescent="0.25">
      <c r="A10" s="5">
        <v>42491</v>
      </c>
      <c r="B10" s="2">
        <v>14538773</v>
      </c>
      <c r="C10">
        <v>22</v>
      </c>
      <c r="D10" s="3">
        <v>19.333333333333332</v>
      </c>
      <c r="E10" s="3">
        <f t="shared" si="0"/>
        <v>0.87878787878787878</v>
      </c>
      <c r="F10" s="2">
        <f t="shared" si="1"/>
        <v>12776497.484848484</v>
      </c>
      <c r="G10" s="7" t="s">
        <v>8</v>
      </c>
      <c r="H10" s="2">
        <f t="shared" si="2"/>
        <v>1064708.1237373736</v>
      </c>
    </row>
    <row r="11" spans="1:11" x14ac:dyDescent="0.25">
      <c r="A11" s="5">
        <v>42522</v>
      </c>
      <c r="B11" s="2">
        <v>14452701</v>
      </c>
      <c r="C11">
        <v>21</v>
      </c>
      <c r="D11" s="3">
        <v>19.333333333333332</v>
      </c>
      <c r="E11" s="3">
        <f t="shared" si="0"/>
        <v>0.92063492063492058</v>
      </c>
      <c r="F11" s="2">
        <f t="shared" si="1"/>
        <v>13305661.238095237</v>
      </c>
      <c r="G11" s="7" t="s">
        <v>8</v>
      </c>
      <c r="H11" s="2">
        <f t="shared" si="2"/>
        <v>1108805.1031746031</v>
      </c>
    </row>
    <row r="12" spans="1:11" x14ac:dyDescent="0.25">
      <c r="A12" s="5">
        <v>42552</v>
      </c>
      <c r="B12" s="2">
        <v>14231755</v>
      </c>
      <c r="C12">
        <v>21</v>
      </c>
      <c r="D12" s="3">
        <v>19.333333333333332</v>
      </c>
      <c r="E12" s="3">
        <f t="shared" si="0"/>
        <v>0.92063492063492058</v>
      </c>
      <c r="F12" s="2">
        <f t="shared" si="1"/>
        <v>13102250.634920634</v>
      </c>
      <c r="G12" s="7" t="s">
        <v>8</v>
      </c>
      <c r="H12" s="2">
        <f t="shared" si="2"/>
        <v>1091854.2195767194</v>
      </c>
      <c r="I12" s="8">
        <f>SUM(H6:H18)</f>
        <v>15161324.991971299</v>
      </c>
      <c r="J12" s="3">
        <f>+F12/I12</f>
        <v>0.86418902317963298</v>
      </c>
    </row>
    <row r="13" spans="1:11" x14ac:dyDescent="0.25">
      <c r="A13" s="5">
        <v>42583</v>
      </c>
      <c r="B13" s="2">
        <v>15920659</v>
      </c>
      <c r="C13">
        <v>14</v>
      </c>
      <c r="D13" s="3">
        <v>19.333333333333332</v>
      </c>
      <c r="E13" s="3">
        <f t="shared" si="0"/>
        <v>1.3809523809523809</v>
      </c>
      <c r="F13" s="2">
        <f t="shared" si="1"/>
        <v>21985671.952380951</v>
      </c>
      <c r="G13" s="7" t="s">
        <v>8</v>
      </c>
      <c r="H13" s="2">
        <f t="shared" si="2"/>
        <v>1832139.3293650793</v>
      </c>
      <c r="I13" s="8">
        <f>+SUM(1/24*(F7+F19)+2/24*SUM(F8:F18))</f>
        <v>15084967.081066869</v>
      </c>
      <c r="J13" s="3">
        <f t="shared" ref="J13:J51" si="3">+F13/I13</f>
        <v>1.4574557461232482</v>
      </c>
    </row>
    <row r="14" spans="1:11" x14ac:dyDescent="0.25">
      <c r="A14" s="5">
        <v>42614</v>
      </c>
      <c r="B14" s="2">
        <v>14125995</v>
      </c>
      <c r="C14">
        <v>18</v>
      </c>
      <c r="D14" s="3">
        <v>19.333333333333332</v>
      </c>
      <c r="E14" s="3">
        <f t="shared" si="0"/>
        <v>1.074074074074074</v>
      </c>
      <c r="F14" s="2">
        <f t="shared" si="1"/>
        <v>15172364.999999998</v>
      </c>
      <c r="G14" s="7" t="s">
        <v>8</v>
      </c>
      <c r="H14" s="2">
        <f t="shared" si="2"/>
        <v>1264363.7499999998</v>
      </c>
      <c r="I14" s="8">
        <f t="shared" ref="I14:I51" si="4">+SUM(1/24*(F8+F20)+2/24*SUM(F9:F19))</f>
        <v>15110177.005314555</v>
      </c>
      <c r="J14" s="3">
        <f t="shared" si="3"/>
        <v>1.004115636412702</v>
      </c>
    </row>
    <row r="15" spans="1:11" x14ac:dyDescent="0.25">
      <c r="A15" s="5">
        <v>42644</v>
      </c>
      <c r="B15" s="2">
        <v>14335513</v>
      </c>
      <c r="C15">
        <v>22</v>
      </c>
      <c r="D15" s="3">
        <v>19.333333333333332</v>
      </c>
      <c r="E15" s="3">
        <f t="shared" si="0"/>
        <v>0.87878787878787878</v>
      </c>
      <c r="F15" s="2">
        <f t="shared" si="1"/>
        <v>12597875.060606061</v>
      </c>
      <c r="G15" s="7" t="s">
        <v>8</v>
      </c>
      <c r="H15" s="2">
        <f t="shared" si="2"/>
        <v>1049822.9217171718</v>
      </c>
      <c r="I15" s="8">
        <f t="shared" si="4"/>
        <v>15108917.771402517</v>
      </c>
      <c r="J15" s="3">
        <f t="shared" si="3"/>
        <v>0.83380393296274036</v>
      </c>
    </row>
    <row r="16" spans="1:11" x14ac:dyDescent="0.25">
      <c r="A16" s="5">
        <v>42675</v>
      </c>
      <c r="B16" s="2">
        <v>15782834</v>
      </c>
      <c r="C16">
        <v>21</v>
      </c>
      <c r="D16" s="3">
        <v>19.333333333333332</v>
      </c>
      <c r="E16" s="3">
        <f t="shared" si="0"/>
        <v>0.92063492063492058</v>
      </c>
      <c r="F16" s="2">
        <f t="shared" si="1"/>
        <v>14530228.126984127</v>
      </c>
      <c r="G16" s="7" t="s">
        <v>8</v>
      </c>
      <c r="H16" s="2">
        <f t="shared" si="2"/>
        <v>1210852.343915344</v>
      </c>
      <c r="I16" s="8">
        <f t="shared" si="4"/>
        <v>15117402.45205277</v>
      </c>
      <c r="J16" s="3">
        <f t="shared" si="3"/>
        <v>0.96115904654050455</v>
      </c>
    </row>
    <row r="17" spans="1:10" x14ac:dyDescent="0.25">
      <c r="A17" s="5">
        <v>42705</v>
      </c>
      <c r="B17" s="2">
        <v>14067037</v>
      </c>
      <c r="C17">
        <v>18</v>
      </c>
      <c r="D17" s="3">
        <v>19.333333333333332</v>
      </c>
      <c r="E17" s="3">
        <f t="shared" si="0"/>
        <v>1.074074074074074</v>
      </c>
      <c r="F17" s="2">
        <f t="shared" si="1"/>
        <v>15109039.740740739</v>
      </c>
      <c r="G17" s="7" t="s">
        <v>8</v>
      </c>
      <c r="H17" s="2">
        <f t="shared" si="2"/>
        <v>1259086.6450617283</v>
      </c>
      <c r="I17" s="8">
        <f t="shared" si="4"/>
        <v>15206721.692673258</v>
      </c>
      <c r="J17" s="3">
        <f t="shared" si="3"/>
        <v>0.99357639641819817</v>
      </c>
    </row>
    <row r="18" spans="1:10" x14ac:dyDescent="0.25">
      <c r="A18" s="5">
        <v>42736</v>
      </c>
      <c r="B18" s="2">
        <v>14827516</v>
      </c>
      <c r="C18">
        <v>15</v>
      </c>
      <c r="D18" s="3">
        <f>AVERAGE(C18:C29)</f>
        <v>19.583333333333332</v>
      </c>
      <c r="E18" s="3">
        <f t="shared" si="0"/>
        <v>1.3055555555555556</v>
      </c>
      <c r="F18" s="2">
        <f t="shared" si="1"/>
        <v>19358145.888888888</v>
      </c>
      <c r="G18" s="6" t="s">
        <v>7</v>
      </c>
      <c r="H18" s="2">
        <f>+F18*1/24</f>
        <v>806589.41203703696</v>
      </c>
      <c r="I18" s="8">
        <f t="shared" si="4"/>
        <v>15238658.485121552</v>
      </c>
      <c r="J18" s="3">
        <f t="shared" si="3"/>
        <v>1.2703313685905782</v>
      </c>
    </row>
    <row r="19" spans="1:10" x14ac:dyDescent="0.25">
      <c r="A19" s="5">
        <v>42767</v>
      </c>
      <c r="B19" s="2">
        <v>14713391</v>
      </c>
      <c r="C19">
        <v>20</v>
      </c>
      <c r="D19" s="3">
        <v>19.583333333333332</v>
      </c>
      <c r="E19" s="3">
        <f t="shared" si="0"/>
        <v>0.97916666666666663</v>
      </c>
      <c r="F19" s="2">
        <f t="shared" si="1"/>
        <v>14406862.020833332</v>
      </c>
      <c r="I19" s="8">
        <f t="shared" si="4"/>
        <v>15156648.880000399</v>
      </c>
      <c r="J19" s="3">
        <f t="shared" si="3"/>
        <v>0.95053082874035366</v>
      </c>
    </row>
    <row r="20" spans="1:10" x14ac:dyDescent="0.25">
      <c r="A20" s="5">
        <v>42795</v>
      </c>
      <c r="B20" s="2">
        <v>15531353</v>
      </c>
      <c r="C20">
        <v>21</v>
      </c>
      <c r="D20" s="3">
        <v>19.583333333333332</v>
      </c>
      <c r="E20" s="3">
        <f t="shared" si="0"/>
        <v>0.93253968253968245</v>
      </c>
      <c r="F20" s="2">
        <f t="shared" si="1"/>
        <v>14483602.996031744</v>
      </c>
      <c r="I20" s="8">
        <f t="shared" si="4"/>
        <v>15096188.827297028</v>
      </c>
      <c r="J20" s="3">
        <f t="shared" si="3"/>
        <v>0.95942115998459143</v>
      </c>
    </row>
    <row r="21" spans="1:10" x14ac:dyDescent="0.25">
      <c r="A21" s="5">
        <v>42826</v>
      </c>
      <c r="B21" s="2">
        <v>14315178</v>
      </c>
      <c r="C21">
        <v>20</v>
      </c>
      <c r="D21" s="3">
        <v>19.583333333333332</v>
      </c>
      <c r="E21" s="3">
        <f t="shared" si="0"/>
        <v>0.97916666666666663</v>
      </c>
      <c r="F21" s="2">
        <f t="shared" si="1"/>
        <v>14016945.125</v>
      </c>
      <c r="I21" s="8">
        <f t="shared" si="4"/>
        <v>15156697.185510861</v>
      </c>
      <c r="J21" s="3">
        <f t="shared" si="3"/>
        <v>0.92480208276507536</v>
      </c>
    </row>
    <row r="22" spans="1:10" x14ac:dyDescent="0.25">
      <c r="A22" s="5">
        <v>42856</v>
      </c>
      <c r="B22" s="2">
        <v>15619662</v>
      </c>
      <c r="C22">
        <v>22</v>
      </c>
      <c r="D22" s="3">
        <v>19.583333333333332</v>
      </c>
      <c r="E22" s="3">
        <f t="shared" si="0"/>
        <v>0.89015151515151514</v>
      </c>
      <c r="F22" s="2">
        <f t="shared" si="1"/>
        <v>13903865.795454545</v>
      </c>
      <c r="I22" s="8">
        <f t="shared" si="4"/>
        <v>15144766.206133757</v>
      </c>
      <c r="J22" s="3">
        <f t="shared" si="3"/>
        <v>0.91806407614423013</v>
      </c>
    </row>
    <row r="23" spans="1:10" x14ac:dyDescent="0.25">
      <c r="A23" s="5">
        <v>42887</v>
      </c>
      <c r="B23" s="2">
        <v>15358011</v>
      </c>
      <c r="C23">
        <v>21</v>
      </c>
      <c r="D23" s="3">
        <v>19.583333333333332</v>
      </c>
      <c r="E23" s="3">
        <f t="shared" si="0"/>
        <v>0.93253968253968245</v>
      </c>
      <c r="F23" s="2">
        <f t="shared" si="1"/>
        <v>14321954.702380951</v>
      </c>
      <c r="I23" s="8">
        <f t="shared" si="4"/>
        <v>15095729.049194824</v>
      </c>
      <c r="J23" s="3">
        <f t="shared" si="3"/>
        <v>0.94874216778187703</v>
      </c>
    </row>
    <row r="24" spans="1:10" x14ac:dyDescent="0.25">
      <c r="A24" s="5">
        <v>42917</v>
      </c>
      <c r="B24" s="2">
        <v>14438486</v>
      </c>
      <c r="C24">
        <v>22</v>
      </c>
      <c r="D24" s="3">
        <v>19.583333333333332</v>
      </c>
      <c r="E24" s="3">
        <f t="shared" si="0"/>
        <v>0.89015151515151514</v>
      </c>
      <c r="F24" s="2">
        <f t="shared" si="1"/>
        <v>12852440.189393939</v>
      </c>
      <c r="I24" s="8">
        <f t="shared" si="4"/>
        <v>15010698.832566738</v>
      </c>
      <c r="J24" s="3">
        <f t="shared" si="3"/>
        <v>0.85621864329925079</v>
      </c>
    </row>
    <row r="25" spans="1:10" x14ac:dyDescent="0.25">
      <c r="A25" s="5">
        <v>42948</v>
      </c>
      <c r="B25" s="2">
        <v>14488929</v>
      </c>
      <c r="C25">
        <v>14</v>
      </c>
      <c r="D25" s="3">
        <v>19.583333333333332</v>
      </c>
      <c r="E25" s="3">
        <f t="shared" si="0"/>
        <v>1.3988095238095237</v>
      </c>
      <c r="F25" s="2">
        <f t="shared" si="1"/>
        <v>20267251.875</v>
      </c>
      <c r="I25" s="8">
        <f t="shared" si="4"/>
        <v>14946009.744661644</v>
      </c>
      <c r="J25" s="3">
        <f t="shared" si="3"/>
        <v>1.3560309555022856</v>
      </c>
    </row>
    <row r="26" spans="1:10" x14ac:dyDescent="0.25">
      <c r="A26" s="5">
        <v>42979</v>
      </c>
      <c r="B26" s="2">
        <v>15768249</v>
      </c>
      <c r="C26">
        <v>20</v>
      </c>
      <c r="D26" s="3">
        <v>19.583333333333332</v>
      </c>
      <c r="E26" s="3">
        <f t="shared" si="0"/>
        <v>0.97916666666666663</v>
      </c>
      <c r="F26" s="2">
        <f t="shared" si="1"/>
        <v>15439743.8125</v>
      </c>
      <c r="I26" s="8">
        <f t="shared" si="4"/>
        <v>14956731.355995968</v>
      </c>
      <c r="J26" s="3">
        <f t="shared" si="3"/>
        <v>1.032293984895998</v>
      </c>
    </row>
    <row r="27" spans="1:10" x14ac:dyDescent="0.25">
      <c r="A27" s="5">
        <v>43009</v>
      </c>
      <c r="B27" s="2">
        <v>14779743</v>
      </c>
      <c r="C27">
        <v>21</v>
      </c>
      <c r="D27" s="3">
        <v>19.583333333333332</v>
      </c>
      <c r="E27" s="3">
        <f t="shared" si="0"/>
        <v>0.93253968253968245</v>
      </c>
      <c r="F27" s="2">
        <f t="shared" si="1"/>
        <v>13782696.845238093</v>
      </c>
      <c r="I27" s="8">
        <f t="shared" si="4"/>
        <v>15010648.25292057</v>
      </c>
      <c r="J27" s="3">
        <f t="shared" si="3"/>
        <v>0.9181946450951205</v>
      </c>
    </row>
    <row r="28" spans="1:10" x14ac:dyDescent="0.25">
      <c r="A28" s="5">
        <v>43040</v>
      </c>
      <c r="B28" s="2">
        <v>14003761</v>
      </c>
      <c r="C28">
        <v>21</v>
      </c>
      <c r="D28" s="3">
        <v>19.583333333333332</v>
      </c>
      <c r="E28" s="3">
        <f t="shared" si="0"/>
        <v>0.93253968253968245</v>
      </c>
      <c r="F28" s="2">
        <f t="shared" si="1"/>
        <v>13059062.837301586</v>
      </c>
      <c r="I28" s="8">
        <f t="shared" si="4"/>
        <v>15085737.454183199</v>
      </c>
      <c r="J28" s="3">
        <f t="shared" si="3"/>
        <v>0.86565624497729632</v>
      </c>
    </row>
    <row r="29" spans="1:10" x14ac:dyDescent="0.25">
      <c r="A29" s="5">
        <v>43070</v>
      </c>
      <c r="B29" s="2">
        <v>14157939</v>
      </c>
      <c r="C29">
        <v>18</v>
      </c>
      <c r="D29" s="3">
        <v>19.583333333333332</v>
      </c>
      <c r="E29" s="3">
        <f t="shared" si="0"/>
        <v>1.0879629629629628</v>
      </c>
      <c r="F29" s="2">
        <f t="shared" si="1"/>
        <v>15403313.263888886</v>
      </c>
      <c r="I29" s="8">
        <f t="shared" si="4"/>
        <v>15037983.57706379</v>
      </c>
      <c r="J29" s="3">
        <f t="shared" si="3"/>
        <v>1.0242937947732769</v>
      </c>
    </row>
    <row r="30" spans="1:10" x14ac:dyDescent="0.25">
      <c r="A30" s="5">
        <v>43101</v>
      </c>
      <c r="B30" s="2">
        <v>14591269</v>
      </c>
      <c r="C30">
        <v>17</v>
      </c>
      <c r="D30" s="3">
        <f>AVERAGE(C30:C41)</f>
        <v>19.833333333333332</v>
      </c>
      <c r="E30" s="3">
        <f t="shared" si="0"/>
        <v>1.1666666666666665</v>
      </c>
      <c r="F30" s="2">
        <f t="shared" si="1"/>
        <v>17023147.166666664</v>
      </c>
      <c r="I30" s="8">
        <f t="shared" si="4"/>
        <v>15044329.895651452</v>
      </c>
      <c r="J30" s="3">
        <f t="shared" si="3"/>
        <v>1.1315324301408192</v>
      </c>
    </row>
    <row r="31" spans="1:10" x14ac:dyDescent="0.25">
      <c r="A31" s="5">
        <v>43132</v>
      </c>
      <c r="B31" s="2">
        <v>15316964</v>
      </c>
      <c r="C31">
        <v>20</v>
      </c>
      <c r="D31" s="3">
        <v>19.833333333333332</v>
      </c>
      <c r="E31" s="3">
        <f t="shared" si="0"/>
        <v>0.99166666666666659</v>
      </c>
      <c r="F31" s="2">
        <f t="shared" si="1"/>
        <v>15189322.633333333</v>
      </c>
      <c r="I31" s="8">
        <f t="shared" si="4"/>
        <v>14994518.917273926</v>
      </c>
      <c r="J31" s="3">
        <f t="shared" si="3"/>
        <v>1.0129916616287695</v>
      </c>
    </row>
    <row r="32" spans="1:10" x14ac:dyDescent="0.25">
      <c r="A32" s="5">
        <v>43160</v>
      </c>
      <c r="B32" s="2">
        <v>14779547</v>
      </c>
      <c r="C32">
        <v>21</v>
      </c>
      <c r="D32" s="3">
        <v>19.833333333333332</v>
      </c>
      <c r="E32" s="3">
        <f t="shared" si="0"/>
        <v>0.94444444444444442</v>
      </c>
      <c r="F32" s="2">
        <f t="shared" si="1"/>
        <v>13958461.055555556</v>
      </c>
      <c r="I32" s="8">
        <f t="shared" si="4"/>
        <v>14908746.84117439</v>
      </c>
      <c r="J32" s="3">
        <f t="shared" si="3"/>
        <v>0.93625984827950981</v>
      </c>
    </row>
    <row r="33" spans="1:10" x14ac:dyDescent="0.25">
      <c r="A33" s="5">
        <v>43191</v>
      </c>
      <c r="B33" s="2">
        <v>15969169</v>
      </c>
      <c r="C33">
        <v>20</v>
      </c>
      <c r="D33" s="3">
        <v>19.833333333333332</v>
      </c>
      <c r="E33" s="3">
        <f t="shared" si="0"/>
        <v>0.99166666666666659</v>
      </c>
      <c r="F33" s="2">
        <f t="shared" si="1"/>
        <v>15836092.591666665</v>
      </c>
      <c r="I33" s="8">
        <f t="shared" si="4"/>
        <v>14909214.960759377</v>
      </c>
      <c r="J33" s="3">
        <f t="shared" si="3"/>
        <v>1.0621681043131246</v>
      </c>
    </row>
    <row r="34" spans="1:10" x14ac:dyDescent="0.25">
      <c r="A34" s="5">
        <v>43221</v>
      </c>
      <c r="B34" s="2">
        <v>15403911</v>
      </c>
      <c r="C34">
        <v>22</v>
      </c>
      <c r="D34" s="3">
        <v>19.833333333333332</v>
      </c>
      <c r="E34" s="3">
        <f t="shared" si="0"/>
        <v>0.90151515151515149</v>
      </c>
      <c r="F34" s="2">
        <f t="shared" si="1"/>
        <v>13886859.159090908</v>
      </c>
      <c r="I34" s="8">
        <f t="shared" si="4"/>
        <v>14944370.052806336</v>
      </c>
      <c r="J34" s="3">
        <f t="shared" si="3"/>
        <v>0.92923683701764048</v>
      </c>
    </row>
    <row r="35" spans="1:10" x14ac:dyDescent="0.25">
      <c r="A35" s="5">
        <v>43252</v>
      </c>
      <c r="B35" s="2">
        <v>14634106</v>
      </c>
      <c r="C35">
        <v>22</v>
      </c>
      <c r="D35" s="3">
        <v>19.833333333333332</v>
      </c>
      <c r="E35" s="3">
        <f t="shared" si="0"/>
        <v>0.90151515151515149</v>
      </c>
      <c r="F35" s="2">
        <f t="shared" si="1"/>
        <v>13192868.287878787</v>
      </c>
      <c r="I35" s="8">
        <f t="shared" si="4"/>
        <v>15004889.355845183</v>
      </c>
      <c r="J35" s="3">
        <f t="shared" si="3"/>
        <v>0.8792379587084046</v>
      </c>
    </row>
    <row r="36" spans="1:10" x14ac:dyDescent="0.25">
      <c r="A36" s="5">
        <v>43282</v>
      </c>
      <c r="B36" s="2">
        <v>14252610</v>
      </c>
      <c r="C36">
        <v>20</v>
      </c>
      <c r="D36" s="3">
        <v>19.833333333333332</v>
      </c>
      <c r="E36" s="3">
        <f t="shared" si="0"/>
        <v>0.99166666666666659</v>
      </c>
      <c r="F36" s="2">
        <f t="shared" si="1"/>
        <v>14133838.249999998</v>
      </c>
      <c r="I36" s="8">
        <f t="shared" si="4"/>
        <v>15161969.269118818</v>
      </c>
      <c r="J36" s="3">
        <f t="shared" si="3"/>
        <v>0.93219013962698971</v>
      </c>
    </row>
    <row r="37" spans="1:10" x14ac:dyDescent="0.25">
      <c r="A37" s="5">
        <v>43313</v>
      </c>
      <c r="B37" s="2">
        <v>15248906</v>
      </c>
      <c r="C37">
        <v>17</v>
      </c>
      <c r="D37" s="3">
        <v>19.833333333333332</v>
      </c>
      <c r="E37" s="3">
        <f t="shared" si="0"/>
        <v>1.1666666666666665</v>
      </c>
      <c r="F37" s="2">
        <f t="shared" si="1"/>
        <v>17790390.333333332</v>
      </c>
      <c r="I37" s="8">
        <f t="shared" si="4"/>
        <v>15277919.72120215</v>
      </c>
      <c r="J37" s="3">
        <f t="shared" si="3"/>
        <v>1.164451093995766</v>
      </c>
    </row>
    <row r="38" spans="1:10" x14ac:dyDescent="0.25">
      <c r="A38" s="5">
        <v>43344</v>
      </c>
      <c r="B38" s="2">
        <v>14392203</v>
      </c>
      <c r="C38">
        <v>18</v>
      </c>
      <c r="D38" s="3">
        <v>19.833333333333332</v>
      </c>
      <c r="E38" s="3">
        <f t="shared" si="0"/>
        <v>1.1018518518518519</v>
      </c>
      <c r="F38" s="2">
        <f t="shared" si="1"/>
        <v>15858075.527777778</v>
      </c>
      <c r="I38" s="8">
        <f t="shared" si="4"/>
        <v>15232595.001592364</v>
      </c>
      <c r="J38" s="3">
        <f t="shared" si="3"/>
        <v>1.0410619809769792</v>
      </c>
    </row>
    <row r="39" spans="1:10" x14ac:dyDescent="0.25">
      <c r="A39" s="5">
        <v>43374</v>
      </c>
      <c r="B39" s="2">
        <v>14836800</v>
      </c>
      <c r="C39">
        <v>22</v>
      </c>
      <c r="D39" s="3">
        <v>19.833333333333332</v>
      </c>
      <c r="E39" s="3">
        <f t="shared" si="0"/>
        <v>0.90151515151515149</v>
      </c>
      <c r="F39" s="2">
        <f t="shared" si="1"/>
        <v>13375600</v>
      </c>
      <c r="I39" s="8">
        <f t="shared" si="4"/>
        <v>15113661.61092828</v>
      </c>
      <c r="J39" s="3">
        <f t="shared" si="3"/>
        <v>0.88500062687181413</v>
      </c>
    </row>
    <row r="40" spans="1:10" x14ac:dyDescent="0.25">
      <c r="A40" s="5">
        <v>43405</v>
      </c>
      <c r="B40" s="2">
        <v>14430133</v>
      </c>
      <c r="C40">
        <v>20</v>
      </c>
      <c r="D40" s="3">
        <v>19.833333333333332</v>
      </c>
      <c r="E40" s="3">
        <f t="shared" si="0"/>
        <v>0.99166666666666659</v>
      </c>
      <c r="F40" s="2">
        <f t="shared" si="1"/>
        <v>14309881.891666666</v>
      </c>
      <c r="I40" s="8">
        <f t="shared" si="4"/>
        <v>14962528.654141665</v>
      </c>
      <c r="J40" s="3">
        <f t="shared" si="3"/>
        <v>0.95638125228957571</v>
      </c>
    </row>
    <row r="41" spans="1:10" x14ac:dyDescent="0.25">
      <c r="A41" s="5">
        <v>43435</v>
      </c>
      <c r="B41" s="2">
        <v>14949287</v>
      </c>
      <c r="C41">
        <v>19</v>
      </c>
      <c r="D41" s="3">
        <v>19.833333333333332</v>
      </c>
      <c r="E41" s="3">
        <f t="shared" si="0"/>
        <v>1.0438596491228069</v>
      </c>
      <c r="F41" s="2">
        <f t="shared" si="1"/>
        <v>15604957.482456138</v>
      </c>
      <c r="I41" s="8">
        <f t="shared" si="4"/>
        <v>14976947.942525504</v>
      </c>
      <c r="J41" s="3">
        <f t="shared" si="3"/>
        <v>1.0419317435261604</v>
      </c>
    </row>
    <row r="42" spans="1:10" x14ac:dyDescent="0.25">
      <c r="A42" s="5">
        <v>43466</v>
      </c>
      <c r="B42" s="2">
        <v>15705321</v>
      </c>
      <c r="C42">
        <v>15</v>
      </c>
      <c r="D42" s="3">
        <f>AVERAGE(C42:C53)</f>
        <v>19.666666666666668</v>
      </c>
      <c r="E42" s="3">
        <f t="shared" si="0"/>
        <v>1.3111111111111111</v>
      </c>
      <c r="F42" s="2">
        <f t="shared" si="1"/>
        <v>20591420.866666667</v>
      </c>
      <c r="I42" s="8">
        <f t="shared" si="4"/>
        <v>15041299.813863888</v>
      </c>
      <c r="J42" s="3">
        <f t="shared" si="3"/>
        <v>1.3689921164716838</v>
      </c>
    </row>
    <row r="43" spans="1:10" x14ac:dyDescent="0.25">
      <c r="A43" s="5">
        <v>43497</v>
      </c>
      <c r="B43" s="2">
        <v>14647993</v>
      </c>
      <c r="C43">
        <v>20</v>
      </c>
      <c r="D43" s="3">
        <v>19.666666666666668</v>
      </c>
      <c r="E43" s="3">
        <f t="shared" si="0"/>
        <v>0.98333333333333339</v>
      </c>
      <c r="F43" s="2">
        <f t="shared" si="1"/>
        <v>14403859.783333335</v>
      </c>
      <c r="I43" s="8">
        <f t="shared" si="4"/>
        <v>15226108.426264683</v>
      </c>
      <c r="J43" s="3">
        <f t="shared" si="3"/>
        <v>0.94599745253928524</v>
      </c>
    </row>
    <row r="44" spans="1:10" x14ac:dyDescent="0.25">
      <c r="A44" s="5">
        <v>43525</v>
      </c>
      <c r="B44" s="2">
        <v>14581970</v>
      </c>
      <c r="C44">
        <v>21</v>
      </c>
      <c r="D44" s="3">
        <v>19.666666666666668</v>
      </c>
      <c r="E44" s="3">
        <f t="shared" si="0"/>
        <v>0.93650793650793651</v>
      </c>
      <c r="F44" s="2">
        <f t="shared" si="1"/>
        <v>13656130.634920634</v>
      </c>
      <c r="I44" s="8">
        <f t="shared" si="4"/>
        <v>15418243.162837015</v>
      </c>
      <c r="J44" s="3">
        <f t="shared" si="3"/>
        <v>0.88571249595001555</v>
      </c>
    </row>
    <row r="45" spans="1:10" x14ac:dyDescent="0.25">
      <c r="A45" s="5">
        <v>43556</v>
      </c>
      <c r="B45" s="2">
        <v>14860092</v>
      </c>
      <c r="C45">
        <v>22</v>
      </c>
      <c r="D45" s="3">
        <v>19.666666666666668</v>
      </c>
      <c r="E45" s="3">
        <f t="shared" si="0"/>
        <v>0.89393939393939403</v>
      </c>
      <c r="F45" s="2">
        <f t="shared" si="1"/>
        <v>13284021.636363639</v>
      </c>
      <c r="I45" s="8">
        <f t="shared" si="4"/>
        <v>15460861.593132295</v>
      </c>
      <c r="J45" s="3">
        <f t="shared" si="3"/>
        <v>0.85920319228938657</v>
      </c>
    </row>
    <row r="46" spans="1:10" x14ac:dyDescent="0.25">
      <c r="A46" s="5">
        <v>43586</v>
      </c>
      <c r="B46" s="2">
        <v>14331776</v>
      </c>
      <c r="C46">
        <v>22</v>
      </c>
      <c r="D46" s="3">
        <v>19.666666666666668</v>
      </c>
      <c r="E46" s="3">
        <f t="shared" si="0"/>
        <v>0.89393939393939403</v>
      </c>
      <c r="F46" s="2">
        <f t="shared" si="1"/>
        <v>12811739.151515152</v>
      </c>
      <c r="I46" s="8">
        <f t="shared" si="4"/>
        <v>15436103.677822951</v>
      </c>
      <c r="J46" s="3">
        <f t="shared" si="3"/>
        <v>0.82998530062490938</v>
      </c>
    </row>
    <row r="47" spans="1:10" x14ac:dyDescent="0.25">
      <c r="A47" s="5">
        <v>43617</v>
      </c>
      <c r="B47" s="2">
        <v>14861747</v>
      </c>
      <c r="C47">
        <v>20</v>
      </c>
      <c r="D47" s="3">
        <v>19.666666666666668</v>
      </c>
      <c r="E47" s="3">
        <f t="shared" si="0"/>
        <v>0.98333333333333339</v>
      </c>
      <c r="F47" s="2">
        <f t="shared" si="1"/>
        <v>14614051.216666667</v>
      </c>
      <c r="I47" s="8">
        <f t="shared" si="4"/>
        <v>15340431.806938117</v>
      </c>
      <c r="J47" s="3">
        <f t="shared" si="3"/>
        <v>0.95264927353981488</v>
      </c>
    </row>
    <row r="48" spans="1:10" x14ac:dyDescent="0.25">
      <c r="A48" s="5">
        <v>43647</v>
      </c>
      <c r="B48" s="2">
        <v>14498746</v>
      </c>
      <c r="C48">
        <v>20</v>
      </c>
      <c r="D48" s="3">
        <v>19.666666666666668</v>
      </c>
      <c r="E48" s="3">
        <f t="shared" si="0"/>
        <v>0.98333333333333339</v>
      </c>
      <c r="F48" s="2">
        <f t="shared" si="1"/>
        <v>14257100.233333334</v>
      </c>
      <c r="I48" s="8">
        <f t="shared" si="4"/>
        <v>15168214.075845737</v>
      </c>
      <c r="J48" s="3">
        <f t="shared" si="3"/>
        <v>0.93993268832068477</v>
      </c>
    </row>
    <row r="49" spans="1:10" x14ac:dyDescent="0.25">
      <c r="A49" s="5">
        <v>43678</v>
      </c>
      <c r="B49" s="2">
        <v>15734008</v>
      </c>
      <c r="C49">
        <v>14</v>
      </c>
      <c r="D49" s="3">
        <v>19.666666666666668</v>
      </c>
      <c r="E49" s="3">
        <f t="shared" si="0"/>
        <v>1.4047619047619049</v>
      </c>
      <c r="F49" s="2">
        <f t="shared" si="1"/>
        <v>22102535.047619049</v>
      </c>
      <c r="I49" s="8">
        <f t="shared" si="4"/>
        <v>15030428.395246778</v>
      </c>
      <c r="J49" s="3">
        <f t="shared" si="3"/>
        <v>1.4705193003420152</v>
      </c>
    </row>
    <row r="50" spans="1:10" x14ac:dyDescent="0.25">
      <c r="A50" s="5">
        <v>43709</v>
      </c>
      <c r="B50" s="2">
        <v>15609464</v>
      </c>
      <c r="C50">
        <v>19</v>
      </c>
      <c r="D50" s="3">
        <v>19.666666666666668</v>
      </c>
      <c r="E50" s="3">
        <f t="shared" si="0"/>
        <v>1.0350877192982457</v>
      </c>
      <c r="F50" s="2">
        <f t="shared" si="1"/>
        <v>16157164.491228072</v>
      </c>
      <c r="I50" s="8">
        <f t="shared" si="4"/>
        <v>15042412.11080564</v>
      </c>
      <c r="J50" s="3">
        <f t="shared" si="3"/>
        <v>1.0741072889248697</v>
      </c>
    </row>
    <row r="51" spans="1:10" x14ac:dyDescent="0.25">
      <c r="A51" s="5">
        <v>43739</v>
      </c>
      <c r="B51" s="2">
        <v>15772158</v>
      </c>
      <c r="C51">
        <v>22</v>
      </c>
      <c r="D51" s="3">
        <v>19.666666666666668</v>
      </c>
      <c r="E51" s="3">
        <f t="shared" si="0"/>
        <v>0.89393939393939403</v>
      </c>
      <c r="F51" s="2">
        <f t="shared" si="1"/>
        <v>14099353.363636365</v>
      </c>
      <c r="I51" s="8">
        <f t="shared" si="4"/>
        <v>15083520.843946572</v>
      </c>
      <c r="J51" s="3">
        <f t="shared" si="3"/>
        <v>0.93475213841036453</v>
      </c>
    </row>
    <row r="52" spans="1:10" x14ac:dyDescent="0.25">
      <c r="A52" s="5">
        <v>43770</v>
      </c>
      <c r="B52" s="2">
        <v>14533355</v>
      </c>
      <c r="C52">
        <v>22</v>
      </c>
      <c r="D52" s="3">
        <v>19.666666666666668</v>
      </c>
      <c r="E52" s="3">
        <f t="shared" si="0"/>
        <v>0.89393939393939403</v>
      </c>
      <c r="F52" s="2">
        <f t="shared" si="1"/>
        <v>12991938.560606062</v>
      </c>
      <c r="I52" s="8"/>
      <c r="J52" s="3"/>
    </row>
    <row r="53" spans="1:10" x14ac:dyDescent="0.25">
      <c r="A53" s="5">
        <v>43800</v>
      </c>
      <c r="B53" s="2">
        <v>14130953</v>
      </c>
      <c r="C53">
        <v>19</v>
      </c>
      <c r="D53" s="3">
        <v>19.666666666666668</v>
      </c>
      <c r="E53" s="3">
        <f t="shared" si="0"/>
        <v>1.0350877192982457</v>
      </c>
      <c r="F53" s="2">
        <f t="shared" si="1"/>
        <v>14626775.912280703</v>
      </c>
      <c r="I53" s="8"/>
      <c r="J53" s="3"/>
    </row>
    <row r="54" spans="1:10" x14ac:dyDescent="0.25">
      <c r="A54" s="5">
        <v>43831</v>
      </c>
      <c r="B54" s="2">
        <v>14492573</v>
      </c>
      <c r="C54">
        <v>16</v>
      </c>
      <c r="D54" s="3">
        <f>AVERAGE(C54:C65)</f>
        <v>19.25</v>
      </c>
      <c r="E54" s="3">
        <f t="shared" si="0"/>
        <v>1.203125</v>
      </c>
      <c r="F54" s="2">
        <f t="shared" si="1"/>
        <v>17436376.890625</v>
      </c>
      <c r="I54" s="8"/>
      <c r="J54" s="3"/>
    </row>
    <row r="55" spans="1:10" x14ac:dyDescent="0.25">
      <c r="A55" s="5">
        <v>43862</v>
      </c>
      <c r="B55" s="2">
        <v>14807322</v>
      </c>
      <c r="C55">
        <v>20</v>
      </c>
      <c r="D55" s="3">
        <v>19.25</v>
      </c>
      <c r="E55" s="3">
        <f t="shared" si="0"/>
        <v>0.96250000000000002</v>
      </c>
      <c r="F55" s="2">
        <f t="shared" si="1"/>
        <v>14252047.425000001</v>
      </c>
      <c r="I55" s="8"/>
      <c r="J55" s="3"/>
    </row>
    <row r="56" spans="1:10" x14ac:dyDescent="0.25">
      <c r="A56" s="5">
        <v>43891</v>
      </c>
      <c r="B56" s="2">
        <v>15376966</v>
      </c>
      <c r="C56">
        <v>21</v>
      </c>
      <c r="D56" s="3">
        <v>19.25</v>
      </c>
      <c r="E56" s="3">
        <f t="shared" si="0"/>
        <v>0.91666666666666663</v>
      </c>
      <c r="F56" s="2">
        <f t="shared" si="1"/>
        <v>14095552.166666666</v>
      </c>
      <c r="I56" s="8"/>
      <c r="J56" s="3"/>
    </row>
    <row r="57" spans="1:10" x14ac:dyDescent="0.25">
      <c r="A57" s="5">
        <v>43922</v>
      </c>
      <c r="B57" s="2">
        <v>14370088</v>
      </c>
      <c r="C57">
        <v>20</v>
      </c>
      <c r="D57" s="3">
        <v>19.25</v>
      </c>
      <c r="E57" s="3">
        <f t="shared" si="0"/>
        <v>0.96250000000000002</v>
      </c>
      <c r="F57" s="2">
        <f t="shared" si="1"/>
        <v>13831209.700000001</v>
      </c>
      <c r="I57" s="8"/>
      <c r="J57" s="3"/>
    </row>
    <row r="58" spans="1:10" x14ac:dyDescent="0.25">
      <c r="A58" s="1"/>
    </row>
    <row r="59" spans="1:10" x14ac:dyDescent="0.25">
      <c r="A59" s="1"/>
    </row>
    <row r="60" spans="1:10" x14ac:dyDescent="0.25">
      <c r="A60" s="1"/>
    </row>
    <row r="61" spans="1:10" x14ac:dyDescent="0.25">
      <c r="A61" s="1"/>
    </row>
    <row r="62" spans="1:10" x14ac:dyDescent="0.25">
      <c r="A62" s="1"/>
    </row>
    <row r="63" spans="1:10" x14ac:dyDescent="0.25">
      <c r="A63" s="1"/>
    </row>
    <row r="64" spans="1:10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2020-05-01T14:31:20Z</dcterms:created>
  <dcterms:modified xsi:type="dcterms:W3CDTF">2020-05-01T15:42:50Z</dcterms:modified>
</cp:coreProperties>
</file>