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8_{03093E72-E015-4A4E-A5E4-A6DDFBDCBF10}" xr6:coauthVersionLast="47" xr6:coauthVersionMax="47" xr10:uidLastSave="{00000000-0000-0000-0000-000000000000}"/>
  <bookViews>
    <workbookView xWindow="28680" yWindow="-120" windowWidth="29040" windowHeight="16440" xr2:uid="{7E77B434-ACAB-494A-A947-98031C09A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53" i="1"/>
  <c r="S41" i="1"/>
  <c r="S19" i="1"/>
  <c r="S30" i="1"/>
  <c r="C50" i="1"/>
  <c r="O6" i="1"/>
  <c r="O17" i="1"/>
  <c r="O51" i="1"/>
  <c r="Q49" i="1" s="1"/>
  <c r="O39" i="1"/>
  <c r="O28" i="1"/>
  <c r="E37" i="1"/>
  <c r="F37" i="1"/>
  <c r="D37" i="1"/>
  <c r="C37" i="1"/>
  <c r="B37" i="1"/>
  <c r="H37" i="1" s="1"/>
  <c r="O54" i="1"/>
  <c r="H54" i="1"/>
  <c r="H53" i="1"/>
  <c r="H52" i="1"/>
  <c r="H51" i="1"/>
  <c r="H50" i="1"/>
  <c r="H49" i="1"/>
  <c r="O42" i="1"/>
  <c r="H42" i="1"/>
  <c r="H41" i="1"/>
  <c r="H40" i="1"/>
  <c r="H39" i="1"/>
  <c r="H38" i="1"/>
  <c r="D5" i="1"/>
  <c r="H5" i="1" s="1"/>
  <c r="O31" i="1"/>
  <c r="H31" i="1"/>
  <c r="H30" i="1"/>
  <c r="H29" i="1"/>
  <c r="H28" i="1"/>
  <c r="H27" i="1"/>
  <c r="H26" i="1"/>
  <c r="H4" i="1"/>
  <c r="H6" i="1"/>
  <c r="H7" i="1"/>
  <c r="H8" i="1"/>
  <c r="H9" i="1"/>
  <c r="Q37" i="1" l="1"/>
  <c r="M49" i="1"/>
  <c r="J49" i="1" s="1"/>
  <c r="M37" i="1"/>
  <c r="T37" i="1" s="1"/>
  <c r="Q26" i="1"/>
  <c r="M26" i="1"/>
  <c r="O20" i="1"/>
  <c r="H18" i="1"/>
  <c r="H19" i="1"/>
  <c r="H20" i="1"/>
  <c r="H17" i="1"/>
  <c r="O9" i="1"/>
  <c r="Q4" i="1" s="1"/>
  <c r="T49" i="1" l="1"/>
  <c r="J37" i="1"/>
  <c r="T26" i="1"/>
  <c r="J26" i="1"/>
  <c r="Q15" i="1"/>
  <c r="H16" i="1"/>
  <c r="H15" i="1"/>
  <c r="M4" i="1"/>
  <c r="T4" i="1" l="1"/>
  <c r="J4" i="1"/>
  <c r="M15" i="1"/>
  <c r="T15" i="1" l="1"/>
  <c r="J15" i="1"/>
</calcChain>
</file>

<file path=xl/sharedStrings.xml><?xml version="1.0" encoding="utf-8"?>
<sst xmlns="http://schemas.openxmlformats.org/spreadsheetml/2006/main" count="87" uniqueCount="22">
  <si>
    <t>Contract Name</t>
  </si>
  <si>
    <t>Totals</t>
  </si>
  <si>
    <t>Cost</t>
  </si>
  <si>
    <t>Wage</t>
  </si>
  <si>
    <t>Week Total</t>
  </si>
  <si>
    <t>Revenue</t>
  </si>
  <si>
    <t>Fuel Liters</t>
  </si>
  <si>
    <t>Fuel Cost Per ltr</t>
  </si>
  <si>
    <t>Super</t>
  </si>
  <si>
    <t>Fuel Total</t>
  </si>
  <si>
    <t>Runing Costs</t>
  </si>
  <si>
    <t>STE</t>
  </si>
  <si>
    <t>BORDER</t>
  </si>
  <si>
    <t>Run 20 Audit</t>
  </si>
  <si>
    <t>Run 32 Audit</t>
  </si>
  <si>
    <t>Run 05 Audit</t>
  </si>
  <si>
    <t>Cost Day Rate</t>
  </si>
  <si>
    <t>Revenue Day Rate</t>
  </si>
  <si>
    <t>Run 22 Audit</t>
  </si>
  <si>
    <t>Run 07 Audit</t>
  </si>
  <si>
    <t>**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</si>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</sst>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5626-FFB8-4BDF-90DC-D4A88FC16E83}">
  <dimension ref="A1:T54"/>
  <sheetViews>
    <sheetView tabSelected="1" workbookViewId="0">
      <selection activeCell="S11" sqref="S11"/>
    </sheetView>
  </sheetViews>
  <sheetFormatPr defaultRowHeight="15" x14ac:dyDescent="0.25"/>
  <cols>
    <col min="1" max="1" width="20.140625" customWidth="1"/>
    <col min="2" max="6" width="15.5703125" customWidth="1"/>
    <col min="13" max="13" width="21" customWidth="1"/>
    <col min="14" max="14" width="16.140625" customWidth="1"/>
    <col min="15" max="15" width="16" customWidth="1"/>
  </cols>
  <sheetData>
    <row r="1" spans="1:20" x14ac:dyDescent="0.25">
      <c r="A1" t="s">
        <v>13</v>
      </c>
    </row>
    <row r="3" spans="1:20" x14ac:dyDescent="0.25">
      <c r="A3" s="1" t="s">
        <v>0</v>
      </c>
      <c r="B3" s="2">
        <v>45824</v>
      </c>
      <c r="C3" s="2">
        <v>45825</v>
      </c>
      <c r="D3" s="2">
        <v>45826</v>
      </c>
      <c r="E3" s="2">
        <v>45827</v>
      </c>
      <c r="F3" s="2">
        <v>45828</v>
      </c>
      <c r="G3" s="4"/>
      <c r="H3" s="1" t="s">
        <v>1</v>
      </c>
      <c r="I3" s="4"/>
      <c r="J3" s="9" t="s">
        <v>17</v>
      </c>
      <c r="K3" s="10"/>
      <c r="L3" s="11"/>
      <c r="M3" s="1" t="s">
        <v>4</v>
      </c>
      <c r="N3" s="6" t="s">
        <v>2</v>
      </c>
      <c r="Q3" s="9" t="s">
        <v>16</v>
      </c>
      <c r="R3" s="10"/>
      <c r="S3" s="11"/>
      <c r="T3" s="1" t="s">
        <v>5</v>
      </c>
    </row>
    <row r="4" spans="1:20" x14ac:dyDescent="0.25">
      <c r="A4" s="3" t="s">
        <v>11</v>
      </c>
      <c r="B4" s="3">
        <v>340.697</v>
      </c>
      <c r="C4" s="3">
        <v>534.17700000000002</v>
      </c>
      <c r="D4" s="3">
        <v>384.61500000000001</v>
      </c>
      <c r="E4" s="3">
        <v>259.18200000000002</v>
      </c>
      <c r="F4" s="3">
        <v>285.66199999999998</v>
      </c>
      <c r="G4" s="4"/>
      <c r="H4" s="3">
        <f>SUM(B4:F4)</f>
        <v>1804.3330000000001</v>
      </c>
      <c r="I4" s="7"/>
      <c r="J4" s="3">
        <f>SUM(M4/5)</f>
        <v>406.49660000000006</v>
      </c>
      <c r="K4" s="7"/>
      <c r="M4" s="5">
        <f>SUM(H4:H9)</f>
        <v>2032.4830000000002</v>
      </c>
      <c r="N4" s="3" t="s">
        <v>3</v>
      </c>
      <c r="O4" s="3">
        <v>1101.1099999999999</v>
      </c>
      <c r="Q4" s="8">
        <f>SUM((O9+O6+O5+O4) / 5)</f>
        <v>331.73268199999995</v>
      </c>
      <c r="R4" s="7"/>
      <c r="T4" s="3">
        <f>SUM(M4-(O4+O5+O6+O9))</f>
        <v>373.81959000000029</v>
      </c>
    </row>
    <row r="5" spans="1:20" x14ac:dyDescent="0.25">
      <c r="A5" s="3" t="s">
        <v>12</v>
      </c>
      <c r="B5" s="3">
        <v>23.56</v>
      </c>
      <c r="C5" s="3">
        <v>72.81</v>
      </c>
      <c r="D5" s="3">
        <f>7.09+61.11</f>
        <v>68.2</v>
      </c>
      <c r="E5" s="3">
        <v>57.28</v>
      </c>
      <c r="F5" s="3">
        <v>6.3</v>
      </c>
      <c r="G5" s="4"/>
      <c r="H5" s="3">
        <f t="shared" ref="H5:H9" si="0">SUM(B5:F5)</f>
        <v>228.15</v>
      </c>
      <c r="I5" s="7"/>
      <c r="J5" s="7"/>
      <c r="K5" s="7"/>
      <c r="N5" s="3" t="s">
        <v>8</v>
      </c>
      <c r="O5" s="3">
        <v>110.91</v>
      </c>
    </row>
    <row r="6" spans="1:20" x14ac:dyDescent="0.25">
      <c r="A6" s="3"/>
      <c r="B6" s="3"/>
      <c r="C6" s="3"/>
      <c r="D6" s="3"/>
      <c r="E6" s="3"/>
      <c r="F6" s="3"/>
      <c r="G6" s="4"/>
      <c r="H6" s="3">
        <f t="shared" si="0"/>
        <v>0</v>
      </c>
      <c r="I6" s="7"/>
      <c r="J6" s="7"/>
      <c r="K6" s="7"/>
      <c r="N6" s="3" t="s">
        <v>10</v>
      </c>
      <c r="O6" s="3">
        <f>5*30 + 140</f>
        <v>290</v>
      </c>
    </row>
    <row r="7" spans="1:20" x14ac:dyDescent="0.25">
      <c r="A7" s="3"/>
      <c r="B7" s="3"/>
      <c r="C7" s="3"/>
      <c r="D7" s="3"/>
      <c r="E7" s="3"/>
      <c r="F7" s="3"/>
      <c r="G7" s="4"/>
      <c r="H7" s="3">
        <f t="shared" si="0"/>
        <v>0</v>
      </c>
      <c r="I7" s="7"/>
      <c r="J7" s="7"/>
      <c r="K7" s="7"/>
      <c r="N7" s="3" t="s">
        <v>6</v>
      </c>
      <c r="O7" s="3">
        <v>99.33</v>
      </c>
      <c r="S7" s="1" t="s">
        <v>21</v>
      </c>
    </row>
    <row r="8" spans="1:20" x14ac:dyDescent="0.25">
      <c r="A8" s="3"/>
      <c r="B8" s="3"/>
      <c r="C8" s="3"/>
      <c r="D8" s="3"/>
      <c r="E8" s="3"/>
      <c r="F8" s="3"/>
      <c r="G8" s="4"/>
      <c r="H8" s="3">
        <f t="shared" si="0"/>
        <v>0</v>
      </c>
      <c r="I8" s="7"/>
      <c r="J8" s="7"/>
      <c r="K8" s="7"/>
      <c r="N8" s="3" t="s">
        <v>7</v>
      </c>
      <c r="O8" s="3">
        <v>1.577</v>
      </c>
      <c r="S8" s="3">
        <f>SUM(J4/Q4)</f>
        <v>1.2253739895305225</v>
      </c>
    </row>
    <row r="9" spans="1:20" x14ac:dyDescent="0.25">
      <c r="A9" s="3"/>
      <c r="B9" s="3"/>
      <c r="C9" s="3"/>
      <c r="D9" s="3"/>
      <c r="E9" s="3"/>
      <c r="F9" s="3"/>
      <c r="G9" s="4"/>
      <c r="H9" s="3">
        <f t="shared" si="0"/>
        <v>0</v>
      </c>
      <c r="I9" s="7"/>
      <c r="J9" s="7"/>
      <c r="K9" s="7"/>
      <c r="N9" s="3" t="s">
        <v>9</v>
      </c>
      <c r="O9" s="3">
        <f>SUM(O8*O7)</f>
        <v>156.64340999999999</v>
      </c>
    </row>
    <row r="12" spans="1:20" x14ac:dyDescent="0.25">
      <c r="A12" t="s">
        <v>14</v>
      </c>
    </row>
    <row r="14" spans="1:20" x14ac:dyDescent="0.25">
      <c r="A14" s="1" t="s">
        <v>0</v>
      </c>
      <c r="B14" s="2">
        <v>45824</v>
      </c>
      <c r="C14" s="2">
        <v>45825</v>
      </c>
      <c r="D14" s="2">
        <v>45826</v>
      </c>
      <c r="E14" s="2">
        <v>45827</v>
      </c>
      <c r="F14" s="2">
        <v>45828</v>
      </c>
      <c r="G14" s="4"/>
      <c r="H14" s="1" t="s">
        <v>1</v>
      </c>
      <c r="I14" s="4"/>
      <c r="J14" s="9" t="s">
        <v>17</v>
      </c>
      <c r="K14" s="10"/>
      <c r="L14" s="11"/>
      <c r="M14" s="1" t="s">
        <v>4</v>
      </c>
      <c r="N14" s="6" t="s">
        <v>2</v>
      </c>
      <c r="Q14" s="9" t="s">
        <v>16</v>
      </c>
      <c r="R14" s="10"/>
      <c r="S14" s="11"/>
      <c r="T14" s="1" t="s">
        <v>5</v>
      </c>
    </row>
    <row r="15" spans="1:20" x14ac:dyDescent="0.25">
      <c r="A15" s="3" t="s">
        <v>11</v>
      </c>
      <c r="B15" s="3">
        <v>425.399</v>
      </c>
      <c r="C15" s="3">
        <v>419.90199999999999</v>
      </c>
      <c r="D15" s="3">
        <v>476.834</v>
      </c>
      <c r="E15" s="3">
        <v>482.23899999999998</v>
      </c>
      <c r="F15" s="3">
        <v>433.29500000000002</v>
      </c>
      <c r="G15" s="4"/>
      <c r="H15" s="3">
        <f>SUM(B15:F15)</f>
        <v>2237.6689999999999</v>
      </c>
      <c r="I15" s="7"/>
      <c r="J15" s="3">
        <f>SUM(M15/5)</f>
        <v>447.53379999999999</v>
      </c>
      <c r="K15" s="7"/>
      <c r="M15" s="5">
        <f>SUM(H15:H20)</f>
        <v>2237.6689999999999</v>
      </c>
      <c r="N15" s="3" t="s">
        <v>3</v>
      </c>
      <c r="O15" s="3">
        <v>1069.8900000000001</v>
      </c>
      <c r="Q15" s="3">
        <f>SUM((O20+O17+O16+O15) / 5)</f>
        <v>349.25295679999999</v>
      </c>
      <c r="R15" s="7"/>
      <c r="T15" s="3">
        <f>SUM(M15-(O15+O16+O17+O20))</f>
        <v>491.40421599999968</v>
      </c>
    </row>
    <row r="16" spans="1:20" x14ac:dyDescent="0.25">
      <c r="A16" s="3" t="s">
        <v>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4"/>
      <c r="H16" s="3">
        <f t="shared" ref="H16:H20" si="1">SUM(B16:F16)</f>
        <v>0</v>
      </c>
      <c r="I16" s="7"/>
      <c r="J16" s="7"/>
      <c r="K16" s="7"/>
      <c r="N16" s="3" t="s">
        <v>8</v>
      </c>
      <c r="O16" s="3">
        <v>110.91</v>
      </c>
    </row>
    <row r="17" spans="1:20" x14ac:dyDescent="0.25">
      <c r="A17" s="3"/>
      <c r="B17" s="3"/>
      <c r="C17" s="3"/>
      <c r="D17" s="3"/>
      <c r="E17" s="3"/>
      <c r="F17" s="3"/>
      <c r="G17" s="4"/>
      <c r="H17" s="3">
        <f t="shared" si="1"/>
        <v>0</v>
      </c>
      <c r="I17" s="7"/>
      <c r="J17" s="7"/>
      <c r="K17" s="7"/>
      <c r="N17" s="3" t="s">
        <v>10</v>
      </c>
      <c r="O17" s="3">
        <f>5*30 + 140</f>
        <v>290</v>
      </c>
    </row>
    <row r="18" spans="1:20" x14ac:dyDescent="0.25">
      <c r="A18" s="3"/>
      <c r="B18" s="3"/>
      <c r="C18" s="3"/>
      <c r="D18" s="3"/>
      <c r="E18" s="3"/>
      <c r="F18" s="3"/>
      <c r="G18" s="4"/>
      <c r="H18" s="3">
        <f t="shared" si="1"/>
        <v>0</v>
      </c>
      <c r="I18" s="7"/>
      <c r="J18" s="7"/>
      <c r="K18" s="7"/>
      <c r="N18" s="3" t="s">
        <v>6</v>
      </c>
      <c r="O18" s="3">
        <v>176.96</v>
      </c>
      <c r="S18" s="1" t="s">
        <v>21</v>
      </c>
    </row>
    <row r="19" spans="1:20" x14ac:dyDescent="0.25">
      <c r="A19" s="3"/>
      <c r="B19" s="3"/>
      <c r="C19" s="3"/>
      <c r="D19" s="3"/>
      <c r="E19" s="3"/>
      <c r="F19" s="3"/>
      <c r="G19" s="4"/>
      <c r="H19" s="3">
        <f t="shared" si="1"/>
        <v>0</v>
      </c>
      <c r="I19" s="7"/>
      <c r="J19" s="7"/>
      <c r="K19" s="7"/>
      <c r="N19" s="3" t="s">
        <v>7</v>
      </c>
      <c r="O19" s="3">
        <v>1.5566500000000001</v>
      </c>
      <c r="S19" s="3">
        <f>SUM(J15/Q15)</f>
        <v>1.2814030383607622</v>
      </c>
    </row>
    <row r="20" spans="1:20" x14ac:dyDescent="0.25">
      <c r="A20" s="3"/>
      <c r="B20" s="3"/>
      <c r="C20" s="3"/>
      <c r="D20" s="3"/>
      <c r="E20" s="3"/>
      <c r="F20" s="3"/>
      <c r="G20" s="4"/>
      <c r="H20" s="3">
        <f t="shared" si="1"/>
        <v>0</v>
      </c>
      <c r="I20" s="7"/>
      <c r="J20" s="7"/>
      <c r="K20" s="7"/>
      <c r="N20" s="3" t="s">
        <v>9</v>
      </c>
      <c r="O20" s="3">
        <f>SUM(O19*O18)</f>
        <v>275.46478400000001</v>
      </c>
    </row>
    <row r="23" spans="1:20" x14ac:dyDescent="0.25">
      <c r="A23" t="s">
        <v>15</v>
      </c>
    </row>
    <row r="25" spans="1:20" x14ac:dyDescent="0.25">
      <c r="A25" s="1" t="s">
        <v>0</v>
      </c>
      <c r="B25" s="2">
        <v>45824</v>
      </c>
      <c r="C25" s="2">
        <v>45825</v>
      </c>
      <c r="D25" s="2">
        <v>45826</v>
      </c>
      <c r="E25" s="2">
        <v>45827</v>
      </c>
      <c r="F25" s="2">
        <v>45828</v>
      </c>
      <c r="G25" s="4"/>
      <c r="H25" s="1" t="s">
        <v>1</v>
      </c>
      <c r="I25" s="4"/>
      <c r="J25" s="9" t="s">
        <v>17</v>
      </c>
      <c r="K25" s="10"/>
      <c r="L25" s="11"/>
      <c r="M25" s="1" t="s">
        <v>4</v>
      </c>
      <c r="N25" s="6" t="s">
        <v>2</v>
      </c>
      <c r="Q25" s="9" t="s">
        <v>16</v>
      </c>
      <c r="R25" s="10"/>
      <c r="S25" s="11"/>
      <c r="T25" s="1" t="s">
        <v>5</v>
      </c>
    </row>
    <row r="26" spans="1:20" x14ac:dyDescent="0.25">
      <c r="A26" s="3" t="s">
        <v>11</v>
      </c>
      <c r="B26" s="3">
        <v>591.08000000000004</v>
      </c>
      <c r="C26" s="3">
        <v>480.74099999999999</v>
      </c>
      <c r="D26" s="3">
        <v>481.72199999999998</v>
      </c>
      <c r="E26" s="3">
        <v>653.69000000000005</v>
      </c>
      <c r="F26" s="3">
        <v>559.72500000000002</v>
      </c>
      <c r="G26" s="4"/>
      <c r="H26" s="3">
        <f>SUM(B26:F26)</f>
        <v>2766.9580000000001</v>
      </c>
      <c r="I26" s="7"/>
      <c r="J26" s="3">
        <f>SUM(M26/5)</f>
        <v>553.39160000000004</v>
      </c>
      <c r="K26" s="7"/>
      <c r="M26" s="5">
        <f>SUM(H26:H31)</f>
        <v>2766.9580000000001</v>
      </c>
      <c r="N26" s="3" t="s">
        <v>3</v>
      </c>
      <c r="O26" s="3">
        <v>1114.8699999999999</v>
      </c>
      <c r="Q26" s="3">
        <f>SUM((O31+O28+O27+O26) / 5)</f>
        <v>370.8191716</v>
      </c>
      <c r="R26" s="7"/>
      <c r="T26" s="3">
        <f>SUM(M26-(O26+O27+O28+O31))</f>
        <v>912.86214200000018</v>
      </c>
    </row>
    <row r="27" spans="1:20" x14ac:dyDescent="0.25">
      <c r="A27" s="3" t="s">
        <v>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4"/>
      <c r="H27" s="3">
        <f t="shared" ref="H27:H31" si="2">SUM(B27:F27)</f>
        <v>0</v>
      </c>
      <c r="I27" s="7"/>
      <c r="J27" s="7"/>
      <c r="K27" s="7"/>
      <c r="N27" s="3" t="s">
        <v>8</v>
      </c>
      <c r="O27" s="3">
        <v>112.18</v>
      </c>
    </row>
    <row r="28" spans="1:20" x14ac:dyDescent="0.25">
      <c r="A28" s="3"/>
      <c r="B28" s="3"/>
      <c r="C28" s="3"/>
      <c r="D28" s="3"/>
      <c r="E28" s="3"/>
      <c r="F28" s="3"/>
      <c r="G28" s="4"/>
      <c r="H28" s="3">
        <f t="shared" si="2"/>
        <v>0</v>
      </c>
      <c r="I28" s="7"/>
      <c r="J28" s="7"/>
      <c r="K28" s="7"/>
      <c r="N28" s="3" t="s">
        <v>10</v>
      </c>
      <c r="O28" s="3">
        <f>5*30 + 140</f>
        <v>290</v>
      </c>
    </row>
    <row r="29" spans="1:20" x14ac:dyDescent="0.25">
      <c r="A29" s="3"/>
      <c r="B29" s="3"/>
      <c r="C29" s="3"/>
      <c r="D29" s="3"/>
      <c r="E29" s="3"/>
      <c r="F29" s="3"/>
      <c r="G29" s="4"/>
      <c r="H29" s="3">
        <f t="shared" si="2"/>
        <v>0</v>
      </c>
      <c r="I29" s="7"/>
      <c r="J29" s="7"/>
      <c r="K29" s="7"/>
      <c r="N29" s="3" t="s">
        <v>6</v>
      </c>
      <c r="O29" s="3">
        <v>216.52</v>
      </c>
      <c r="S29" s="1" t="s">
        <v>21</v>
      </c>
    </row>
    <row r="30" spans="1:20" x14ac:dyDescent="0.25">
      <c r="A30" s="3"/>
      <c r="B30" s="3"/>
      <c r="C30" s="3"/>
      <c r="D30" s="3"/>
      <c r="E30" s="3"/>
      <c r="F30" s="3"/>
      <c r="G30" s="4"/>
      <c r="H30" s="3">
        <f t="shared" si="2"/>
        <v>0</v>
      </c>
      <c r="I30" s="7"/>
      <c r="J30" s="7"/>
      <c r="K30" s="7"/>
      <c r="N30" s="3" t="s">
        <v>7</v>
      </c>
      <c r="O30" s="3">
        <v>1.5566500000000001</v>
      </c>
      <c r="S30" s="3">
        <f>SUM(J26/Q26)</f>
        <v>1.4923489462862498</v>
      </c>
    </row>
    <row r="31" spans="1:20" x14ac:dyDescent="0.25">
      <c r="A31" s="3"/>
      <c r="B31" s="3"/>
      <c r="C31" s="3"/>
      <c r="D31" s="3"/>
      <c r="E31" s="3"/>
      <c r="F31" s="3"/>
      <c r="G31" s="4"/>
      <c r="H31" s="3">
        <f t="shared" si="2"/>
        <v>0</v>
      </c>
      <c r="I31" s="7"/>
      <c r="J31" s="7"/>
      <c r="K31" s="7"/>
      <c r="N31" s="3" t="s">
        <v>9</v>
      </c>
      <c r="O31" s="3">
        <f>SUM(O30*O29)</f>
        <v>337.04585800000001</v>
      </c>
    </row>
    <row r="34" spans="1:20" x14ac:dyDescent="0.25">
      <c r="A34" t="s">
        <v>18</v>
      </c>
    </row>
    <row r="36" spans="1:20" x14ac:dyDescent="0.25">
      <c r="A36" s="1" t="s">
        <v>0</v>
      </c>
      <c r="B36" s="2">
        <v>45824</v>
      </c>
      <c r="C36" s="2">
        <v>45825</v>
      </c>
      <c r="D36" s="2">
        <v>45826</v>
      </c>
      <c r="E36" s="2">
        <v>45827</v>
      </c>
      <c r="F36" s="2">
        <v>45828</v>
      </c>
      <c r="G36" s="4"/>
      <c r="H36" s="1" t="s">
        <v>1</v>
      </c>
      <c r="I36" s="4"/>
      <c r="J36" s="9" t="s">
        <v>17</v>
      </c>
      <c r="K36" s="10"/>
      <c r="L36" s="11"/>
      <c r="M36" s="1" t="s">
        <v>4</v>
      </c>
      <c r="N36" s="6" t="s">
        <v>2</v>
      </c>
      <c r="Q36" s="9" t="s">
        <v>16</v>
      </c>
      <c r="R36" s="10"/>
      <c r="S36" s="11"/>
      <c r="T36" s="1" t="s">
        <v>5</v>
      </c>
    </row>
    <row r="37" spans="1:20" x14ac:dyDescent="0.25">
      <c r="A37" s="3" t="s">
        <v>11</v>
      </c>
      <c r="B37" s="3">
        <f>88.904+301.5</f>
        <v>390.404</v>
      </c>
      <c r="C37" s="3">
        <f>215.25+135.445</f>
        <v>350.69499999999999</v>
      </c>
      <c r="D37" s="3">
        <f>148.206+258.17</f>
        <v>406.37599999999998</v>
      </c>
      <c r="E37" s="3">
        <f>135.906+200</f>
        <v>335.90600000000001</v>
      </c>
      <c r="F37" s="3">
        <f>97.626+160.595</f>
        <v>258.221</v>
      </c>
      <c r="G37" s="4"/>
      <c r="H37" s="3">
        <f>SUM(B37:F37)</f>
        <v>1741.6019999999999</v>
      </c>
      <c r="I37" s="7"/>
      <c r="J37" s="3">
        <f>SUM(M37/5)</f>
        <v>365.15839999999997</v>
      </c>
      <c r="K37" s="7"/>
      <c r="M37" s="5">
        <f>SUM(H37:H42)</f>
        <v>1825.7919999999999</v>
      </c>
      <c r="N37" s="3" t="s">
        <v>3</v>
      </c>
      <c r="O37" s="3">
        <v>898.59</v>
      </c>
      <c r="P37" t="s">
        <v>20</v>
      </c>
      <c r="Q37" s="3">
        <f>SUM((O42+O39+O38+O37) / 5)</f>
        <v>293.78891000000004</v>
      </c>
      <c r="R37" s="7"/>
      <c r="T37" s="3">
        <f>SUM(M37-(O37+O38+O39+O42))</f>
        <v>356.84744999999998</v>
      </c>
    </row>
    <row r="38" spans="1:20" x14ac:dyDescent="0.25">
      <c r="A38" s="3" t="s">
        <v>12</v>
      </c>
      <c r="B38" s="3">
        <v>14.98</v>
      </c>
      <c r="C38" s="3">
        <v>17.260000000000002</v>
      </c>
      <c r="D38" s="3">
        <v>18.190000000000001</v>
      </c>
      <c r="E38" s="3">
        <v>26.31</v>
      </c>
      <c r="F38" s="3">
        <v>7.45</v>
      </c>
      <c r="G38" s="4"/>
      <c r="H38" s="3">
        <f t="shared" ref="H38:H42" si="3">SUM(B38:F38)</f>
        <v>84.190000000000012</v>
      </c>
      <c r="I38" s="7"/>
      <c r="J38" s="7"/>
      <c r="K38" s="7"/>
      <c r="N38" s="3" t="s">
        <v>8</v>
      </c>
      <c r="O38" s="3">
        <v>82.66</v>
      </c>
    </row>
    <row r="39" spans="1:20" x14ac:dyDescent="0.25">
      <c r="A39" s="3"/>
      <c r="B39" s="3"/>
      <c r="C39" s="3"/>
      <c r="D39" s="3"/>
      <c r="E39" s="3"/>
      <c r="F39" s="3"/>
      <c r="G39" s="4"/>
      <c r="H39" s="3">
        <f t="shared" si="3"/>
        <v>0</v>
      </c>
      <c r="I39" s="7"/>
      <c r="J39" s="7"/>
      <c r="K39" s="7"/>
      <c r="N39" s="3" t="s">
        <v>10</v>
      </c>
      <c r="O39" s="3">
        <f>5*30 + 140</f>
        <v>290</v>
      </c>
    </row>
    <row r="40" spans="1:20" x14ac:dyDescent="0.25">
      <c r="A40" s="3"/>
      <c r="B40" s="3"/>
      <c r="C40" s="3"/>
      <c r="D40" s="3"/>
      <c r="E40" s="3"/>
      <c r="F40" s="3"/>
      <c r="G40" s="4"/>
      <c r="H40" s="3">
        <f t="shared" si="3"/>
        <v>0</v>
      </c>
      <c r="I40" s="7"/>
      <c r="J40" s="7"/>
      <c r="K40" s="7"/>
      <c r="N40" s="3" t="s">
        <v>6</v>
      </c>
      <c r="O40" s="3">
        <v>127</v>
      </c>
      <c r="S40" s="1" t="s">
        <v>21</v>
      </c>
    </row>
    <row r="41" spans="1:20" x14ac:dyDescent="0.25">
      <c r="A41" s="3"/>
      <c r="B41" s="3"/>
      <c r="C41" s="3"/>
      <c r="D41" s="3"/>
      <c r="E41" s="3"/>
      <c r="F41" s="3"/>
      <c r="G41" s="4"/>
      <c r="H41" s="3">
        <f t="shared" si="3"/>
        <v>0</v>
      </c>
      <c r="I41" s="7"/>
      <c r="J41" s="7"/>
      <c r="K41" s="7"/>
      <c r="N41" s="3" t="s">
        <v>7</v>
      </c>
      <c r="O41" s="3">
        <v>1.5566500000000001</v>
      </c>
      <c r="S41" s="3">
        <f>SUM(J37/Q37)</f>
        <v>1.2429277878460421</v>
      </c>
    </row>
    <row r="42" spans="1:20" x14ac:dyDescent="0.25">
      <c r="A42" s="3"/>
      <c r="B42" s="3"/>
      <c r="C42" s="3"/>
      <c r="D42" s="3"/>
      <c r="E42" s="3"/>
      <c r="F42" s="3"/>
      <c r="G42" s="4"/>
      <c r="H42" s="3">
        <f t="shared" si="3"/>
        <v>0</v>
      </c>
      <c r="I42" s="7"/>
      <c r="J42" s="7"/>
      <c r="K42" s="7"/>
      <c r="N42" s="3" t="s">
        <v>9</v>
      </c>
      <c r="O42" s="3">
        <f>SUM(O41*O40)</f>
        <v>197.69455000000002</v>
      </c>
    </row>
    <row r="46" spans="1:20" x14ac:dyDescent="0.25">
      <c r="A46" t="s">
        <v>19</v>
      </c>
    </row>
    <row r="48" spans="1:20" x14ac:dyDescent="0.25">
      <c r="A48" s="1" t="s">
        <v>0</v>
      </c>
      <c r="B48" s="2">
        <v>45824</v>
      </c>
      <c r="C48" s="2">
        <v>45825</v>
      </c>
      <c r="D48" s="2">
        <v>45826</v>
      </c>
      <c r="E48" s="2">
        <v>45827</v>
      </c>
      <c r="F48" s="2">
        <v>45828</v>
      </c>
      <c r="G48" s="4"/>
      <c r="H48" s="1" t="s">
        <v>1</v>
      </c>
      <c r="I48" s="4"/>
      <c r="J48" s="9" t="s">
        <v>17</v>
      </c>
      <c r="K48" s="10"/>
      <c r="L48" s="11"/>
      <c r="M48" s="1" t="s">
        <v>4</v>
      </c>
      <c r="N48" s="6" t="s">
        <v>2</v>
      </c>
      <c r="Q48" s="9" t="s">
        <v>16</v>
      </c>
      <c r="R48" s="10"/>
      <c r="S48" s="11"/>
      <c r="T48" s="1" t="s">
        <v>5</v>
      </c>
    </row>
    <row r="49" spans="1:20" x14ac:dyDescent="0.25">
      <c r="A49" s="3" t="s">
        <v>11</v>
      </c>
      <c r="B49" s="3">
        <v>465.02</v>
      </c>
      <c r="C49" s="3">
        <v>377.6</v>
      </c>
      <c r="D49" s="3">
        <v>380.02100000000002</v>
      </c>
      <c r="E49" s="3">
        <v>434.34100000000001</v>
      </c>
      <c r="F49" s="3">
        <v>479.85300000000001</v>
      </c>
      <c r="G49" s="4"/>
      <c r="H49" s="3">
        <f>SUM(B49:F49)</f>
        <v>2136.835</v>
      </c>
      <c r="I49" s="7"/>
      <c r="J49" s="3">
        <f>SUM(M49/5)</f>
        <v>482.23100000000005</v>
      </c>
      <c r="K49" s="7"/>
      <c r="M49" s="5">
        <f>SUM(H49:H54)</f>
        <v>2411.1550000000002</v>
      </c>
      <c r="N49" s="3" t="s">
        <v>3</v>
      </c>
      <c r="O49" s="3">
        <v>995.93</v>
      </c>
      <c r="P49" t="s">
        <v>20</v>
      </c>
      <c r="Q49" s="3">
        <f>SUM((O54+O51+O50+O49) / 5)</f>
        <v>309.95891</v>
      </c>
      <c r="R49" s="7"/>
      <c r="T49" s="3">
        <f>SUM(M49-(O49+O50+O51+O54))</f>
        <v>861.36045000000036</v>
      </c>
    </row>
    <row r="50" spans="1:20" x14ac:dyDescent="0.25">
      <c r="A50" s="3" t="s">
        <v>12</v>
      </c>
      <c r="B50" s="3">
        <v>0</v>
      </c>
      <c r="C50" s="3">
        <f>109.73+11.64</f>
        <v>121.37</v>
      </c>
      <c r="D50" s="3">
        <v>64.38</v>
      </c>
      <c r="E50" s="3">
        <v>51.07</v>
      </c>
      <c r="F50" s="3">
        <v>37.5</v>
      </c>
      <c r="G50" s="4"/>
      <c r="H50" s="3">
        <f t="shared" ref="H50:H54" si="4">SUM(B50:F50)</f>
        <v>274.32</v>
      </c>
      <c r="I50" s="7"/>
      <c r="J50" s="7"/>
      <c r="K50" s="7"/>
      <c r="N50" s="3" t="s">
        <v>8</v>
      </c>
      <c r="O50" s="3">
        <v>66.17</v>
      </c>
    </row>
    <row r="51" spans="1:20" x14ac:dyDescent="0.25">
      <c r="A51" s="3"/>
      <c r="B51" s="3"/>
      <c r="C51" s="3"/>
      <c r="D51" s="3"/>
      <c r="E51" s="3"/>
      <c r="F51" s="3"/>
      <c r="G51" s="4"/>
      <c r="H51" s="3">
        <f t="shared" si="4"/>
        <v>0</v>
      </c>
      <c r="I51" s="7"/>
      <c r="J51" s="7"/>
      <c r="K51" s="7"/>
      <c r="N51" s="3" t="s">
        <v>10</v>
      </c>
      <c r="O51" s="3">
        <f>5*30 + 140</f>
        <v>290</v>
      </c>
    </row>
    <row r="52" spans="1:20" x14ac:dyDescent="0.25">
      <c r="A52" s="3"/>
      <c r="B52" s="3"/>
      <c r="C52" s="3"/>
      <c r="D52" s="3"/>
      <c r="E52" s="3"/>
      <c r="F52" s="3"/>
      <c r="G52" s="4"/>
      <c r="H52" s="3">
        <f t="shared" si="4"/>
        <v>0</v>
      </c>
      <c r="I52" s="7"/>
      <c r="J52" s="7"/>
      <c r="K52" s="7"/>
      <c r="N52" s="3" t="s">
        <v>6</v>
      </c>
      <c r="O52" s="3">
        <v>127</v>
      </c>
      <c r="S52" s="1" t="s">
        <v>21</v>
      </c>
    </row>
    <row r="53" spans="1:20" x14ac:dyDescent="0.25">
      <c r="A53" s="3"/>
      <c r="B53" s="3"/>
      <c r="C53" s="3"/>
      <c r="D53" s="3"/>
      <c r="E53" s="3"/>
      <c r="F53" s="3"/>
      <c r="G53" s="4"/>
      <c r="H53" s="3">
        <f t="shared" si="4"/>
        <v>0</v>
      </c>
      <c r="I53" s="7"/>
      <c r="J53" s="7"/>
      <c r="K53" s="7"/>
      <c r="N53" s="3" t="s">
        <v>7</v>
      </c>
      <c r="O53" s="3">
        <v>1.5566500000000001</v>
      </c>
      <c r="S53" s="3">
        <f>SUM(J49/Q49)</f>
        <v>1.5557900884346252</v>
      </c>
    </row>
    <row r="54" spans="1:20" x14ac:dyDescent="0.25">
      <c r="A54" s="3"/>
      <c r="B54" s="3"/>
      <c r="C54" s="3"/>
      <c r="D54" s="3"/>
      <c r="E54" s="3"/>
      <c r="F54" s="3"/>
      <c r="G54" s="4"/>
      <c r="H54" s="3">
        <f t="shared" si="4"/>
        <v>0</v>
      </c>
      <c r="I54" s="7"/>
      <c r="J54" s="7"/>
      <c r="K54" s="7"/>
      <c r="N54" s="3" t="s">
        <v>9</v>
      </c>
      <c r="O54" s="3">
        <f>SUM(O53*O52)</f>
        <v>197.69455000000002</v>
      </c>
    </row>
  </sheetData>
  <mergeCells count="10">
    <mergeCell ref="J36:K36"/>
    <mergeCell ref="Q36:R36"/>
    <mergeCell ref="J48:K48"/>
    <mergeCell ref="Q48:R48"/>
    <mergeCell ref="J3:K3"/>
    <mergeCell ref="J14:K14"/>
    <mergeCell ref="J25:K25"/>
    <mergeCell ref="Q3:R3"/>
    <mergeCell ref="Q14:R14"/>
    <mergeCell ref="Q25:R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david@geetransport.com.au</dc:creator>
  <cp:lastModifiedBy>david@geetransport.com.au</cp:lastModifiedBy>
  <dcterms:created xsi:type="dcterms:W3CDTF">2025-06-20T00:11:30Z</dcterms:created>
  <dcterms:modified xsi:type="dcterms:W3CDTF">2025-06-23T06:43:27Z</dcterms:modified>
</cp:coreProperties>
</file>