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/Desktop/"/>
    </mc:Choice>
  </mc:AlternateContent>
  <xr:revisionPtr revIDLastSave="0" documentId="13_ncr:1_{AE408657-60D0-0F48-8E1E-4936D2EB445F}" xr6:coauthVersionLast="47" xr6:coauthVersionMax="47" xr10:uidLastSave="{00000000-0000-0000-0000-000000000000}"/>
  <bookViews>
    <workbookView xWindow="3460" yWindow="460" windowWidth="34320" windowHeight="26740" activeTab="16" xr2:uid="{53F2FF1C-937B-074D-9B94-C61AC98C7F4F}"/>
  </bookViews>
  <sheets>
    <sheet name="TOC Calibration" sheetId="1" r:id="rId1"/>
    <sheet name="Background TOC" sheetId="2" r:id="rId2"/>
    <sheet name="Day 1" sheetId="3" r:id="rId3"/>
    <sheet name="Day 2" sheetId="4" r:id="rId4"/>
    <sheet name="Day 3" sheetId="5" r:id="rId5"/>
    <sheet name="Day 4" sheetId="14" r:id="rId6"/>
    <sheet name="Day 5" sheetId="7" r:id="rId7"/>
    <sheet name="Day 6" sheetId="8" r:id="rId8"/>
    <sheet name="Day 7" sheetId="10" r:id="rId9"/>
    <sheet name="Day 8" sheetId="15" r:id="rId10"/>
    <sheet name="Day 9" sheetId="13" r:id="rId11"/>
    <sheet name="Day 10" sheetId="12" r:id="rId12"/>
    <sheet name="Day 11" sheetId="9" r:id="rId13"/>
    <sheet name="Day 12" sheetId="11" r:id="rId14"/>
    <sheet name="Day 1-3" sheetId="6" r:id="rId15"/>
    <sheet name="Day 4-12" sheetId="16" r:id="rId16"/>
    <sheet name="Final Data (Day 1-12)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16" l="1"/>
  <c r="X10" i="16"/>
  <c r="W11" i="16"/>
  <c r="W10" i="16"/>
  <c r="X5" i="16"/>
  <c r="X6" i="16"/>
  <c r="X7" i="16"/>
  <c r="X3" i="16"/>
  <c r="X4" i="16"/>
  <c r="X2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S150" i="16"/>
  <c r="Q150" i="16"/>
  <c r="O150" i="16"/>
  <c r="M150" i="16"/>
  <c r="K150" i="16"/>
  <c r="I150" i="16"/>
  <c r="G150" i="16"/>
  <c r="E150" i="16"/>
  <c r="C150" i="16"/>
  <c r="R66" i="16"/>
  <c r="B151" i="16"/>
  <c r="D151" i="16"/>
  <c r="F151" i="16"/>
  <c r="H151" i="16"/>
  <c r="J151" i="16"/>
  <c r="L151" i="16"/>
  <c r="N151" i="16"/>
  <c r="P151" i="16"/>
  <c r="R151" i="16"/>
  <c r="B152" i="16"/>
  <c r="D152" i="16"/>
  <c r="F152" i="16"/>
  <c r="H152" i="16"/>
  <c r="J152" i="16"/>
  <c r="L152" i="16"/>
  <c r="N152" i="16"/>
  <c r="P152" i="16"/>
  <c r="R152" i="16"/>
  <c r="B153" i="16"/>
  <c r="D153" i="16"/>
  <c r="F153" i="16"/>
  <c r="H153" i="16"/>
  <c r="J153" i="16"/>
  <c r="L153" i="16"/>
  <c r="N153" i="16"/>
  <c r="P153" i="16"/>
  <c r="R153" i="16"/>
  <c r="B154" i="16"/>
  <c r="D154" i="16"/>
  <c r="F154" i="16"/>
  <c r="H154" i="16"/>
  <c r="J154" i="16"/>
  <c r="L154" i="16"/>
  <c r="N154" i="16"/>
  <c r="P154" i="16"/>
  <c r="R154" i="16"/>
  <c r="B155" i="16"/>
  <c r="D155" i="16"/>
  <c r="F155" i="16"/>
  <c r="H155" i="16"/>
  <c r="J155" i="16"/>
  <c r="L155" i="16"/>
  <c r="N155" i="16"/>
  <c r="P155" i="16"/>
  <c r="R155" i="16"/>
  <c r="B156" i="16"/>
  <c r="D156" i="16"/>
  <c r="F156" i="16"/>
  <c r="H156" i="16"/>
  <c r="J156" i="16"/>
  <c r="L156" i="16"/>
  <c r="N156" i="16"/>
  <c r="P156" i="16"/>
  <c r="R156" i="16"/>
  <c r="B157" i="16"/>
  <c r="D157" i="16"/>
  <c r="F157" i="16"/>
  <c r="H157" i="16"/>
  <c r="J157" i="16"/>
  <c r="L157" i="16"/>
  <c r="N157" i="16"/>
  <c r="P157" i="16"/>
  <c r="R157" i="16"/>
  <c r="B158" i="16"/>
  <c r="D158" i="16"/>
  <c r="F158" i="16"/>
  <c r="H158" i="16"/>
  <c r="J158" i="16"/>
  <c r="L158" i="16"/>
  <c r="N158" i="16"/>
  <c r="P158" i="16"/>
  <c r="R158" i="16"/>
  <c r="B159" i="16"/>
  <c r="D159" i="16"/>
  <c r="F159" i="16"/>
  <c r="H159" i="16"/>
  <c r="J159" i="16"/>
  <c r="L159" i="16"/>
  <c r="N159" i="16"/>
  <c r="P159" i="16"/>
  <c r="R159" i="16"/>
  <c r="B160" i="16"/>
  <c r="D160" i="16"/>
  <c r="F160" i="16"/>
  <c r="H160" i="16"/>
  <c r="J160" i="16"/>
  <c r="L160" i="16"/>
  <c r="N160" i="16"/>
  <c r="P160" i="16"/>
  <c r="B161" i="16"/>
  <c r="D161" i="16"/>
  <c r="F161" i="16"/>
  <c r="H161" i="16"/>
  <c r="J161" i="16"/>
  <c r="L161" i="16"/>
  <c r="N161" i="16"/>
  <c r="P161" i="16"/>
  <c r="R161" i="16"/>
  <c r="B162" i="16"/>
  <c r="D162" i="16"/>
  <c r="F162" i="16"/>
  <c r="H162" i="16"/>
  <c r="J162" i="16"/>
  <c r="L162" i="16"/>
  <c r="N162" i="16"/>
  <c r="P162" i="16"/>
  <c r="R162" i="16"/>
  <c r="B163" i="16"/>
  <c r="D163" i="16"/>
  <c r="F163" i="16"/>
  <c r="H163" i="16"/>
  <c r="J163" i="16"/>
  <c r="L163" i="16"/>
  <c r="N163" i="16"/>
  <c r="P163" i="16"/>
  <c r="R163" i="16"/>
  <c r="D150" i="16"/>
  <c r="F150" i="16"/>
  <c r="H150" i="16"/>
  <c r="J150" i="16"/>
  <c r="L150" i="16"/>
  <c r="N150" i="16"/>
  <c r="P150" i="16"/>
  <c r="R150" i="16"/>
  <c r="B150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51" i="16"/>
  <c r="C135" i="16"/>
  <c r="D135" i="16"/>
  <c r="E135" i="16"/>
  <c r="F135" i="16"/>
  <c r="G135" i="16"/>
  <c r="H135" i="16"/>
  <c r="I135" i="16"/>
  <c r="J135" i="16"/>
  <c r="C136" i="16"/>
  <c r="D136" i="16"/>
  <c r="E136" i="16"/>
  <c r="F136" i="16"/>
  <c r="G136" i="16"/>
  <c r="H136" i="16"/>
  <c r="I136" i="16"/>
  <c r="J136" i="16"/>
  <c r="C137" i="16"/>
  <c r="D137" i="16"/>
  <c r="E137" i="16"/>
  <c r="F137" i="16"/>
  <c r="G137" i="16"/>
  <c r="H137" i="16"/>
  <c r="I137" i="16"/>
  <c r="J137" i="16"/>
  <c r="C138" i="16"/>
  <c r="D138" i="16"/>
  <c r="E138" i="16"/>
  <c r="F138" i="16"/>
  <c r="G138" i="16"/>
  <c r="H138" i="16"/>
  <c r="I138" i="16"/>
  <c r="J138" i="16"/>
  <c r="C139" i="16"/>
  <c r="D139" i="16"/>
  <c r="E139" i="16"/>
  <c r="F139" i="16"/>
  <c r="G139" i="16"/>
  <c r="H139" i="16"/>
  <c r="I139" i="16"/>
  <c r="J139" i="16"/>
  <c r="C140" i="16"/>
  <c r="D140" i="16"/>
  <c r="E140" i="16"/>
  <c r="F140" i="16"/>
  <c r="G140" i="16"/>
  <c r="H140" i="16"/>
  <c r="I140" i="16"/>
  <c r="J140" i="16"/>
  <c r="C141" i="16"/>
  <c r="D141" i="16"/>
  <c r="E141" i="16"/>
  <c r="F141" i="16"/>
  <c r="G141" i="16"/>
  <c r="H141" i="16"/>
  <c r="I141" i="16"/>
  <c r="J141" i="16"/>
  <c r="C142" i="16"/>
  <c r="D142" i="16"/>
  <c r="E142" i="16"/>
  <c r="F142" i="16"/>
  <c r="G142" i="16"/>
  <c r="H142" i="16"/>
  <c r="I142" i="16"/>
  <c r="J142" i="16"/>
  <c r="C143" i="16"/>
  <c r="D143" i="16"/>
  <c r="E143" i="16"/>
  <c r="F143" i="16"/>
  <c r="G143" i="16"/>
  <c r="H143" i="16"/>
  <c r="I143" i="16"/>
  <c r="C144" i="16"/>
  <c r="D144" i="16"/>
  <c r="E144" i="16"/>
  <c r="F144" i="16"/>
  <c r="G144" i="16"/>
  <c r="H144" i="16"/>
  <c r="I144" i="16"/>
  <c r="J144" i="16"/>
  <c r="C145" i="16"/>
  <c r="D145" i="16"/>
  <c r="E145" i="16"/>
  <c r="F145" i="16"/>
  <c r="G145" i="16"/>
  <c r="H145" i="16"/>
  <c r="I145" i="16"/>
  <c r="J145" i="16"/>
  <c r="C146" i="16"/>
  <c r="D146" i="16"/>
  <c r="E146" i="16"/>
  <c r="F146" i="16"/>
  <c r="G146" i="16"/>
  <c r="H146" i="16"/>
  <c r="I146" i="16"/>
  <c r="J146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C133" i="16"/>
  <c r="D133" i="16"/>
  <c r="E133" i="16"/>
  <c r="F133" i="16"/>
  <c r="G133" i="16"/>
  <c r="H133" i="16"/>
  <c r="I133" i="16"/>
  <c r="J133" i="16"/>
  <c r="B133" i="16"/>
  <c r="C119" i="16"/>
  <c r="D119" i="16"/>
  <c r="E119" i="16"/>
  <c r="F119" i="16"/>
  <c r="G119" i="16"/>
  <c r="H119" i="16"/>
  <c r="I119" i="16"/>
  <c r="J119" i="16"/>
  <c r="C120" i="16"/>
  <c r="D120" i="16"/>
  <c r="E120" i="16"/>
  <c r="F120" i="16"/>
  <c r="G120" i="16"/>
  <c r="H120" i="16"/>
  <c r="I120" i="16"/>
  <c r="J120" i="16"/>
  <c r="C121" i="16"/>
  <c r="D121" i="16"/>
  <c r="E121" i="16"/>
  <c r="F121" i="16"/>
  <c r="G121" i="16"/>
  <c r="H121" i="16"/>
  <c r="I121" i="16"/>
  <c r="J121" i="16"/>
  <c r="C122" i="16"/>
  <c r="D122" i="16"/>
  <c r="E122" i="16"/>
  <c r="F122" i="16"/>
  <c r="G122" i="16"/>
  <c r="H122" i="16"/>
  <c r="I122" i="16"/>
  <c r="J122" i="16"/>
  <c r="C123" i="16"/>
  <c r="D123" i="16"/>
  <c r="E123" i="16"/>
  <c r="F123" i="16"/>
  <c r="G123" i="16"/>
  <c r="H123" i="16"/>
  <c r="I123" i="16"/>
  <c r="J123" i="16"/>
  <c r="C124" i="16"/>
  <c r="D124" i="16"/>
  <c r="E124" i="16"/>
  <c r="F124" i="16"/>
  <c r="G124" i="16"/>
  <c r="H124" i="16"/>
  <c r="I124" i="16"/>
  <c r="J124" i="16"/>
  <c r="C125" i="16"/>
  <c r="D125" i="16"/>
  <c r="E125" i="16"/>
  <c r="F125" i="16"/>
  <c r="G125" i="16"/>
  <c r="H125" i="16"/>
  <c r="I125" i="16"/>
  <c r="J125" i="16"/>
  <c r="C126" i="16"/>
  <c r="D126" i="16"/>
  <c r="E126" i="16"/>
  <c r="F126" i="16"/>
  <c r="G126" i="16"/>
  <c r="H126" i="16"/>
  <c r="I126" i="16"/>
  <c r="J126" i="16"/>
  <c r="C127" i="16"/>
  <c r="D127" i="16"/>
  <c r="E127" i="16"/>
  <c r="F127" i="16"/>
  <c r="G127" i="16"/>
  <c r="H127" i="16"/>
  <c r="I127" i="16"/>
  <c r="C128" i="16"/>
  <c r="D128" i="16"/>
  <c r="E128" i="16"/>
  <c r="F128" i="16"/>
  <c r="G128" i="16"/>
  <c r="H128" i="16"/>
  <c r="I128" i="16"/>
  <c r="J128" i="16"/>
  <c r="C129" i="16"/>
  <c r="D129" i="16"/>
  <c r="E129" i="16"/>
  <c r="F129" i="16"/>
  <c r="G129" i="16"/>
  <c r="H129" i="16"/>
  <c r="I129" i="16"/>
  <c r="J129" i="16"/>
  <c r="C130" i="16"/>
  <c r="D130" i="16"/>
  <c r="E130" i="16"/>
  <c r="F130" i="16"/>
  <c r="G130" i="16"/>
  <c r="H130" i="16"/>
  <c r="I130" i="16"/>
  <c r="J130" i="16"/>
  <c r="B130" i="16"/>
  <c r="B129" i="16"/>
  <c r="B128" i="16"/>
  <c r="B127" i="16"/>
  <c r="B126" i="16"/>
  <c r="B125" i="16"/>
  <c r="B123" i="16"/>
  <c r="B124" i="16"/>
  <c r="B122" i="16"/>
  <c r="B121" i="16"/>
  <c r="B120" i="16"/>
  <c r="B119" i="16"/>
  <c r="C117" i="16"/>
  <c r="D117" i="16"/>
  <c r="E117" i="16"/>
  <c r="F117" i="16"/>
  <c r="G117" i="16"/>
  <c r="H117" i="16"/>
  <c r="I117" i="16"/>
  <c r="J117" i="16"/>
  <c r="B117" i="16"/>
  <c r="B80" i="16"/>
  <c r="C80" i="16"/>
  <c r="D80" i="16"/>
  <c r="E80" i="16"/>
  <c r="F80" i="16"/>
  <c r="G80" i="16"/>
  <c r="H80" i="16"/>
  <c r="I80" i="16"/>
  <c r="J80" i="16"/>
  <c r="B81" i="16"/>
  <c r="C81" i="16"/>
  <c r="D81" i="16"/>
  <c r="E81" i="16"/>
  <c r="F81" i="16"/>
  <c r="G81" i="16"/>
  <c r="H81" i="16"/>
  <c r="I81" i="16"/>
  <c r="J81" i="16"/>
  <c r="B82" i="16"/>
  <c r="C82" i="16"/>
  <c r="D82" i="16"/>
  <c r="E82" i="16"/>
  <c r="F82" i="16"/>
  <c r="G82" i="16"/>
  <c r="H82" i="16"/>
  <c r="I82" i="16"/>
  <c r="J82" i="16"/>
  <c r="B83" i="16"/>
  <c r="C83" i="16"/>
  <c r="D83" i="16"/>
  <c r="E83" i="16"/>
  <c r="F83" i="16"/>
  <c r="G83" i="16"/>
  <c r="H83" i="16"/>
  <c r="I83" i="16"/>
  <c r="J83" i="16"/>
  <c r="B84" i="16"/>
  <c r="C84" i="16"/>
  <c r="D84" i="16"/>
  <c r="E84" i="16"/>
  <c r="F84" i="16"/>
  <c r="G84" i="16"/>
  <c r="H84" i="16"/>
  <c r="I84" i="16"/>
  <c r="J84" i="16"/>
  <c r="B85" i="16"/>
  <c r="C85" i="16"/>
  <c r="D85" i="16"/>
  <c r="E85" i="16"/>
  <c r="F85" i="16"/>
  <c r="G85" i="16"/>
  <c r="H85" i="16"/>
  <c r="I85" i="16"/>
  <c r="J85" i="16"/>
  <c r="B86" i="16"/>
  <c r="C86" i="16"/>
  <c r="D86" i="16"/>
  <c r="E86" i="16"/>
  <c r="F86" i="16"/>
  <c r="G86" i="16"/>
  <c r="H86" i="16"/>
  <c r="I86" i="16"/>
  <c r="J86" i="16"/>
  <c r="B87" i="16"/>
  <c r="C87" i="16"/>
  <c r="D87" i="16"/>
  <c r="E87" i="16"/>
  <c r="F87" i="16"/>
  <c r="G87" i="16"/>
  <c r="H87" i="16"/>
  <c r="I87" i="16"/>
  <c r="J87" i="16"/>
  <c r="B88" i="16"/>
  <c r="C88" i="16"/>
  <c r="D88" i="16"/>
  <c r="E88" i="16"/>
  <c r="F88" i="16"/>
  <c r="G88" i="16"/>
  <c r="H88" i="16"/>
  <c r="I88" i="16"/>
  <c r="J88" i="16"/>
  <c r="B89" i="16"/>
  <c r="C89" i="16"/>
  <c r="D89" i="16"/>
  <c r="E89" i="16"/>
  <c r="F89" i="16"/>
  <c r="G89" i="16"/>
  <c r="H89" i="16"/>
  <c r="I89" i="16"/>
  <c r="J89" i="16"/>
  <c r="B90" i="16"/>
  <c r="C90" i="16"/>
  <c r="D90" i="16"/>
  <c r="E90" i="16"/>
  <c r="F90" i="16"/>
  <c r="G90" i="16"/>
  <c r="H90" i="16"/>
  <c r="I90" i="16"/>
  <c r="J90" i="16"/>
  <c r="B91" i="16"/>
  <c r="C91" i="16"/>
  <c r="D91" i="16"/>
  <c r="E91" i="16"/>
  <c r="F91" i="16"/>
  <c r="G91" i="16"/>
  <c r="H91" i="16"/>
  <c r="I91" i="16"/>
  <c r="J91" i="16"/>
  <c r="B92" i="16"/>
  <c r="C92" i="16"/>
  <c r="D92" i="16"/>
  <c r="E92" i="16"/>
  <c r="F92" i="16"/>
  <c r="G92" i="16"/>
  <c r="H92" i="16"/>
  <c r="I92" i="16"/>
  <c r="J92" i="16"/>
  <c r="B93" i="16"/>
  <c r="C93" i="16"/>
  <c r="D93" i="16"/>
  <c r="E93" i="16"/>
  <c r="F93" i="16"/>
  <c r="G93" i="16"/>
  <c r="H93" i="16"/>
  <c r="I93" i="16"/>
  <c r="J93" i="16"/>
  <c r="B94" i="16"/>
  <c r="C94" i="16"/>
  <c r="D94" i="16"/>
  <c r="E94" i="16"/>
  <c r="F94" i="16"/>
  <c r="G94" i="16"/>
  <c r="H94" i="16"/>
  <c r="I94" i="16"/>
  <c r="J94" i="16"/>
  <c r="B95" i="16"/>
  <c r="C95" i="16"/>
  <c r="D95" i="16"/>
  <c r="E95" i="16"/>
  <c r="F95" i="16"/>
  <c r="G95" i="16"/>
  <c r="H95" i="16"/>
  <c r="I95" i="16"/>
  <c r="J95" i="16"/>
  <c r="B96" i="16"/>
  <c r="C96" i="16"/>
  <c r="D96" i="16"/>
  <c r="E96" i="16"/>
  <c r="F96" i="16"/>
  <c r="G96" i="16"/>
  <c r="H96" i="16"/>
  <c r="I96" i="16"/>
  <c r="J96" i="16"/>
  <c r="B97" i="16"/>
  <c r="C97" i="16"/>
  <c r="D97" i="16"/>
  <c r="E97" i="16"/>
  <c r="F97" i="16"/>
  <c r="G97" i="16"/>
  <c r="H97" i="16"/>
  <c r="I97" i="16"/>
  <c r="J97" i="16"/>
  <c r="B98" i="16"/>
  <c r="C98" i="16"/>
  <c r="D98" i="16"/>
  <c r="E98" i="16"/>
  <c r="F98" i="16"/>
  <c r="G98" i="16"/>
  <c r="H98" i="16"/>
  <c r="I98" i="16"/>
  <c r="J98" i="16"/>
  <c r="B99" i="16"/>
  <c r="C99" i="16"/>
  <c r="D99" i="16"/>
  <c r="E99" i="16"/>
  <c r="F99" i="16"/>
  <c r="G99" i="16"/>
  <c r="H99" i="16"/>
  <c r="I99" i="16"/>
  <c r="J99" i="16"/>
  <c r="B100" i="16"/>
  <c r="C100" i="16"/>
  <c r="D100" i="16"/>
  <c r="E100" i="16"/>
  <c r="F100" i="16"/>
  <c r="G100" i="16"/>
  <c r="H100" i="16"/>
  <c r="I100" i="16"/>
  <c r="J100" i="16"/>
  <c r="B101" i="16"/>
  <c r="C101" i="16"/>
  <c r="D101" i="16"/>
  <c r="E101" i="16"/>
  <c r="F101" i="16"/>
  <c r="G101" i="16"/>
  <c r="H101" i="16"/>
  <c r="I101" i="16"/>
  <c r="J101" i="16"/>
  <c r="B102" i="16"/>
  <c r="C102" i="16"/>
  <c r="D102" i="16"/>
  <c r="E102" i="16"/>
  <c r="F102" i="16"/>
  <c r="G102" i="16"/>
  <c r="H102" i="16"/>
  <c r="I102" i="16"/>
  <c r="J102" i="16"/>
  <c r="B103" i="16"/>
  <c r="C103" i="16"/>
  <c r="D103" i="16"/>
  <c r="E103" i="16"/>
  <c r="F103" i="16"/>
  <c r="G103" i="16"/>
  <c r="H103" i="16"/>
  <c r="I103" i="16"/>
  <c r="J103" i="16"/>
  <c r="B104" i="16"/>
  <c r="C104" i="16"/>
  <c r="D104" i="16"/>
  <c r="E104" i="16"/>
  <c r="F104" i="16"/>
  <c r="G104" i="16"/>
  <c r="H104" i="16"/>
  <c r="I104" i="16"/>
  <c r="J104" i="16"/>
  <c r="B105" i="16"/>
  <c r="C105" i="16"/>
  <c r="D105" i="16"/>
  <c r="E105" i="16"/>
  <c r="F105" i="16"/>
  <c r="G105" i="16"/>
  <c r="H105" i="16"/>
  <c r="I105" i="16"/>
  <c r="J105" i="16"/>
  <c r="J127" i="16" s="1"/>
  <c r="R160" i="16" s="1"/>
  <c r="B106" i="16"/>
  <c r="C106" i="16"/>
  <c r="D106" i="16"/>
  <c r="E106" i="16"/>
  <c r="F106" i="16"/>
  <c r="G106" i="16"/>
  <c r="H106" i="16"/>
  <c r="I106" i="16"/>
  <c r="J106" i="16"/>
  <c r="B107" i="16"/>
  <c r="C107" i="16"/>
  <c r="D107" i="16"/>
  <c r="E107" i="16"/>
  <c r="F107" i="16"/>
  <c r="G107" i="16"/>
  <c r="H107" i="16"/>
  <c r="I107" i="16"/>
  <c r="J107" i="16"/>
  <c r="B108" i="16"/>
  <c r="C108" i="16"/>
  <c r="D108" i="16"/>
  <c r="E108" i="16"/>
  <c r="F108" i="16"/>
  <c r="G108" i="16"/>
  <c r="H108" i="16"/>
  <c r="I108" i="16"/>
  <c r="J108" i="16"/>
  <c r="B109" i="16"/>
  <c r="C109" i="16"/>
  <c r="D109" i="16"/>
  <c r="E109" i="16"/>
  <c r="F109" i="16"/>
  <c r="G109" i="16"/>
  <c r="H109" i="16"/>
  <c r="I109" i="16"/>
  <c r="J109" i="16"/>
  <c r="B110" i="16"/>
  <c r="C110" i="16"/>
  <c r="D110" i="16"/>
  <c r="E110" i="16"/>
  <c r="F110" i="16"/>
  <c r="G110" i="16"/>
  <c r="H110" i="16"/>
  <c r="I110" i="16"/>
  <c r="J110" i="16"/>
  <c r="B111" i="16"/>
  <c r="C111" i="16"/>
  <c r="D111" i="16"/>
  <c r="E111" i="16"/>
  <c r="F111" i="16"/>
  <c r="G111" i="16"/>
  <c r="H111" i="16"/>
  <c r="I111" i="16"/>
  <c r="J111" i="16"/>
  <c r="B112" i="16"/>
  <c r="C112" i="16"/>
  <c r="D112" i="16"/>
  <c r="E112" i="16"/>
  <c r="F112" i="16"/>
  <c r="G112" i="16"/>
  <c r="H112" i="16"/>
  <c r="I112" i="16"/>
  <c r="J112" i="16"/>
  <c r="B113" i="16"/>
  <c r="C113" i="16"/>
  <c r="D113" i="16"/>
  <c r="E113" i="16"/>
  <c r="F113" i="16"/>
  <c r="G113" i="16"/>
  <c r="H113" i="16"/>
  <c r="I113" i="16"/>
  <c r="J113" i="16"/>
  <c r="B114" i="16"/>
  <c r="C114" i="16"/>
  <c r="D114" i="16"/>
  <c r="E114" i="16"/>
  <c r="F114" i="16"/>
  <c r="G114" i="16"/>
  <c r="H114" i="16"/>
  <c r="I114" i="16"/>
  <c r="J114" i="16"/>
  <c r="B115" i="16"/>
  <c r="C115" i="16"/>
  <c r="D115" i="16"/>
  <c r="E115" i="16"/>
  <c r="F115" i="16"/>
  <c r="G115" i="16"/>
  <c r="H115" i="16"/>
  <c r="I115" i="16"/>
  <c r="J115" i="16"/>
  <c r="J79" i="16"/>
  <c r="I79" i="16"/>
  <c r="H79" i="16"/>
  <c r="G79" i="16"/>
  <c r="F79" i="16"/>
  <c r="E79" i="16"/>
  <c r="D79" i="16"/>
  <c r="C79" i="16"/>
  <c r="B79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7" i="16"/>
  <c r="R68" i="16"/>
  <c r="R69" i="16"/>
  <c r="R70" i="16"/>
  <c r="R71" i="16"/>
  <c r="R72" i="16"/>
  <c r="R73" i="16"/>
  <c r="R74" i="16"/>
  <c r="R75" i="16"/>
  <c r="R76" i="16"/>
  <c r="R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41" i="16"/>
  <c r="A41" i="16"/>
  <c r="A42" i="16"/>
  <c r="C42" i="16"/>
  <c r="E42" i="16"/>
  <c r="G42" i="16"/>
  <c r="I42" i="16"/>
  <c r="K42" i="16"/>
  <c r="M42" i="16"/>
  <c r="O42" i="16"/>
  <c r="Q42" i="16"/>
  <c r="A43" i="16"/>
  <c r="C43" i="16"/>
  <c r="E43" i="16"/>
  <c r="G43" i="16"/>
  <c r="I43" i="16"/>
  <c r="K43" i="16"/>
  <c r="M43" i="16"/>
  <c r="O43" i="16"/>
  <c r="Q43" i="16"/>
  <c r="A44" i="16"/>
  <c r="C44" i="16"/>
  <c r="E44" i="16"/>
  <c r="G44" i="16"/>
  <c r="I44" i="16"/>
  <c r="K44" i="16"/>
  <c r="M44" i="16"/>
  <c r="O44" i="16"/>
  <c r="Q44" i="16"/>
  <c r="A45" i="16"/>
  <c r="C45" i="16"/>
  <c r="E45" i="16"/>
  <c r="G45" i="16"/>
  <c r="I45" i="16"/>
  <c r="K45" i="16"/>
  <c r="M45" i="16"/>
  <c r="O45" i="16"/>
  <c r="Q45" i="16"/>
  <c r="A46" i="16"/>
  <c r="C46" i="16"/>
  <c r="E46" i="16"/>
  <c r="G46" i="16"/>
  <c r="I46" i="16"/>
  <c r="K46" i="16"/>
  <c r="M46" i="16"/>
  <c r="O46" i="16"/>
  <c r="Q46" i="16"/>
  <c r="A47" i="16"/>
  <c r="C47" i="16"/>
  <c r="E47" i="16"/>
  <c r="G47" i="16"/>
  <c r="I47" i="16"/>
  <c r="K47" i="16"/>
  <c r="M47" i="16"/>
  <c r="O47" i="16"/>
  <c r="Q47" i="16"/>
  <c r="A48" i="16"/>
  <c r="C48" i="16"/>
  <c r="E48" i="16"/>
  <c r="G48" i="16"/>
  <c r="I48" i="16"/>
  <c r="K48" i="16"/>
  <c r="M48" i="16"/>
  <c r="O48" i="16"/>
  <c r="Q48" i="16"/>
  <c r="A49" i="16"/>
  <c r="C49" i="16"/>
  <c r="E49" i="16"/>
  <c r="G49" i="16"/>
  <c r="I49" i="16"/>
  <c r="K49" i="16"/>
  <c r="M49" i="16"/>
  <c r="O49" i="16"/>
  <c r="Q49" i="16"/>
  <c r="A50" i="16"/>
  <c r="C50" i="16"/>
  <c r="E50" i="16"/>
  <c r="G50" i="16"/>
  <c r="I50" i="16"/>
  <c r="K50" i="16"/>
  <c r="M50" i="16"/>
  <c r="O50" i="16"/>
  <c r="Q50" i="16"/>
  <c r="A51" i="16"/>
  <c r="C51" i="16"/>
  <c r="E51" i="16"/>
  <c r="G51" i="16"/>
  <c r="I51" i="16"/>
  <c r="K51" i="16"/>
  <c r="M51" i="16"/>
  <c r="O51" i="16"/>
  <c r="Q51" i="16"/>
  <c r="A52" i="16"/>
  <c r="C52" i="16"/>
  <c r="E52" i="16"/>
  <c r="G52" i="16"/>
  <c r="I52" i="16"/>
  <c r="K52" i="16"/>
  <c r="M52" i="16"/>
  <c r="O52" i="16"/>
  <c r="Q52" i="16"/>
  <c r="A53" i="16"/>
  <c r="C53" i="16"/>
  <c r="E53" i="16"/>
  <c r="G53" i="16"/>
  <c r="I53" i="16"/>
  <c r="K53" i="16"/>
  <c r="M53" i="16"/>
  <c r="O53" i="16"/>
  <c r="Q53" i="16"/>
  <c r="A54" i="16"/>
  <c r="C54" i="16"/>
  <c r="E54" i="16"/>
  <c r="G54" i="16"/>
  <c r="I54" i="16"/>
  <c r="K54" i="16"/>
  <c r="M54" i="16"/>
  <c r="O54" i="16"/>
  <c r="Q54" i="16"/>
  <c r="A55" i="16"/>
  <c r="C55" i="16"/>
  <c r="E55" i="16"/>
  <c r="G55" i="16"/>
  <c r="I55" i="16"/>
  <c r="K55" i="16"/>
  <c r="M55" i="16"/>
  <c r="O55" i="16"/>
  <c r="Q55" i="16"/>
  <c r="A56" i="16"/>
  <c r="C56" i="16"/>
  <c r="E56" i="16"/>
  <c r="G56" i="16"/>
  <c r="I56" i="16"/>
  <c r="K56" i="16"/>
  <c r="M56" i="16"/>
  <c r="O56" i="16"/>
  <c r="Q56" i="16"/>
  <c r="A57" i="16"/>
  <c r="C57" i="16"/>
  <c r="E57" i="16"/>
  <c r="G57" i="16"/>
  <c r="I57" i="16"/>
  <c r="K57" i="16"/>
  <c r="M57" i="16"/>
  <c r="O57" i="16"/>
  <c r="Q57" i="16"/>
  <c r="A58" i="16"/>
  <c r="C58" i="16"/>
  <c r="E58" i="16"/>
  <c r="G58" i="16"/>
  <c r="I58" i="16"/>
  <c r="K58" i="16"/>
  <c r="M58" i="16"/>
  <c r="O58" i="16"/>
  <c r="Q58" i="16"/>
  <c r="A59" i="16"/>
  <c r="C59" i="16"/>
  <c r="E59" i="16"/>
  <c r="G59" i="16"/>
  <c r="I59" i="16"/>
  <c r="K59" i="16"/>
  <c r="M59" i="16"/>
  <c r="O59" i="16"/>
  <c r="Q59" i="16"/>
  <c r="A60" i="16"/>
  <c r="C60" i="16"/>
  <c r="E60" i="16"/>
  <c r="G60" i="16"/>
  <c r="I60" i="16"/>
  <c r="K60" i="16"/>
  <c r="M60" i="16"/>
  <c r="O60" i="16"/>
  <c r="Q60" i="16"/>
  <c r="A61" i="16"/>
  <c r="C61" i="16"/>
  <c r="E61" i="16"/>
  <c r="G61" i="16"/>
  <c r="I61" i="16"/>
  <c r="K61" i="16"/>
  <c r="M61" i="16"/>
  <c r="O61" i="16"/>
  <c r="Q61" i="16"/>
  <c r="A62" i="16"/>
  <c r="C62" i="16"/>
  <c r="E62" i="16"/>
  <c r="G62" i="16"/>
  <c r="I62" i="16"/>
  <c r="K62" i="16"/>
  <c r="M62" i="16"/>
  <c r="O62" i="16"/>
  <c r="Q62" i="16"/>
  <c r="A63" i="16"/>
  <c r="C63" i="16"/>
  <c r="E63" i="16"/>
  <c r="G63" i="16"/>
  <c r="I63" i="16"/>
  <c r="K63" i="16"/>
  <c r="M63" i="16"/>
  <c r="O63" i="16"/>
  <c r="Q63" i="16"/>
  <c r="A64" i="16"/>
  <c r="C64" i="16"/>
  <c r="E64" i="16"/>
  <c r="G64" i="16"/>
  <c r="I64" i="16"/>
  <c r="K64" i="16"/>
  <c r="M64" i="16"/>
  <c r="O64" i="16"/>
  <c r="Q64" i="16"/>
  <c r="A65" i="16"/>
  <c r="C65" i="16"/>
  <c r="E65" i="16"/>
  <c r="G65" i="16"/>
  <c r="I65" i="16"/>
  <c r="K65" i="16"/>
  <c r="M65" i="16"/>
  <c r="O65" i="16"/>
  <c r="Q65" i="16"/>
  <c r="A66" i="16"/>
  <c r="C66" i="16"/>
  <c r="E66" i="16"/>
  <c r="G66" i="16"/>
  <c r="I66" i="16"/>
  <c r="K66" i="16"/>
  <c r="M66" i="16"/>
  <c r="O66" i="16"/>
  <c r="Q66" i="16"/>
  <c r="A67" i="16"/>
  <c r="C67" i="16"/>
  <c r="E67" i="16"/>
  <c r="G67" i="16"/>
  <c r="I67" i="16"/>
  <c r="K67" i="16"/>
  <c r="M67" i="16"/>
  <c r="O67" i="16"/>
  <c r="Q67" i="16"/>
  <c r="A68" i="16"/>
  <c r="C68" i="16"/>
  <c r="E68" i="16"/>
  <c r="G68" i="16"/>
  <c r="I68" i="16"/>
  <c r="K68" i="16"/>
  <c r="M68" i="16"/>
  <c r="O68" i="16"/>
  <c r="Q68" i="16"/>
  <c r="A69" i="16"/>
  <c r="C69" i="16"/>
  <c r="E69" i="16"/>
  <c r="G69" i="16"/>
  <c r="I69" i="16"/>
  <c r="K69" i="16"/>
  <c r="M69" i="16"/>
  <c r="O69" i="16"/>
  <c r="Q69" i="16"/>
  <c r="A70" i="16"/>
  <c r="C70" i="16"/>
  <c r="E70" i="16"/>
  <c r="G70" i="16"/>
  <c r="I70" i="16"/>
  <c r="K70" i="16"/>
  <c r="M70" i="16"/>
  <c r="O70" i="16"/>
  <c r="Q70" i="16"/>
  <c r="A71" i="16"/>
  <c r="C71" i="16"/>
  <c r="E71" i="16"/>
  <c r="G71" i="16"/>
  <c r="I71" i="16"/>
  <c r="K71" i="16"/>
  <c r="M71" i="16"/>
  <c r="O71" i="16"/>
  <c r="Q71" i="16"/>
  <c r="A72" i="16"/>
  <c r="C72" i="16"/>
  <c r="E72" i="16"/>
  <c r="G72" i="16"/>
  <c r="I72" i="16"/>
  <c r="K72" i="16"/>
  <c r="M72" i="16"/>
  <c r="O72" i="16"/>
  <c r="Q72" i="16"/>
  <c r="A73" i="16"/>
  <c r="C73" i="16"/>
  <c r="E73" i="16"/>
  <c r="G73" i="16"/>
  <c r="I73" i="16"/>
  <c r="K73" i="16"/>
  <c r="M73" i="16"/>
  <c r="O73" i="16"/>
  <c r="Q73" i="16"/>
  <c r="A74" i="16"/>
  <c r="C74" i="16"/>
  <c r="E74" i="16"/>
  <c r="G74" i="16"/>
  <c r="I74" i="16"/>
  <c r="K74" i="16"/>
  <c r="M74" i="16"/>
  <c r="O74" i="16"/>
  <c r="Q74" i="16"/>
  <c r="A75" i="16"/>
  <c r="C75" i="16"/>
  <c r="E75" i="16"/>
  <c r="G75" i="16"/>
  <c r="I75" i="16"/>
  <c r="K75" i="16"/>
  <c r="M75" i="16"/>
  <c r="O75" i="16"/>
  <c r="Q75" i="16"/>
  <c r="A76" i="16"/>
  <c r="C76" i="16"/>
  <c r="E76" i="16"/>
  <c r="G76" i="16"/>
  <c r="I76" i="16"/>
  <c r="K76" i="16"/>
  <c r="M76" i="16"/>
  <c r="O76" i="16"/>
  <c r="Q76" i="16"/>
  <c r="Q41" i="16"/>
  <c r="O41" i="16"/>
  <c r="M41" i="16"/>
  <c r="K41" i="16"/>
  <c r="I41" i="16"/>
  <c r="G41" i="16"/>
  <c r="E41" i="16"/>
  <c r="C41" i="16"/>
  <c r="B12" i="1"/>
  <c r="E3" i="5" s="1"/>
  <c r="O6" i="6"/>
  <c r="O5" i="6"/>
  <c r="O4" i="6"/>
  <c r="O3" i="6"/>
  <c r="N3" i="6"/>
  <c r="B45" i="6"/>
  <c r="O41" i="6"/>
  <c r="O35" i="6"/>
  <c r="M4" i="6"/>
  <c r="M5" i="6"/>
  <c r="M6" i="6"/>
  <c r="M32" i="6" s="1"/>
  <c r="M7" i="6"/>
  <c r="M42" i="6" s="1"/>
  <c r="M8" i="6"/>
  <c r="M9" i="6"/>
  <c r="M33" i="6" s="1"/>
  <c r="M10" i="6"/>
  <c r="M11" i="6"/>
  <c r="M12" i="6"/>
  <c r="M34" i="6" s="1"/>
  <c r="M13" i="6"/>
  <c r="M44" i="6" s="1"/>
  <c r="M14" i="6"/>
  <c r="M3" i="6"/>
  <c r="M41" i="6" s="1"/>
  <c r="O31" i="6"/>
  <c r="O32" i="6"/>
  <c r="N31" i="6"/>
  <c r="N4" i="6"/>
  <c r="N41" i="6" s="1"/>
  <c r="N5" i="6"/>
  <c r="N6" i="6"/>
  <c r="N42" i="6" s="1"/>
  <c r="N7" i="6"/>
  <c r="O7" i="6"/>
  <c r="O42" i="6" s="1"/>
  <c r="N8" i="6"/>
  <c r="O8" i="6"/>
  <c r="N9" i="6"/>
  <c r="N43" i="6" s="1"/>
  <c r="O9" i="6"/>
  <c r="O33" i="6" s="1"/>
  <c r="N10" i="6"/>
  <c r="O10" i="6"/>
  <c r="N11" i="6"/>
  <c r="O11" i="6"/>
  <c r="N12" i="6"/>
  <c r="N34" i="6" s="1"/>
  <c r="O12" i="6"/>
  <c r="O44" i="6" s="1"/>
  <c r="N13" i="6"/>
  <c r="N44" i="6" s="1"/>
  <c r="O13" i="6"/>
  <c r="N14" i="6"/>
  <c r="O14" i="6"/>
  <c r="A40" i="6"/>
  <c r="A41" i="6"/>
  <c r="A42" i="6"/>
  <c r="A43" i="6"/>
  <c r="A44" i="6"/>
  <c r="A45" i="6"/>
  <c r="A39" i="6"/>
  <c r="D44" i="6"/>
  <c r="C41" i="6"/>
  <c r="D41" i="6"/>
  <c r="C42" i="6"/>
  <c r="D42" i="6"/>
  <c r="C43" i="6"/>
  <c r="D43" i="6"/>
  <c r="C44" i="6"/>
  <c r="B44" i="6"/>
  <c r="C35" i="6"/>
  <c r="C45" i="6"/>
  <c r="D35" i="6"/>
  <c r="D45" i="6"/>
  <c r="B43" i="6"/>
  <c r="B42" i="6"/>
  <c r="B41" i="6"/>
  <c r="C31" i="6"/>
  <c r="D31" i="6"/>
  <c r="C32" i="6"/>
  <c r="D32" i="6"/>
  <c r="C33" i="6"/>
  <c r="D33" i="6"/>
  <c r="C34" i="6"/>
  <c r="D34" i="6"/>
  <c r="B35" i="6"/>
  <c r="B34" i="6"/>
  <c r="B33" i="6"/>
  <c r="B32" i="6"/>
  <c r="B31" i="6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D64" i="4"/>
  <c r="D63" i="4"/>
  <c r="D62" i="4"/>
  <c r="D61" i="4"/>
  <c r="D60" i="4"/>
  <c r="D59" i="4"/>
  <c r="D58" i="4"/>
  <c r="D57" i="4"/>
  <c r="D56" i="4"/>
  <c r="D55" i="4"/>
  <c r="D54" i="4"/>
  <c r="D53" i="4"/>
  <c r="C64" i="4"/>
  <c r="C63" i="4"/>
  <c r="C62" i="4"/>
  <c r="C61" i="4"/>
  <c r="C60" i="4"/>
  <c r="C59" i="4"/>
  <c r="C58" i="4"/>
  <c r="C57" i="4"/>
  <c r="C56" i="4"/>
  <c r="C55" i="4"/>
  <c r="C54" i="4"/>
  <c r="C53" i="4"/>
  <c r="D65" i="3"/>
  <c r="D64" i="3"/>
  <c r="D63" i="3"/>
  <c r="D62" i="3"/>
  <c r="D61" i="3"/>
  <c r="D60" i="3"/>
  <c r="D59" i="3"/>
  <c r="D58" i="3"/>
  <c r="D57" i="3"/>
  <c r="D56" i="3"/>
  <c r="D55" i="3"/>
  <c r="D54" i="3"/>
  <c r="C65" i="3"/>
  <c r="C64" i="3"/>
  <c r="C63" i="3"/>
  <c r="C62" i="3"/>
  <c r="C61" i="3"/>
  <c r="C60" i="3"/>
  <c r="C59" i="3"/>
  <c r="C58" i="3"/>
  <c r="C57" i="3"/>
  <c r="C56" i="3"/>
  <c r="C55" i="3"/>
  <c r="C54" i="3"/>
  <c r="D21" i="2"/>
  <c r="D20" i="2"/>
  <c r="D19" i="2"/>
  <c r="C21" i="2"/>
  <c r="C20" i="2"/>
  <c r="C19" i="2"/>
  <c r="B21" i="2"/>
  <c r="B20" i="2"/>
  <c r="B19" i="2"/>
  <c r="B13" i="1"/>
  <c r="J143" i="16" l="1"/>
  <c r="E2" i="2"/>
  <c r="E8" i="2"/>
  <c r="E3" i="2"/>
  <c r="E48" i="3"/>
  <c r="E65" i="3" s="1"/>
  <c r="E43" i="3"/>
  <c r="E38" i="3"/>
  <c r="E32" i="3"/>
  <c r="E27" i="3"/>
  <c r="E22" i="3"/>
  <c r="E16" i="3"/>
  <c r="E11" i="3"/>
  <c r="E6" i="3"/>
  <c r="E2" i="4"/>
  <c r="E44" i="4"/>
  <c r="E39" i="4"/>
  <c r="E34" i="4"/>
  <c r="E28" i="4"/>
  <c r="E23" i="4"/>
  <c r="E18" i="4"/>
  <c r="E12" i="4"/>
  <c r="E7" i="4"/>
  <c r="E54" i="5"/>
  <c r="E48" i="5"/>
  <c r="E43" i="5"/>
  <c r="E38" i="5"/>
  <c r="E32" i="5"/>
  <c r="E27" i="5"/>
  <c r="E22" i="5"/>
  <c r="E16" i="5"/>
  <c r="E11" i="5"/>
  <c r="E6" i="5"/>
  <c r="N32" i="6"/>
  <c r="N35" i="6"/>
  <c r="O43" i="6"/>
  <c r="E12" i="2"/>
  <c r="E7" i="2"/>
  <c r="E47" i="3"/>
  <c r="E42" i="3"/>
  <c r="E36" i="3"/>
  <c r="E31" i="3"/>
  <c r="E26" i="3"/>
  <c r="E20" i="3"/>
  <c r="E15" i="3"/>
  <c r="F57" i="3" s="1"/>
  <c r="E10" i="3"/>
  <c r="F56" i="3" s="1"/>
  <c r="E4" i="3"/>
  <c r="E48" i="4"/>
  <c r="E43" i="4"/>
  <c r="E63" i="4" s="1"/>
  <c r="E38" i="4"/>
  <c r="E62" i="4" s="1"/>
  <c r="E32" i="4"/>
  <c r="E27" i="4"/>
  <c r="E22" i="4"/>
  <c r="E16" i="4"/>
  <c r="E11" i="4"/>
  <c r="E6" i="4"/>
  <c r="E2" i="5"/>
  <c r="F61" i="5" s="1"/>
  <c r="E52" i="5"/>
  <c r="E47" i="5"/>
  <c r="E42" i="5"/>
  <c r="E36" i="5"/>
  <c r="E69" i="5" s="1"/>
  <c r="E31" i="5"/>
  <c r="E26" i="5"/>
  <c r="E20" i="5"/>
  <c r="E15" i="5"/>
  <c r="E10" i="5"/>
  <c r="E63" i="5" s="1"/>
  <c r="E4" i="5"/>
  <c r="N33" i="6"/>
  <c r="O34" i="6"/>
  <c r="M31" i="6"/>
  <c r="B16" i="1"/>
  <c r="E10" i="2"/>
  <c r="E4" i="2"/>
  <c r="E2" i="3"/>
  <c r="F54" i="3" s="1"/>
  <c r="E44" i="3"/>
  <c r="E39" i="3"/>
  <c r="E34" i="3"/>
  <c r="E28" i="3"/>
  <c r="E23" i="3"/>
  <c r="E18" i="3"/>
  <c r="E12" i="3"/>
  <c r="E7" i="3"/>
  <c r="F55" i="3" s="1"/>
  <c r="E46" i="4"/>
  <c r="E40" i="4"/>
  <c r="E35" i="4"/>
  <c r="E30" i="4"/>
  <c r="E60" i="4" s="1"/>
  <c r="E24" i="4"/>
  <c r="E19" i="4"/>
  <c r="E14" i="4"/>
  <c r="F56" i="4" s="1"/>
  <c r="E8" i="4"/>
  <c r="F54" i="4" s="1"/>
  <c r="E3" i="4"/>
  <c r="E55" i="5"/>
  <c r="E50" i="5"/>
  <c r="E44" i="5"/>
  <c r="F71" i="5" s="1"/>
  <c r="E39" i="5"/>
  <c r="E34" i="5"/>
  <c r="E28" i="5"/>
  <c r="F67" i="5" s="1"/>
  <c r="E23" i="5"/>
  <c r="E66" i="5" s="1"/>
  <c r="E18" i="5"/>
  <c r="E12" i="5"/>
  <c r="E7" i="5"/>
  <c r="B15" i="1"/>
  <c r="E11" i="2"/>
  <c r="E6" i="2"/>
  <c r="E46" i="3"/>
  <c r="E40" i="3"/>
  <c r="E63" i="3" s="1"/>
  <c r="E35" i="3"/>
  <c r="E30" i="3"/>
  <c r="E24" i="3"/>
  <c r="E59" i="3" s="1"/>
  <c r="E19" i="3"/>
  <c r="E58" i="3" s="1"/>
  <c r="E14" i="3"/>
  <c r="E8" i="3"/>
  <c r="E3" i="3"/>
  <c r="E47" i="4"/>
  <c r="F64" i="4" s="1"/>
  <c r="E42" i="4"/>
  <c r="E36" i="4"/>
  <c r="E31" i="4"/>
  <c r="E26" i="4"/>
  <c r="F59" i="4" s="1"/>
  <c r="E20" i="4"/>
  <c r="E15" i="4"/>
  <c r="E10" i="4"/>
  <c r="E4" i="4"/>
  <c r="E53" i="4" s="1"/>
  <c r="E56" i="5"/>
  <c r="E51" i="5"/>
  <c r="E46" i="5"/>
  <c r="E72" i="5" s="1"/>
  <c r="E40" i="5"/>
  <c r="E35" i="5"/>
  <c r="E30" i="5"/>
  <c r="E24" i="5"/>
  <c r="E19" i="5"/>
  <c r="E14" i="5"/>
  <c r="E8" i="5"/>
  <c r="M43" i="6"/>
  <c r="M35" i="6"/>
  <c r="F64" i="5"/>
  <c r="F72" i="5"/>
  <c r="F58" i="4"/>
  <c r="F62" i="4"/>
  <c r="E57" i="4"/>
  <c r="E60" i="3"/>
  <c r="F62" i="3"/>
  <c r="E59" i="4" l="1"/>
  <c r="E61" i="5"/>
  <c r="E73" i="5"/>
  <c r="E61" i="4"/>
  <c r="F69" i="5"/>
  <c r="E74" i="5"/>
  <c r="E54" i="3"/>
  <c r="F55" i="4"/>
  <c r="F65" i="3"/>
  <c r="E64" i="5"/>
  <c r="F63" i="4"/>
  <c r="E57" i="3"/>
  <c r="F66" i="5"/>
  <c r="F61" i="4"/>
  <c r="E55" i="3"/>
  <c r="E62" i="5"/>
  <c r="F73" i="5"/>
  <c r="E56" i="4"/>
  <c r="E62" i="3"/>
  <c r="E58" i="4"/>
  <c r="F62" i="5"/>
  <c r="F57" i="4"/>
  <c r="E61" i="3"/>
  <c r="F20" i="2"/>
  <c r="E20" i="2"/>
  <c r="F63" i="5"/>
  <c r="F58" i="3"/>
  <c r="F21" i="2"/>
  <c r="E21" i="2"/>
  <c r="E71" i="5"/>
  <c r="E54" i="4"/>
  <c r="F64" i="3"/>
  <c r="E64" i="3"/>
  <c r="F74" i="5"/>
  <c r="F63" i="3"/>
  <c r="E68" i="5"/>
  <c r="F61" i="3"/>
  <c r="E56" i="3"/>
  <c r="F60" i="4"/>
  <c r="E55" i="4"/>
  <c r="F68" i="5"/>
  <c r="F65" i="5"/>
  <c r="E65" i="5"/>
  <c r="E70" i="5"/>
  <c r="E64" i="4"/>
  <c r="E67" i="5"/>
  <c r="F60" i="3"/>
  <c r="F70" i="5"/>
  <c r="F53" i="4"/>
  <c r="F59" i="3"/>
  <c r="E19" i="2"/>
  <c r="F19" i="2"/>
</calcChain>
</file>

<file path=xl/sharedStrings.xml><?xml version="1.0" encoding="utf-8"?>
<sst xmlns="http://schemas.openxmlformats.org/spreadsheetml/2006/main" count="2212" uniqueCount="562">
  <si>
    <t>Calibration summary</t>
  </si>
  <si>
    <t>TOC (mg/L)</t>
  </si>
  <si>
    <t>Injec vol (mL)</t>
  </si>
  <si>
    <t>NPOC Area</t>
  </si>
  <si>
    <t>Slope</t>
  </si>
  <si>
    <t>Intecept</t>
  </si>
  <si>
    <t>LOD (ugC/L)</t>
  </si>
  <si>
    <t>LOQ (ugC/L)</t>
  </si>
  <si>
    <t>Calculated TOC (mgC/L)</t>
  </si>
  <si>
    <t>Stdev (mgC/L)</t>
  </si>
  <si>
    <t>CTRL_DF5</t>
  </si>
  <si>
    <t>NPOC - precise</t>
  </si>
  <si>
    <t>Flush</t>
  </si>
  <si>
    <t>Pump1_DF5</t>
  </si>
  <si>
    <t>Pump2_DF5</t>
  </si>
  <si>
    <t>Sample</t>
  </si>
  <si>
    <t>Method</t>
  </si>
  <si>
    <t>Injec Vol</t>
  </si>
  <si>
    <t xml:space="preserve">NPOC area </t>
  </si>
  <si>
    <t xml:space="preserve">Sample </t>
  </si>
  <si>
    <t>CTRL</t>
  </si>
  <si>
    <t>Pump 1</t>
  </si>
  <si>
    <t>Pump 2</t>
  </si>
  <si>
    <t>Inec vol (mL)</t>
  </si>
  <si>
    <t>Only D3_DF5</t>
  </si>
  <si>
    <t>MD2_DF5</t>
  </si>
  <si>
    <t>NND3_DF5</t>
  </si>
  <si>
    <t>Only M3_DF5</t>
  </si>
  <si>
    <t>MD3_DF5</t>
  </si>
  <si>
    <t>Only M1_DF5</t>
  </si>
  <si>
    <t>Only D1_DF5</t>
  </si>
  <si>
    <t>Only D2_DF5</t>
  </si>
  <si>
    <t>MD1_DF5</t>
  </si>
  <si>
    <t>Only M2_DF5</t>
  </si>
  <si>
    <t>NND1_DF5</t>
  </si>
  <si>
    <t>NND2_DF5</t>
  </si>
  <si>
    <t>Summary and Corrected for DF 5</t>
  </si>
  <si>
    <t>Summary and Corrected for DF5</t>
  </si>
  <si>
    <t>Only D3</t>
  </si>
  <si>
    <t>MD2</t>
  </si>
  <si>
    <t>NND3</t>
  </si>
  <si>
    <t>Only M3</t>
  </si>
  <si>
    <t>MD3</t>
  </si>
  <si>
    <t>Only M1</t>
  </si>
  <si>
    <t>Only D1</t>
  </si>
  <si>
    <t>Only D2</t>
  </si>
  <si>
    <t>MD1</t>
  </si>
  <si>
    <t>Only M2</t>
  </si>
  <si>
    <t>NND1</t>
  </si>
  <si>
    <t>NND2</t>
  </si>
  <si>
    <t>Copy (Summary and Corrected for DF5) sorted</t>
  </si>
  <si>
    <t>Only M1_T2_DF5</t>
  </si>
  <si>
    <t>Only M2_T2_DF5</t>
  </si>
  <si>
    <t>Only M3_T2_DF5</t>
  </si>
  <si>
    <t>Only D1_T2_DF5</t>
  </si>
  <si>
    <t>Only D2_T2_DF5</t>
  </si>
  <si>
    <t>Only D3_T2_DF5</t>
  </si>
  <si>
    <t>NND1_T2_DF5</t>
  </si>
  <si>
    <t>NND2_T2_DF5</t>
  </si>
  <si>
    <t>NND3_T2_DF5</t>
  </si>
  <si>
    <t>MD1_T2_DF5</t>
  </si>
  <si>
    <t>MD2_T2_DF5</t>
  </si>
  <si>
    <t>MD3_T2_DF5</t>
  </si>
  <si>
    <t>0_1_DF5</t>
  </si>
  <si>
    <t>0_2_DF5</t>
  </si>
  <si>
    <t>MD1_T3_DF5</t>
  </si>
  <si>
    <t>MD2_T3_DF5</t>
  </si>
  <si>
    <t>MD3_T3_DF5</t>
  </si>
  <si>
    <t>NND3_T3_DF5</t>
  </si>
  <si>
    <t>NND2_T3_DF5</t>
  </si>
  <si>
    <t>NND1_T3_DF5</t>
  </si>
  <si>
    <t>Only D3_T3_DF5</t>
  </si>
  <si>
    <t>Only D2_T3_DF5</t>
  </si>
  <si>
    <t>Only D1_T3_DF5</t>
  </si>
  <si>
    <t>Only M3_T3_DF5</t>
  </si>
  <si>
    <t>Only M2_T3_DF5</t>
  </si>
  <si>
    <t>Only M1_T3_DF5</t>
  </si>
  <si>
    <t>0_1</t>
  </si>
  <si>
    <t>0_2</t>
  </si>
  <si>
    <t>Day 1</t>
  </si>
  <si>
    <t>Day 2</t>
  </si>
  <si>
    <t>Day 3</t>
  </si>
  <si>
    <t xml:space="preserve">Water test </t>
  </si>
  <si>
    <t>TOC (mgC/L)</t>
  </si>
  <si>
    <t>Final Summary</t>
  </si>
  <si>
    <t>MD</t>
  </si>
  <si>
    <t>NND</t>
  </si>
  <si>
    <t>Only D</t>
  </si>
  <si>
    <t>Only M1+3</t>
  </si>
  <si>
    <t>Day 1 Stdev</t>
  </si>
  <si>
    <t>Day 2 Stdev</t>
  </si>
  <si>
    <t>Day 3 Stdev</t>
  </si>
  <si>
    <t>Ratio</t>
  </si>
  <si>
    <t>Ratio calc</t>
  </si>
  <si>
    <t>Final Summary Ratios</t>
  </si>
  <si>
    <t>Stdev</t>
  </si>
  <si>
    <t>Only M 1+3</t>
  </si>
  <si>
    <t xml:space="preserve">Name  </t>
  </si>
  <si>
    <t xml:space="preserve">Method  </t>
  </si>
  <si>
    <t>NPOC vol. [ml]</t>
  </si>
  <si>
    <t>NPOC  Area</t>
  </si>
  <si>
    <t>TNb  Area</t>
  </si>
  <si>
    <t>NPOC [mg/l]</t>
  </si>
  <si>
    <t>TNb [mg/l]</t>
  </si>
  <si>
    <t xml:space="preserve">Date       Time  </t>
  </si>
  <si>
    <t>NND1_T5_DF5</t>
  </si>
  <si>
    <t>08.04.2022 23:08:44</t>
  </si>
  <si>
    <t>08.04.2022 23:12:03</t>
  </si>
  <si>
    <t>08.04.2022 23:15:57</t>
  </si>
  <si>
    <t>NND2_T5_DF5</t>
  </si>
  <si>
    <t>08.04.2022 23:32:01</t>
  </si>
  <si>
    <t>08.04.2022 23:35:46</t>
  </si>
  <si>
    <t>08.04.2022 23:40:08</t>
  </si>
  <si>
    <t>NND3_T5_DF5</t>
  </si>
  <si>
    <t>08.04.2022 23:54:39</t>
  </si>
  <si>
    <t>08.04.2022 23:57:54</t>
  </si>
  <si>
    <t>09.04.2022 00:01:41</t>
  </si>
  <si>
    <t>MD1_T5_DF5</t>
  </si>
  <si>
    <t>09.04.2022 00:15:55</t>
  </si>
  <si>
    <t>09.04.2022 00:19:18</t>
  </si>
  <si>
    <t>09.04.2022 00:23:09</t>
  </si>
  <si>
    <t>MD2_T5_DF5</t>
  </si>
  <si>
    <t>09.04.2022 00:37:40</t>
  </si>
  <si>
    <t>09.04.2022 00:40:59</t>
  </si>
  <si>
    <t>09.04.2022 00:44:54</t>
  </si>
  <si>
    <t>MD3_T5_DF5</t>
  </si>
  <si>
    <t>09.04.2022 00:59:25</t>
  </si>
  <si>
    <t>09.04.2022 01:02:49</t>
  </si>
  <si>
    <t>09.04.2022 01:06:51</t>
  </si>
  <si>
    <t>OnlyM1_T5_DF5</t>
  </si>
  <si>
    <t>09.04.2022 01:21:46</t>
  </si>
  <si>
    <t>09.04.2022 01:25:19</t>
  </si>
  <si>
    <t>09.04.2022 01:29:21</t>
  </si>
  <si>
    <t>OnlyD1_T5_DF5</t>
  </si>
  <si>
    <t>09.04.2022 01:44:09</t>
  </si>
  <si>
    <t>09.04.2022 01:47:38</t>
  </si>
  <si>
    <t>09.04.2022 01:51:37</t>
  </si>
  <si>
    <t>OnlyM2_T5_DF5</t>
  </si>
  <si>
    <t>09.04.2022 02:06:49</t>
  </si>
  <si>
    <t>09.04.2022 02:10:42</t>
  </si>
  <si>
    <t>09.04.2022 02:15:07</t>
  </si>
  <si>
    <t>OnlyD2_T5_DF5</t>
  </si>
  <si>
    <t>09.04.2022 02:30:04</t>
  </si>
  <si>
    <t>09.04.2022 02:33:31</t>
  </si>
  <si>
    <t>09.04.2022 02:37:27</t>
  </si>
  <si>
    <t>OnlyM3_T5_DF5</t>
  </si>
  <si>
    <t>09.04.2022 02:52:29</t>
  </si>
  <si>
    <t>09.04.2022 02:56:11</t>
  </si>
  <si>
    <t>09.04.2022 03:00:23</t>
  </si>
  <si>
    <t>OnlyD3_T5_DF5</t>
  </si>
  <si>
    <t>09.04.2022 03:15:04</t>
  </si>
  <si>
    <t>09.04.2022 03:18:37</t>
  </si>
  <si>
    <t>09.04.2022 03:22:45</t>
  </si>
  <si>
    <t>OM1_T11_DF5</t>
  </si>
  <si>
    <t>11.04.2022 00:18:19</t>
  </si>
  <si>
    <t>11.04.2022 00:21:26</t>
  </si>
  <si>
    <t>11.04.2022 00:25:09</t>
  </si>
  <si>
    <t>OM2_T11_DF5</t>
  </si>
  <si>
    <t>11.04.2022 00:39:29</t>
  </si>
  <si>
    <t>11.04.2022 00:42:54</t>
  </si>
  <si>
    <t>11.04.2022 00:46:52</t>
  </si>
  <si>
    <t>OM3_T11_DF5</t>
  </si>
  <si>
    <t>11.04.2022 01:01:10</t>
  </si>
  <si>
    <t>11.04.2022 01:04:21</t>
  </si>
  <si>
    <t>11.04.2022 01:08:08</t>
  </si>
  <si>
    <t>OD1_T11_DF5</t>
  </si>
  <si>
    <t>11.04.2022 01:22:23</t>
  </si>
  <si>
    <t>11.04.2022 01:25:44</t>
  </si>
  <si>
    <t>11.04.2022 01:29:32</t>
  </si>
  <si>
    <t>OD2_T11_DF5</t>
  </si>
  <si>
    <t>11.04.2022 01:43:49</t>
  </si>
  <si>
    <t>11.04.2022 01:47:00</t>
  </si>
  <si>
    <t>11.04.2022 01:50:46</t>
  </si>
  <si>
    <t>OD3_T11_DF5</t>
  </si>
  <si>
    <t>11.04.2022 02:05:10</t>
  </si>
  <si>
    <t>11.04.2022 02:08:24</t>
  </si>
  <si>
    <t>11.04.2022 02:12:11</t>
  </si>
  <si>
    <t>NND1_T11_DF5</t>
  </si>
  <si>
    <t>11.04.2022 02:26:20</t>
  </si>
  <si>
    <t>11.04.2022 02:29:38</t>
  </si>
  <si>
    <t>11.04.2022 02:33:27</t>
  </si>
  <si>
    <t>NND2_T11_DF5</t>
  </si>
  <si>
    <t>11.04.2022 02:47:40</t>
  </si>
  <si>
    <t>11.04.2022 02:50:50</t>
  </si>
  <si>
    <t>11.04.2022 02:54:34</t>
  </si>
  <si>
    <t>NND3_T11_DF5</t>
  </si>
  <si>
    <t>11.04.2022 03:08:37</t>
  </si>
  <si>
    <t>11.04.2022 03:11:42</t>
  </si>
  <si>
    <t>11.04.2022 03:15:25</t>
  </si>
  <si>
    <t>MD1_T11_DF5</t>
  </si>
  <si>
    <t>11.04.2022 03:29:30</t>
  </si>
  <si>
    <t>11.04.2022 03:32:42</t>
  </si>
  <si>
    <t>11.04.2022 03:36:20</t>
  </si>
  <si>
    <t>MD2_T11_DF5</t>
  </si>
  <si>
    <t>11.04.2022 03:50:32</t>
  </si>
  <si>
    <t>11.04.2022 03:53:54</t>
  </si>
  <si>
    <t>11.04.2022 03:57:44</t>
  </si>
  <si>
    <t>MD3_T11_DF5</t>
  </si>
  <si>
    <t>11.04.2022 04:11:56</t>
  </si>
  <si>
    <t>11.04.2022 04:15:08</t>
  </si>
  <si>
    <t>11.04.2022 04:18:54</t>
  </si>
  <si>
    <t>NND1_T6_DF5</t>
  </si>
  <si>
    <t>11.04.2022 04:33:15</t>
  </si>
  <si>
    <t>11.04.2022 04:36:30</t>
  </si>
  <si>
    <t>11.04.2022 04:40:25</t>
  </si>
  <si>
    <t>NND2_T6_DF5</t>
  </si>
  <si>
    <t>11.04.2022 04:54:42</t>
  </si>
  <si>
    <t>11.04.2022 04:57:56</t>
  </si>
  <si>
    <t>11.04.2022 05:01:40</t>
  </si>
  <si>
    <t>NND3_T6_DF5</t>
  </si>
  <si>
    <t>11.04.2022 05:15:56</t>
  </si>
  <si>
    <t>11.04.2022 05:19:07</t>
  </si>
  <si>
    <t>11.04.2022 05:22:56</t>
  </si>
  <si>
    <t>OD1_T6_DF5</t>
  </si>
  <si>
    <t>11.04.2022 05:37:28</t>
  </si>
  <si>
    <t>11.04.2022 05:40:59</t>
  </si>
  <si>
    <t>11.04.2022 05:45:06</t>
  </si>
  <si>
    <t>OD2_T6_DF5</t>
  </si>
  <si>
    <t>11.04.2022 05:59:32</t>
  </si>
  <si>
    <t>11.04.2022 06:02:54</t>
  </si>
  <si>
    <t>11.04.2022 06:06:52</t>
  </si>
  <si>
    <t>OD3_T6_DF5</t>
  </si>
  <si>
    <t>11.04.2022 06:21:31</t>
  </si>
  <si>
    <t>11.04.2022 06:25:00</t>
  </si>
  <si>
    <t>11.04.2022 06:28:54</t>
  </si>
  <si>
    <t>MD1_T6_DF5</t>
  </si>
  <si>
    <t>11.04.2022 06:45:25</t>
  </si>
  <si>
    <t>11.04.2022 06:49:23</t>
  </si>
  <si>
    <t>11.04.2022 06:54:00</t>
  </si>
  <si>
    <t>MD2_T6_DF5</t>
  </si>
  <si>
    <t>11.04.2022 07:08:43</t>
  </si>
  <si>
    <t>11.04.2022 07:11:57</t>
  </si>
  <si>
    <t>11.04.2022 07:15:46</t>
  </si>
  <si>
    <t>MD3_T6_DF5</t>
  </si>
  <si>
    <t>11.04.2022 07:30:08</t>
  </si>
  <si>
    <t>11.04.2022 07:33:21</t>
  </si>
  <si>
    <t>11.04.2022 07:37:10</t>
  </si>
  <si>
    <t>OM1_T6_DF5</t>
  </si>
  <si>
    <t>11.04.2022 07:51:47</t>
  </si>
  <si>
    <t>11.04.2022 07:54:58</t>
  </si>
  <si>
    <t>11.04.2022 07:58:47</t>
  </si>
  <si>
    <t>OM2_T6_DF5</t>
  </si>
  <si>
    <t>11.04.2022 08:13:08</t>
  </si>
  <si>
    <t>11.04.2022 08:16:27</t>
  </si>
  <si>
    <t>11.04.2022 08:20:21</t>
  </si>
  <si>
    <t>OM3_T6_DF5</t>
  </si>
  <si>
    <t>11.04.2022 08:34:42</t>
  </si>
  <si>
    <t>11.04.2022 08:38:07</t>
  </si>
  <si>
    <t>11.04.2022 08:42:01</t>
  </si>
  <si>
    <t>OM1_T12_DF5</t>
  </si>
  <si>
    <t>12.04.2022 04:32:16</t>
  </si>
  <si>
    <t>12.04.2022 04:35:07</t>
  </si>
  <si>
    <t>12.04.2022 04:38:29</t>
  </si>
  <si>
    <t>OM2_T12_DF5</t>
  </si>
  <si>
    <t>12.04.2022 04:52:16</t>
  </si>
  <si>
    <t>12.04.2022 04:55:26</t>
  </si>
  <si>
    <t>12.04.2022 04:59:16</t>
  </si>
  <si>
    <t>OM3_T12_DF5</t>
  </si>
  <si>
    <t>12.04.2022 05:13:11</t>
  </si>
  <si>
    <t>12.04.2022 05:16:20</t>
  </si>
  <si>
    <t>12.04.2022 05:19:48</t>
  </si>
  <si>
    <t>MD1_T12_DF5</t>
  </si>
  <si>
    <t>12.04.2022 05:33:42</t>
  </si>
  <si>
    <t>12.04.2022 05:36:47</t>
  </si>
  <si>
    <t>12.04.2022 05:40:29</t>
  </si>
  <si>
    <t>MD2_T12_DF5</t>
  </si>
  <si>
    <t>12.04.2022 05:54:17</t>
  </si>
  <si>
    <t>12.04.2022 05:57:18</t>
  </si>
  <si>
    <t>12.04.2022 06:00:57</t>
  </si>
  <si>
    <t>MD3_T12_DF5</t>
  </si>
  <si>
    <t>12.04.2022 06:14:47</t>
  </si>
  <si>
    <t>12.04.2022 06:17:48</t>
  </si>
  <si>
    <t>12.04.2022 06:21:18</t>
  </si>
  <si>
    <t>NND1_T12_DF5</t>
  </si>
  <si>
    <t>12.04.2022 06:35:01</t>
  </si>
  <si>
    <t>12.04.2022 06:38:06</t>
  </si>
  <si>
    <t>12.04.2022 06:41:33</t>
  </si>
  <si>
    <t>NND2_T12_DF5</t>
  </si>
  <si>
    <t>12.04.2022 06:55:33</t>
  </si>
  <si>
    <t>12.04.2022 06:58:42</t>
  </si>
  <si>
    <t>12.04.2022 07:02:23</t>
  </si>
  <si>
    <t>NND3_T12_DF5</t>
  </si>
  <si>
    <t>12.04.2022 07:16:07</t>
  </si>
  <si>
    <t>12.04.2022 07:19:02</t>
  </si>
  <si>
    <t>12.04.2022 07:22:37</t>
  </si>
  <si>
    <t>OD1_T12_DF5</t>
  </si>
  <si>
    <t>12.04.2022 07:36:24</t>
  </si>
  <si>
    <t>12.04.2022 07:39:18</t>
  </si>
  <si>
    <t>12.04.2022 07:42:41</t>
  </si>
  <si>
    <t>OD2_T12_DF5</t>
  </si>
  <si>
    <t>12.04.2022 07:56:23</t>
  </si>
  <si>
    <t>12.04.2022 07:59:14</t>
  </si>
  <si>
    <t>12.04.2022 08:02:41</t>
  </si>
  <si>
    <t>OD3_T12_DF5</t>
  </si>
  <si>
    <t>12.04.2022 08:16:21</t>
  </si>
  <si>
    <t>12.04.2022 08:20:19</t>
  </si>
  <si>
    <t>12.04.2022 08:23:40</t>
  </si>
  <si>
    <t>MD1_T7_DF5</t>
  </si>
  <si>
    <t>12.04.2022 08:38:02</t>
  </si>
  <si>
    <t>12.04.2022 08:41:25</t>
  </si>
  <si>
    <t>12.04.2022 08:45:20</t>
  </si>
  <si>
    <t>MD2_T7_DF5</t>
  </si>
  <si>
    <t>12.04.2022 09:00:08</t>
  </si>
  <si>
    <t>12.04.2022 09:03:33</t>
  </si>
  <si>
    <t>12.04.2022 09:07:25</t>
  </si>
  <si>
    <t>MD3_T7_DF5</t>
  </si>
  <si>
    <t>12.04.2022 09:21:10</t>
  </si>
  <si>
    <t>12.04.2022 09:24:01</t>
  </si>
  <si>
    <t>12.04.2022 09:27:36</t>
  </si>
  <si>
    <t>NND1_T7_DF5</t>
  </si>
  <si>
    <t>12.04.2022 09:41:24</t>
  </si>
  <si>
    <t>12.04.2022 09:44:21</t>
  </si>
  <si>
    <t>12.04.2022 09:48:00</t>
  </si>
  <si>
    <t>NND2_T7_DF5</t>
  </si>
  <si>
    <t>12.04.2022 10:01:59</t>
  </si>
  <si>
    <t>12.04.2022 10:04:57</t>
  </si>
  <si>
    <t>12.04.2022 10:08:34</t>
  </si>
  <si>
    <t>NND3_T7_DF5</t>
  </si>
  <si>
    <t>12.04.2022 10:22:35</t>
  </si>
  <si>
    <t>12.04.2022 10:25:42</t>
  </si>
  <si>
    <t>12.04.2022 10:29:23</t>
  </si>
  <si>
    <t>OD1_T7_DF5</t>
  </si>
  <si>
    <t>12.04.2022 10:44:14</t>
  </si>
  <si>
    <t>12.04.2022 10:47:56</t>
  </si>
  <si>
    <t>12.04.2022 10:52:00</t>
  </si>
  <si>
    <t>OD2_T7_DF5</t>
  </si>
  <si>
    <t>12.04.2022 11:06:12</t>
  </si>
  <si>
    <t>12.04.2022 11:09:13</t>
  </si>
  <si>
    <t>12.04.2022 11:12:49</t>
  </si>
  <si>
    <t>OD3_T7_DF5</t>
  </si>
  <si>
    <t>12.04.2022 11:27:42</t>
  </si>
  <si>
    <t>12.04.2022 11:31:36</t>
  </si>
  <si>
    <t>12.04.2022 11:35:30</t>
  </si>
  <si>
    <t>OM1_T7_DF5</t>
  </si>
  <si>
    <t>12.04.2022 11:49:47</t>
  </si>
  <si>
    <t>12.04.2022 11:52:49</t>
  </si>
  <si>
    <t>12.04.2022 11:56:28</t>
  </si>
  <si>
    <t>OM2_T7_DF5</t>
  </si>
  <si>
    <t>12.04.2022 12:11:01</t>
  </si>
  <si>
    <t>12.04.2022 12:14:30</t>
  </si>
  <si>
    <t>12.04.2022 12:18:26</t>
  </si>
  <si>
    <t>OM3_T7_DF5</t>
  </si>
  <si>
    <t>12.04.2022 12:32:55</t>
  </si>
  <si>
    <t>12.04.2022 12:36:06</t>
  </si>
  <si>
    <t>12.04.2022 12:39:59</t>
  </si>
  <si>
    <t>CTRL_SSWFFILT_DF5</t>
  </si>
  <si>
    <t>10.04.2022 02:17:15</t>
  </si>
  <si>
    <t>10.04.2022 02:20:29</t>
  </si>
  <si>
    <t>10.04.2022 02:24:22</t>
  </si>
  <si>
    <t>MD1_T10_DF5</t>
  </si>
  <si>
    <t>10.04.2022 02:39:17</t>
  </si>
  <si>
    <t>10.04.2022 02:42:22</t>
  </si>
  <si>
    <t>10.04.2022 02:45:59</t>
  </si>
  <si>
    <t>MD2_T10_DF5</t>
  </si>
  <si>
    <t>10.04.2022 02:59:58</t>
  </si>
  <si>
    <t>10.04.2022 03:03:14</t>
  </si>
  <si>
    <t>10.04.2022 03:06:51</t>
  </si>
  <si>
    <t>MD3_T10_DF5</t>
  </si>
  <si>
    <t>10.04.2022 03:20:40</t>
  </si>
  <si>
    <t>10.04.2022 03:23:42</t>
  </si>
  <si>
    <t>10.04.2022 03:27:20</t>
  </si>
  <si>
    <t>NND1_T10_DF5</t>
  </si>
  <si>
    <t>10.04.2022 03:41:29</t>
  </si>
  <si>
    <t>10.04.2022 03:44:41</t>
  </si>
  <si>
    <t>10.04.2022 03:48:34</t>
  </si>
  <si>
    <t>NND2_T10_DF5</t>
  </si>
  <si>
    <t>10.04.2022 04:02:59</t>
  </si>
  <si>
    <t>10.04.2022 04:06:16</t>
  </si>
  <si>
    <t>10.04.2022 04:10:21</t>
  </si>
  <si>
    <t>NND3_T10_DF5</t>
  </si>
  <si>
    <t>10.04.2022 04:24:26</t>
  </si>
  <si>
    <t>10.04.2022 04:27:23</t>
  </si>
  <si>
    <t>10.04.2022 04:30:54</t>
  </si>
  <si>
    <t>OD1_T10_DF5</t>
  </si>
  <si>
    <t>10.04.2022 04:45:04</t>
  </si>
  <si>
    <t>10.04.2022 04:48:35</t>
  </si>
  <si>
    <t>10.04.2022 04:52:28</t>
  </si>
  <si>
    <t>OD2_T10_DF5</t>
  </si>
  <si>
    <t>10.04.2022 05:06:45</t>
  </si>
  <si>
    <t>10.04.2022 05:09:57</t>
  </si>
  <si>
    <t>10.04.2022 05:13:51</t>
  </si>
  <si>
    <t>OD3_T10_DF5</t>
  </si>
  <si>
    <t>10.04.2022 05:28:20</t>
  </si>
  <si>
    <t>10.04.2022 05:31:37</t>
  </si>
  <si>
    <t>10.04.2022 05:35:31</t>
  </si>
  <si>
    <t>OM1_T10_DF5</t>
  </si>
  <si>
    <t>10.04.2022 05:49:40</t>
  </si>
  <si>
    <t>10.04.2022 05:52:57</t>
  </si>
  <si>
    <t>10.04.2022 05:56:44</t>
  </si>
  <si>
    <t>OM2_T10_DF5</t>
  </si>
  <si>
    <t>10.04.2022 06:11:16</t>
  </si>
  <si>
    <t>10.04.2022 06:14:47</t>
  </si>
  <si>
    <t>10.04.2022 06:18:52</t>
  </si>
  <si>
    <t>OM3_T10_DF5</t>
  </si>
  <si>
    <t>10.04.2022 06:32:52</t>
  </si>
  <si>
    <t>10.04.2022 06:36:08</t>
  </si>
  <si>
    <t>10.04.2022 06:39:56</t>
  </si>
  <si>
    <t>Only M1_T4_DF5</t>
  </si>
  <si>
    <t>03.04.2022 21:28:01</t>
  </si>
  <si>
    <t>03.04.2022 21:31:17</t>
  </si>
  <si>
    <t>03.04.2022 21:35:08</t>
  </si>
  <si>
    <t>Only M2_T4_DF5</t>
  </si>
  <si>
    <t>03.04.2022 21:51:19</t>
  </si>
  <si>
    <t>03.04.2022 21:54:48</t>
  </si>
  <si>
    <t>03.04.2022 21:59:00</t>
  </si>
  <si>
    <t>Only M3_T4_DF5</t>
  </si>
  <si>
    <t>03.04.2022 22:13:54</t>
  </si>
  <si>
    <t>03.04.2022 22:17:15</t>
  </si>
  <si>
    <t>03.04.2022 22:21:13</t>
  </si>
  <si>
    <t>Only D1_T4_DF5</t>
  </si>
  <si>
    <t>03.04.2022 22:35:58</t>
  </si>
  <si>
    <t>03.04.2022 22:39:20</t>
  </si>
  <si>
    <t>03.04.2022 22:43:12</t>
  </si>
  <si>
    <t>Only D2_T4_DF5</t>
  </si>
  <si>
    <t>03.04.2022 22:57:56</t>
  </si>
  <si>
    <t>03.04.2022 23:01:14</t>
  </si>
  <si>
    <t>03.04.2022 23:05:01</t>
  </si>
  <si>
    <t>Only D3_T4_DF5</t>
  </si>
  <si>
    <t>03.04.2022 23:19:44</t>
  </si>
  <si>
    <t>03.04.2022 23:23:05</t>
  </si>
  <si>
    <t>03.04.2022 23:26:57</t>
  </si>
  <si>
    <t>NND1_T4_DF5</t>
  </si>
  <si>
    <t>03.04.2022 23:41:40</t>
  </si>
  <si>
    <t>03.04.2022 23:44:59</t>
  </si>
  <si>
    <t>03.04.2022 23:48:57</t>
  </si>
  <si>
    <t>NND2_T4_DF5</t>
  </si>
  <si>
    <t>04.04.2022 00:03:39</t>
  </si>
  <si>
    <t>04.04.2022 00:06:54</t>
  </si>
  <si>
    <t>04.04.2022 00:10:46</t>
  </si>
  <si>
    <t>NND3_T4_DF5</t>
  </si>
  <si>
    <t>04.04.2022 00:25:29</t>
  </si>
  <si>
    <t>04.04.2022 00:28:52</t>
  </si>
  <si>
    <t>04.04.2022 00:32:44</t>
  </si>
  <si>
    <t>MD1_T4_DF5</t>
  </si>
  <si>
    <t>04.04.2022 00:47:27</t>
  </si>
  <si>
    <t>04.04.2022 00:50:50</t>
  </si>
  <si>
    <t>04.04.2022 00:54:41</t>
  </si>
  <si>
    <t>MD2_T4_DF5</t>
  </si>
  <si>
    <t>04.04.2022 01:09:24</t>
  </si>
  <si>
    <t>04.04.2022 01:12:47</t>
  </si>
  <si>
    <t>04.04.2022 01:16:40</t>
  </si>
  <si>
    <t>MD3_T4_DF5</t>
  </si>
  <si>
    <t>04.04.2022 01:31:24</t>
  </si>
  <si>
    <t>04.04.2022 01:34:39</t>
  </si>
  <si>
    <t>04.04.2022 01:38:40</t>
  </si>
  <si>
    <t>OnlyM1_T8_DF5</t>
  </si>
  <si>
    <t>08.04.2022 14:24:49</t>
  </si>
  <si>
    <t>08.04.2022 14:28:06</t>
  </si>
  <si>
    <t>08.04.2022 14:32:02</t>
  </si>
  <si>
    <t>OnlyM2_T8_DF5</t>
  </si>
  <si>
    <t>08.04.2022 14:47:54</t>
  </si>
  <si>
    <t>08.04.2022 14:51:27</t>
  </si>
  <si>
    <t>08.04.2022 14:55:29</t>
  </si>
  <si>
    <t>OnlyM3_T8_DF5</t>
  </si>
  <si>
    <t>08.04.2022 15:10:13</t>
  </si>
  <si>
    <t>08.04.2022 15:13:36</t>
  </si>
  <si>
    <t>08.04.2022 15:17:35</t>
  </si>
  <si>
    <t>OnlyD1_T8_DF5</t>
  </si>
  <si>
    <t>08.04.2022 15:32:10</t>
  </si>
  <si>
    <t>08.04.2022 15:35:33</t>
  </si>
  <si>
    <t>08.04.2022 15:39:29</t>
  </si>
  <si>
    <t>OnlyD2_T8_DF5</t>
  </si>
  <si>
    <t>08.04.2022 15:54:11</t>
  </si>
  <si>
    <t>08.04.2022 15:57:46</t>
  </si>
  <si>
    <t>08.04.2022 16:01:46</t>
  </si>
  <si>
    <t>OnlyD3_T8_DF5</t>
  </si>
  <si>
    <t>08.04.2022 16:16:17</t>
  </si>
  <si>
    <t>08.04.2022 16:19:44</t>
  </si>
  <si>
    <t>08.04.2022 16:23:44</t>
  </si>
  <si>
    <t>MD1_T8_DF5</t>
  </si>
  <si>
    <t>08.04.2022 16:38:22</t>
  </si>
  <si>
    <t>08.04.2022 16:41:43</t>
  </si>
  <si>
    <t>08.04.2022 16:45:46</t>
  </si>
  <si>
    <t>MD2_T8_DF5</t>
  </si>
  <si>
    <t>08.04.2022 17:00:26</t>
  </si>
  <si>
    <t>08.04.2022 17:03:49</t>
  </si>
  <si>
    <t>08.04.2022 17:07:46</t>
  </si>
  <si>
    <t>MD3_T8_DF5</t>
  </si>
  <si>
    <t>08.04.2022 17:22:15</t>
  </si>
  <si>
    <t>08.04.2022 17:25:44</t>
  </si>
  <si>
    <t>08.04.2022 17:29:46</t>
  </si>
  <si>
    <t>NND1_T8_DF5</t>
  </si>
  <si>
    <t>08.04.2022 17:44:22</t>
  </si>
  <si>
    <t>08.04.2022 17:47:59</t>
  </si>
  <si>
    <t>08.04.2022 17:51:57</t>
  </si>
  <si>
    <t>NND2_T8_DF5</t>
  </si>
  <si>
    <t>08.04.2022 18:06:16</t>
  </si>
  <si>
    <t>08.04.2022 18:09:36</t>
  </si>
  <si>
    <t>08.04.2022 18:13:34</t>
  </si>
  <si>
    <t>NND3_T8_DF5</t>
  </si>
  <si>
    <t>08.04.2022 18:28:11</t>
  </si>
  <si>
    <t>08.04.2022 18:31:39</t>
  </si>
  <si>
    <t>08.04.2022 18:35:38</t>
  </si>
  <si>
    <t>OnlyM3_T9_DF5</t>
  </si>
  <si>
    <t>09.04.2022 14:47:13</t>
  </si>
  <si>
    <t>09.04.2022 14:50:29</t>
  </si>
  <si>
    <t>09.04.2022 14:54:15</t>
  </si>
  <si>
    <t>OnlyM2_T9_DF5</t>
  </si>
  <si>
    <t>09.04.2022 15:08:43</t>
  </si>
  <si>
    <t>09.04.2022 15:12:12</t>
  </si>
  <si>
    <t>09.04.2022 15:16:21</t>
  </si>
  <si>
    <t>OnlyM1_T9_DF5</t>
  </si>
  <si>
    <t>09.04.2022 15:30:39</t>
  </si>
  <si>
    <t>09.04.2022 15:33:57</t>
  </si>
  <si>
    <t>09.04.2022 15:37:49</t>
  </si>
  <si>
    <t>OnlyD3_T9_DF5</t>
  </si>
  <si>
    <t>09.04.2022 15:52:03</t>
  </si>
  <si>
    <t>09.04.2022 15:55:14</t>
  </si>
  <si>
    <t>09.04.2022 15:58:59</t>
  </si>
  <si>
    <t>OnlyD2_T9_DF5</t>
  </si>
  <si>
    <t>09.04.2022 16:13:20</t>
  </si>
  <si>
    <t>09.04.2022 16:16:41</t>
  </si>
  <si>
    <t>09.04.2022 16:20:29</t>
  </si>
  <si>
    <t>OnlyD1_T9_DF5</t>
  </si>
  <si>
    <t>09.04.2022 16:34:34</t>
  </si>
  <si>
    <t>09.04.2022 16:37:55</t>
  </si>
  <si>
    <t>09.04.2022 16:41:45</t>
  </si>
  <si>
    <t>NND1_T9_DF5</t>
  </si>
  <si>
    <t>09.04.2022 16:55:55</t>
  </si>
  <si>
    <t>09.04.2022 16:59:16</t>
  </si>
  <si>
    <t>09.04.2022 17:03:12</t>
  </si>
  <si>
    <t>NND2_T9_DF5</t>
  </si>
  <si>
    <t>09.04.2022 17:17:41</t>
  </si>
  <si>
    <t>09.04.2022 17:21:03</t>
  </si>
  <si>
    <t>09.04.2022 17:24:58</t>
  </si>
  <si>
    <t>NND3_T9_DF5</t>
  </si>
  <si>
    <t>09.04.2022 17:39:12</t>
  </si>
  <si>
    <t>09.04.2022 17:42:28</t>
  </si>
  <si>
    <t>09.04.2022 17:46:13</t>
  </si>
  <si>
    <t>MD1_T9_DF5</t>
  </si>
  <si>
    <t>09.04.2022 18:00:12</t>
  </si>
  <si>
    <t>09.04.2022 18:03:14</t>
  </si>
  <si>
    <t>09.04.2022 18:06:47</t>
  </si>
  <si>
    <t>MD2_T9_DF5</t>
  </si>
  <si>
    <t>09.04.2022 18:20:46</t>
  </si>
  <si>
    <t>09.04.2022 18:23:57</t>
  </si>
  <si>
    <t>09.04.2022 18:27:39</t>
  </si>
  <si>
    <t>MD3_T9_DF5</t>
  </si>
  <si>
    <t>09.04.2022 18:41:37</t>
  </si>
  <si>
    <t>09.04.2022 18:44:42</t>
  </si>
  <si>
    <t>09.04.2022 18:48:17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</si>
  <si>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</si>
  <si>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</si>
  <si>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</si>
  <si>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</si>
  <si>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</si>
  <si>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</si>
  <si>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</si>
  <si>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</si>
  <si>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</si>
  <si>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Summary</t>
  </si>
  <si>
    <t>Converted and corrected DF5</t>
  </si>
  <si>
    <t>Summary - Average</t>
  </si>
  <si>
    <t>Summary - Stdev</t>
  </si>
  <si>
    <t xml:space="preserve">Final Summary </t>
  </si>
  <si>
    <t xml:space="preserve">Other samples </t>
  </si>
  <si>
    <t>Area</t>
  </si>
  <si>
    <t>Corrected DF TOC (mgC/L)</t>
  </si>
  <si>
    <t>OLD_SSW_DF5</t>
  </si>
  <si>
    <t xml:space="preserve">Summary other samples </t>
  </si>
  <si>
    <t>CTRL_SSWFFILT</t>
  </si>
  <si>
    <t>OLD_SSW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</si>
</sst>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/>
    <xf numFmtId="2" fontId="0" fillId="0" borderId="1" xfId="0" applyNumberFormat="1" applyBorder="1"/>
    <xf numFmtId="2" fontId="0" fillId="0" borderId="0" xfId="0" applyNumberFormat="1"/>
    <xf numFmtId="2" fontId="0" fillId="0" borderId="1" xfId="0" applyNumberFormat="1" applyFill="1" applyBorder="1" applyAlignment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 1-3'!$A$31</c:f>
              <c:strCache>
                <c:ptCount val="1"/>
                <c:pt idx="0">
                  <c:v>MD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1-3'!$B$41:$D$41</c:f>
                <c:numCache>
                  <c:formatCode>General</c:formatCode>
                  <c:ptCount val="3"/>
                  <c:pt idx="0">
                    <c:v>0.7058695461039961</c:v>
                  </c:pt>
                  <c:pt idx="1">
                    <c:v>1.8200805619173934</c:v>
                  </c:pt>
                  <c:pt idx="2">
                    <c:v>3.2750973858671508</c:v>
                  </c:pt>
                </c:numCache>
              </c:numRef>
            </c:plus>
            <c:minus>
              <c:numRef>
                <c:f>'Day 1-3'!$B$41:$D$41</c:f>
                <c:numCache>
                  <c:formatCode>General</c:formatCode>
                  <c:ptCount val="3"/>
                  <c:pt idx="0">
                    <c:v>0.7058695461039961</c:v>
                  </c:pt>
                  <c:pt idx="1">
                    <c:v>1.8200805619173934</c:v>
                  </c:pt>
                  <c:pt idx="2">
                    <c:v>3.2750973858671508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1-3'!$B$30:$D$30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1-3'!$B$31:$D$31</c:f>
              <c:numCache>
                <c:formatCode>0.00</c:formatCode>
                <c:ptCount val="3"/>
                <c:pt idx="0">
                  <c:v>28.046046910760936</c:v>
                </c:pt>
                <c:pt idx="1">
                  <c:v>18.136000428474912</c:v>
                </c:pt>
                <c:pt idx="2">
                  <c:v>13.257897271670751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5-F840-A145-18F027104A53}"/>
            </c:ext>
          </c:extLst>
        </c:ser>
        <c:ser>
          <c:idx val="1"/>
          <c:order val="1"/>
          <c:tx>
            <c:strRef>
              <c:f>'Day 1-3'!$A$32</c:f>
              <c:strCache>
                <c:ptCount val="1"/>
                <c:pt idx="0">
                  <c:v>NND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5400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1-3'!$B$42:$D$42</c:f>
                <c:numCache>
                  <c:formatCode>General</c:formatCode>
                  <c:ptCount val="3"/>
                  <c:pt idx="0">
                    <c:v>5.0881746758987401</c:v>
                  </c:pt>
                  <c:pt idx="1">
                    <c:v>1.3418680600548889</c:v>
                  </c:pt>
                  <c:pt idx="2">
                    <c:v>0.53402545718468941</c:v>
                  </c:pt>
                </c:numCache>
              </c:numRef>
            </c:plus>
            <c:minus>
              <c:numRef>
                <c:f>'Day 1-3'!$B$42:$D$42</c:f>
                <c:numCache>
                  <c:formatCode>General</c:formatCode>
                  <c:ptCount val="3"/>
                  <c:pt idx="0">
                    <c:v>5.0881746758987401</c:v>
                  </c:pt>
                  <c:pt idx="1">
                    <c:v>1.3418680600548889</c:v>
                  </c:pt>
                  <c:pt idx="2">
                    <c:v>0.53402545718468941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1-3'!$B$30:$D$30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1-3'!$B$32:$D$32</c:f>
              <c:numCache>
                <c:formatCode>0.00</c:formatCode>
                <c:ptCount val="3"/>
                <c:pt idx="0">
                  <c:v>21.680646506774774</c:v>
                </c:pt>
                <c:pt idx="1">
                  <c:v>16.197192823221719</c:v>
                </c:pt>
                <c:pt idx="2">
                  <c:v>14.761000015634707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5-F840-A145-18F027104A53}"/>
            </c:ext>
          </c:extLst>
        </c:ser>
        <c:ser>
          <c:idx val="2"/>
          <c:order val="2"/>
          <c:tx>
            <c:strRef>
              <c:f>'Day 1-3'!$A$33</c:f>
              <c:strCache>
                <c:ptCount val="1"/>
                <c:pt idx="0">
                  <c:v>Only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1-3'!$B$43:$D$43</c:f>
                <c:numCache>
                  <c:formatCode>General</c:formatCode>
                  <c:ptCount val="3"/>
                  <c:pt idx="0">
                    <c:v>2.6053108612942539</c:v>
                  </c:pt>
                  <c:pt idx="1">
                    <c:v>1.5302148120622272</c:v>
                  </c:pt>
                  <c:pt idx="2">
                    <c:v>0.79192531686170686</c:v>
                  </c:pt>
                </c:numCache>
              </c:numRef>
            </c:plus>
            <c:minus>
              <c:numRef>
                <c:f>'Day 1-3'!$B$43:$D$43</c:f>
                <c:numCache>
                  <c:formatCode>General</c:formatCode>
                  <c:ptCount val="3"/>
                  <c:pt idx="0">
                    <c:v>2.6053108612942539</c:v>
                  </c:pt>
                  <c:pt idx="1">
                    <c:v>1.5302148120622272</c:v>
                  </c:pt>
                  <c:pt idx="2">
                    <c:v>0.79192531686170686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1-3'!$B$30:$D$30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1-3'!$B$33:$D$33</c:f>
              <c:numCache>
                <c:formatCode>0.00</c:formatCode>
                <c:ptCount val="3"/>
                <c:pt idx="0">
                  <c:v>22.843931069926686</c:v>
                </c:pt>
                <c:pt idx="1">
                  <c:v>18.17182622118068</c:v>
                </c:pt>
                <c:pt idx="2">
                  <c:v>15.175104031321938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85-F840-A145-18F027104A53}"/>
            </c:ext>
          </c:extLst>
        </c:ser>
        <c:ser>
          <c:idx val="3"/>
          <c:order val="3"/>
          <c:tx>
            <c:strRef>
              <c:f>'Day 1-3'!$A$34</c:f>
              <c:strCache>
                <c:ptCount val="1"/>
                <c:pt idx="0">
                  <c:v>Only M1+3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1-3'!$B$44:$D$44</c:f>
                <c:numCache>
                  <c:formatCode>General</c:formatCode>
                  <c:ptCount val="3"/>
                  <c:pt idx="0">
                    <c:v>3.3103827253355664</c:v>
                  </c:pt>
                  <c:pt idx="1">
                    <c:v>2.2832923389130957</c:v>
                  </c:pt>
                  <c:pt idx="2">
                    <c:v>2.4162888089721357</c:v>
                  </c:pt>
                </c:numCache>
              </c:numRef>
            </c:plus>
            <c:minus>
              <c:numRef>
                <c:f>'Day 1-3'!$B$44:$D$44</c:f>
                <c:numCache>
                  <c:formatCode>General</c:formatCode>
                  <c:ptCount val="3"/>
                  <c:pt idx="0">
                    <c:v>3.3103827253355664</c:v>
                  </c:pt>
                  <c:pt idx="1">
                    <c:v>2.2832923389130957</c:v>
                  </c:pt>
                  <c:pt idx="2">
                    <c:v>2.4162888089721357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1-3'!$B$30:$D$30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1-3'!$B$34:$D$34</c:f>
              <c:numCache>
                <c:formatCode>0.00</c:formatCode>
                <c:ptCount val="3"/>
                <c:pt idx="0">
                  <c:v>19.514766597754154</c:v>
                </c:pt>
                <c:pt idx="1">
                  <c:v>16.61840931246083</c:v>
                </c:pt>
                <c:pt idx="2">
                  <c:v>13.546611012887805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85-F840-A145-18F02710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6511"/>
        <c:axId val="1573883039"/>
      </c:scatterChart>
      <c:valAx>
        <c:axId val="145726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83039"/>
        <c:crosses val="autoZero"/>
        <c:crossBetween val="midCat"/>
        <c:majorUnit val="1"/>
      </c:valAx>
      <c:valAx>
        <c:axId val="15738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TOC (mgC/L)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6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 1-3'!$L$31</c:f>
              <c:strCache>
                <c:ptCount val="1"/>
                <c:pt idx="0">
                  <c:v>MD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1-3'!$M$41:$O$41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6.430177877267261E-2</c:v>
                  </c:pt>
                  <c:pt idx="2">
                    <c:v>0.10829483193609647</c:v>
                  </c:pt>
                </c:numCache>
              </c:numRef>
            </c:plus>
            <c:minus>
              <c:numRef>
                <c:f>'Day 1-3'!$M$41:$O$41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6.430177877267261E-2</c:v>
                  </c:pt>
                  <c:pt idx="2">
                    <c:v>0.10829483193609647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1-3'!$M$30:$O$30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1-3'!$M$31:$O$31</c:f>
              <c:numCache>
                <c:formatCode>0.00</c:formatCode>
                <c:ptCount val="3"/>
                <c:pt idx="0">
                  <c:v>1</c:v>
                </c:pt>
                <c:pt idx="1">
                  <c:v>0.64674360293043065</c:v>
                </c:pt>
                <c:pt idx="2">
                  <c:v>0.47124406046901263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6-4A44-A976-102867A5250B}"/>
            </c:ext>
          </c:extLst>
        </c:ser>
        <c:ser>
          <c:idx val="1"/>
          <c:order val="1"/>
          <c:tx>
            <c:strRef>
              <c:f>'Day 1-3'!$L$32</c:f>
              <c:strCache>
                <c:ptCount val="1"/>
                <c:pt idx="0">
                  <c:v>NND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1-3'!$M$42:$O$42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0.16209713956144572</c:v>
                  </c:pt>
                  <c:pt idx="2">
                    <c:v>0.16903982634843159</c:v>
                  </c:pt>
                </c:numCache>
              </c:numRef>
            </c:plus>
            <c:minus>
              <c:numRef>
                <c:f>'Day 1-3'!$M$42:$O$42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0.16209713956144572</c:v>
                  </c:pt>
                  <c:pt idx="2">
                    <c:v>0.16903982634843159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1-3'!$M$30:$O$30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1-3'!$M$32:$O$32</c:f>
              <c:numCache>
                <c:formatCode>0.00</c:formatCode>
                <c:ptCount val="3"/>
                <c:pt idx="0">
                  <c:v>1</c:v>
                </c:pt>
                <c:pt idx="1">
                  <c:v>0.77037277943856619</c:v>
                </c:pt>
                <c:pt idx="2">
                  <c:v>0.70722543258205262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6-4A44-A976-102867A5250B}"/>
            </c:ext>
          </c:extLst>
        </c:ser>
        <c:ser>
          <c:idx val="2"/>
          <c:order val="2"/>
          <c:tx>
            <c:strRef>
              <c:f>'Day 1-3'!$L$33</c:f>
              <c:strCache>
                <c:ptCount val="1"/>
                <c:pt idx="0">
                  <c:v>Only 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1-3'!$M$43:$O$43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3.6709995422898975E-2</c:v>
                  </c:pt>
                  <c:pt idx="2">
                    <c:v>5.9491756750981041E-2</c:v>
                  </c:pt>
                </c:numCache>
              </c:numRef>
            </c:plus>
            <c:minus>
              <c:numRef>
                <c:f>'Day 1-3'!$M$43:$O$43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3.6709995422898975E-2</c:v>
                  </c:pt>
                  <c:pt idx="2">
                    <c:v>5.9491756750981041E-2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1-3'!$M$30:$O$30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1-3'!$M$33:$O$33</c:f>
              <c:numCache>
                <c:formatCode>0.00</c:formatCode>
                <c:ptCount val="3"/>
                <c:pt idx="0">
                  <c:v>1</c:v>
                </c:pt>
                <c:pt idx="1">
                  <c:v>0.79768334552726439</c:v>
                </c:pt>
                <c:pt idx="2">
                  <c:v>0.66847840257365088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86-4A44-A976-102867A5250B}"/>
            </c:ext>
          </c:extLst>
        </c:ser>
        <c:ser>
          <c:idx val="3"/>
          <c:order val="3"/>
          <c:tx>
            <c:strRef>
              <c:f>'Day 1-3'!$L$34</c:f>
              <c:strCache>
                <c:ptCount val="1"/>
                <c:pt idx="0">
                  <c:v>Only M 1+3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1-3'!$M$44:$O$44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0.14876489966992412</c:v>
                  </c:pt>
                  <c:pt idx="2">
                    <c:v>0.16624412539662856</c:v>
                  </c:pt>
                </c:numCache>
              </c:numRef>
            </c:plus>
            <c:minus>
              <c:numRef>
                <c:f>'Day 1-3'!$M$44:$O$44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0.14876489966992412</c:v>
                  </c:pt>
                  <c:pt idx="2">
                    <c:v>0.16624412539662856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1-3'!$M$30:$O$30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1-3'!$M$34:$O$34</c:f>
              <c:numCache>
                <c:formatCode>0.00</c:formatCode>
                <c:ptCount val="3"/>
                <c:pt idx="0">
                  <c:v>1</c:v>
                </c:pt>
                <c:pt idx="1">
                  <c:v>0.85394385807131168</c:v>
                </c:pt>
                <c:pt idx="2">
                  <c:v>0.69365059939643858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86-4A44-A976-102867A5250B}"/>
            </c:ext>
          </c:extLst>
        </c:ser>
        <c:ser>
          <c:idx val="4"/>
          <c:order val="4"/>
          <c:tx>
            <c:strRef>
              <c:f>'Day 1-3'!$L$35</c:f>
              <c:strCache>
                <c:ptCount val="1"/>
                <c:pt idx="0">
                  <c:v>Only 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1-3'!$M$45:$O$45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'Day 1-3'!$M$45:$O$45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1-3'!$M$30:$O$30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1-3'!$M$35:$O$35</c:f>
              <c:numCache>
                <c:formatCode>General</c:formatCode>
                <c:ptCount val="3"/>
                <c:pt idx="0">
                  <c:v>1</c:v>
                </c:pt>
                <c:pt idx="1">
                  <c:v>0.59854394835060509</c:v>
                </c:pt>
                <c:pt idx="2">
                  <c:v>0.40580589957909619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86-4A44-A976-102867A5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6511"/>
        <c:axId val="1573883039"/>
      </c:scatterChart>
      <c:valAx>
        <c:axId val="145726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83039"/>
        <c:crosses val="autoZero"/>
        <c:crossBetween val="midCat"/>
        <c:majorUnit val="1"/>
      </c:valAx>
      <c:valAx>
        <c:axId val="1573883039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TOC</a:t>
                </a:r>
                <a:r>
                  <a:rPr lang="en-US" sz="1600" baseline="0"/>
                  <a:t> l</a:t>
                </a:r>
                <a:r>
                  <a:rPr lang="en-US" sz="1600"/>
                  <a:t>eakage</a:t>
                </a:r>
                <a:r>
                  <a:rPr lang="en-US" sz="1600" baseline="0"/>
                  <a:t> ratio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66511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'Day 1-3'!$A$35</c:f>
              <c:strCache>
                <c:ptCount val="1"/>
                <c:pt idx="0">
                  <c:v>Only 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'Day 1-3'!$B$45:$D$45</c:f>
                <c:numCache>
                  <c:formatCode>General</c:formatCode>
                  <c:ptCount val="3"/>
                  <c:pt idx="0">
                    <c:v>1.0189471700032089</c:v>
                  </c:pt>
                  <c:pt idx="1">
                    <c:v>1.3003736545396161</c:v>
                  </c:pt>
                  <c:pt idx="2">
                    <c:v>0.37865959333399446</c:v>
                  </c:pt>
                </c:numCache>
              </c:numRef>
            </c:plus>
            <c:minus>
              <c:numRef>
                <c:f>'Day 1-3'!$B$45:$D$45</c:f>
                <c:numCache>
                  <c:formatCode>General</c:formatCode>
                  <c:ptCount val="3"/>
                  <c:pt idx="0">
                    <c:v>1.0189471700032089</c:v>
                  </c:pt>
                  <c:pt idx="1">
                    <c:v>1.3003736545396161</c:v>
                  </c:pt>
                  <c:pt idx="2">
                    <c:v>0.37865959333399446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'Day 1-3'!$B$30:$D$30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xVal>
          <c:yVal>
            <c:numRef>
              <c:f>'Day 1-3'!$B$35:$D$35</c:f>
              <c:numCache>
                <c:formatCode>0.00</c:formatCode>
                <c:ptCount val="3"/>
                <c:pt idx="0">
                  <c:v>137.2846842194601</c:v>
                </c:pt>
                <c:pt idx="1">
                  <c:v>82.170916940781652</c:v>
                </c:pt>
                <c:pt idx="2">
                  <c:v>55.710934778110158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B5-B641-A812-260E0314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66511"/>
        <c:axId val="1573883039"/>
      </c:scatterChart>
      <c:valAx>
        <c:axId val="145726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83039"/>
        <c:crosses val="autoZero"/>
        <c:crossBetween val="midCat"/>
        <c:majorUnit val="1"/>
      </c:valAx>
      <c:valAx>
        <c:axId val="15738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TOC (mgC/L)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6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 (Day 1-12)'!$A$24</c:f>
              <c:strCache>
                <c:ptCount val="1"/>
                <c:pt idx="0">
                  <c:v>MD1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1-12)'!$B$24:$M$24</c:f>
              <c:numCache>
                <c:formatCode>0.00</c:formatCode>
                <c:ptCount val="12"/>
                <c:pt idx="0">
                  <c:v>28.00389891934239</c:v>
                </c:pt>
                <c:pt idx="1">
                  <c:v>16.051782252827731</c:v>
                </c:pt>
                <c:pt idx="2">
                  <c:v>15.092388598163041</c:v>
                </c:pt>
                <c:pt idx="3">
                  <c:v>9.7817416794260321</c:v>
                </c:pt>
                <c:pt idx="4">
                  <c:v>9.7501306858621213</c:v>
                </c:pt>
                <c:pt idx="5">
                  <c:v>100.54638749948299</c:v>
                </c:pt>
                <c:pt idx="6">
                  <c:v>18.387834677200733</c:v>
                </c:pt>
                <c:pt idx="7">
                  <c:v>20.423582662716587</c:v>
                </c:pt>
                <c:pt idx="8">
                  <c:v>2.5175353584393392</c:v>
                </c:pt>
                <c:pt idx="9">
                  <c:v>4.5785721388063214</c:v>
                </c:pt>
                <c:pt idx="10">
                  <c:v>10.779068526367416</c:v>
                </c:pt>
                <c:pt idx="11">
                  <c:v>4.8851987763762557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7-1447-B334-783C596C82ED}"/>
            </c:ext>
          </c:extLst>
        </c:ser>
        <c:ser>
          <c:idx val="1"/>
          <c:order val="1"/>
          <c:tx>
            <c:strRef>
              <c:f>'Final Data (Day 1-12)'!$A$25</c:f>
              <c:strCache>
                <c:ptCount val="1"/>
                <c:pt idx="0">
                  <c:v>MD2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1-12)'!$B$25:$M$25</c:f>
              <c:numCache>
                <c:formatCode>0.00</c:formatCode>
                <c:ptCount val="12"/>
                <c:pt idx="0">
                  <c:v>28.7720460629454</c:v>
                </c:pt>
                <c:pt idx="1">
                  <c:v>19.412030868671444</c:v>
                </c:pt>
                <c:pt idx="2">
                  <c:v>15.204607625314921</c:v>
                </c:pt>
                <c:pt idx="3">
                  <c:v>10.796454572827566</c:v>
                </c:pt>
                <c:pt idx="4">
                  <c:v>12.171532792857684</c:v>
                </c:pt>
                <c:pt idx="5">
                  <c:v>14.224666824833688</c:v>
                </c:pt>
                <c:pt idx="6">
                  <c:v>20.004736997994772</c:v>
                </c:pt>
                <c:pt idx="7">
                  <c:v>17.630751381345075</c:v>
                </c:pt>
                <c:pt idx="8">
                  <c:v>6.7028309063011235</c:v>
                </c:pt>
                <c:pt idx="9">
                  <c:v>4.7224021595221153</c:v>
                </c:pt>
                <c:pt idx="10">
                  <c:v>13.80582116011187</c:v>
                </c:pt>
                <c:pt idx="11">
                  <c:v>4.8520072331341488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D7-1447-B334-783C596C82ED}"/>
            </c:ext>
          </c:extLst>
        </c:ser>
        <c:ser>
          <c:idx val="2"/>
          <c:order val="2"/>
          <c:tx>
            <c:strRef>
              <c:f>'Final Data (Day 1-12)'!$A$26</c:f>
              <c:strCache>
                <c:ptCount val="1"/>
                <c:pt idx="0">
                  <c:v>MD3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1-12)'!$B$26:$M$26</c:f>
              <c:numCache>
                <c:formatCode>0.00</c:formatCode>
                <c:ptCount val="12"/>
                <c:pt idx="0">
                  <c:v>27.362195749995003</c:v>
                </c:pt>
                <c:pt idx="1">
                  <c:v>18.944188163925563</c:v>
                </c:pt>
                <c:pt idx="2">
                  <c:v>9.476695591534293</c:v>
                </c:pt>
                <c:pt idx="3">
                  <c:v>10.404478252635075</c:v>
                </c:pt>
                <c:pt idx="4">
                  <c:v>14.603998747600619</c:v>
                </c:pt>
                <c:pt idx="5">
                  <c:v>15.135063439474317</c:v>
                </c:pt>
                <c:pt idx="6">
                  <c:v>2.1239784885686506</c:v>
                </c:pt>
                <c:pt idx="7">
                  <c:v>16.76777125705031</c:v>
                </c:pt>
                <c:pt idx="8">
                  <c:v>5.5838017341386825</c:v>
                </c:pt>
                <c:pt idx="9">
                  <c:v>3.5844063912213273</c:v>
                </c:pt>
                <c:pt idx="10">
                  <c:v>13.072446109429142</c:v>
                </c:pt>
                <c:pt idx="11">
                  <c:v>3.3441628401356058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D7-1447-B334-783C596C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680"/>
        <c:axId val="20465328"/>
      </c:scatterChart>
      <c:valAx>
        <c:axId val="204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28"/>
        <c:crosses val="autoZero"/>
        <c:crossBetween val="midCat"/>
      </c:valAx>
      <c:valAx>
        <c:axId val="20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TOC (mgC/L)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 (Day 1-12)'!$A$27</c:f>
              <c:strCache>
                <c:ptCount val="1"/>
                <c:pt idx="0">
                  <c:v>NND1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1-12)'!$B$27:$M$27</c:f>
              <c:numCache>
                <c:formatCode>0.00</c:formatCode>
                <c:ptCount val="12"/>
                <c:pt idx="0">
                  <c:v>27.532895115240116</c:v>
                </c:pt>
                <c:pt idx="1">
                  <c:v>16.315734049086387</c:v>
                </c:pt>
                <c:pt idx="2">
                  <c:v>14.16302538738406</c:v>
                </c:pt>
                <c:pt idx="3">
                  <c:v>10.202167893826044</c:v>
                </c:pt>
                <c:pt idx="4">
                  <c:v>15.052874856208149</c:v>
                </c:pt>
                <c:pt idx="5">
                  <c:v>15.6724503300608</c:v>
                </c:pt>
                <c:pt idx="6">
                  <c:v>3.6207590338198248</c:v>
                </c:pt>
                <c:pt idx="7">
                  <c:v>17.216647365657842</c:v>
                </c:pt>
                <c:pt idx="8">
                  <c:v>12.652019895029127</c:v>
                </c:pt>
                <c:pt idx="9">
                  <c:v>14.64193193987731</c:v>
                </c:pt>
                <c:pt idx="10">
                  <c:v>13.883268094343451</c:v>
                </c:pt>
                <c:pt idx="11">
                  <c:v>3.0612444477386043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0-9748-A716-1CC8E23E1A78}"/>
            </c:ext>
          </c:extLst>
        </c:ser>
        <c:ser>
          <c:idx val="1"/>
          <c:order val="1"/>
          <c:tx>
            <c:strRef>
              <c:f>'Final Data (Day 1-12)'!$A$28</c:f>
              <c:strCache>
                <c:ptCount val="1"/>
                <c:pt idx="0">
                  <c:v>NND2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1-12)'!$B$28:$M$28</c:f>
              <c:numCache>
                <c:formatCode>0.00</c:formatCode>
                <c:ptCount val="12"/>
                <c:pt idx="0">
                  <c:v>19.204978860827826</c:v>
                </c:pt>
                <c:pt idx="1">
                  <c:v>17.475857512881909</c:v>
                </c:pt>
                <c:pt idx="2">
                  <c:v>14.929591981308896</c:v>
                </c:pt>
                <c:pt idx="3">
                  <c:v>10.930801295474188</c:v>
                </c:pt>
                <c:pt idx="4">
                  <c:v>46.060098443048211</c:v>
                </c:pt>
                <c:pt idx="5">
                  <c:v>11.763750975883235</c:v>
                </c:pt>
                <c:pt idx="6">
                  <c:v>3.3963209795160587</c:v>
                </c:pt>
                <c:pt idx="7">
                  <c:v>12.279010170974983</c:v>
                </c:pt>
                <c:pt idx="8">
                  <c:v>13.295303614054712</c:v>
                </c:pt>
                <c:pt idx="9">
                  <c:v>15.588681197116438</c:v>
                </c:pt>
                <c:pt idx="10">
                  <c:v>10.150009754445591</c:v>
                </c:pt>
                <c:pt idx="11">
                  <c:v>9.5288537309147454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0-9748-A716-1CC8E23E1A78}"/>
            </c:ext>
          </c:extLst>
        </c:ser>
        <c:ser>
          <c:idx val="2"/>
          <c:order val="2"/>
          <c:tx>
            <c:strRef>
              <c:f>'Final Data (Day 1-12)'!$A$29</c:f>
              <c:strCache>
                <c:ptCount val="1"/>
                <c:pt idx="0">
                  <c:v>NND3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1-12)'!$B$29:$M$29</c:f>
              <c:numCache>
                <c:formatCode>0.00</c:formatCode>
                <c:ptCount val="12"/>
                <c:pt idx="0">
                  <c:v>18.304065544256371</c:v>
                </c:pt>
                <c:pt idx="1">
                  <c:v>14.799986907696862</c:v>
                </c:pt>
                <c:pt idx="2">
                  <c:v>15.190382678211163</c:v>
                </c:pt>
                <c:pt idx="3">
                  <c:v>9.9856325879132566</c:v>
                </c:pt>
                <c:pt idx="4">
                  <c:v>8.9203421048094622</c:v>
                </c:pt>
                <c:pt idx="5">
                  <c:v>13.326914607618624</c:v>
                </c:pt>
                <c:pt idx="6">
                  <c:v>2.8510313405385976</c:v>
                </c:pt>
                <c:pt idx="7">
                  <c:v>15.065519253633715</c:v>
                </c:pt>
                <c:pt idx="8">
                  <c:v>9.1400385100786448</c:v>
                </c:pt>
                <c:pt idx="9">
                  <c:v>3.0154085070709336</c:v>
                </c:pt>
                <c:pt idx="10">
                  <c:v>8.6374237124124615</c:v>
                </c:pt>
                <c:pt idx="11">
                  <c:v>2.6597848294769384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0-9748-A716-1CC8E23E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680"/>
        <c:axId val="20465328"/>
      </c:scatterChart>
      <c:valAx>
        <c:axId val="204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28"/>
        <c:crosses val="autoZero"/>
        <c:crossBetween val="midCat"/>
      </c:valAx>
      <c:valAx>
        <c:axId val="20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TOC (mgC/L)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 (Day 1-12)'!$A$30</c:f>
              <c:strCache>
                <c:ptCount val="1"/>
                <c:pt idx="0">
                  <c:v>Only 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1-12)'!$B$30:$M$30</c:f>
              <c:numCache>
                <c:formatCode>0.00</c:formatCode>
                <c:ptCount val="12"/>
                <c:pt idx="0">
                  <c:v>24.992951782379883</c:v>
                </c:pt>
                <c:pt idx="1">
                  <c:v>18.884127276154132</c:v>
                </c:pt>
                <c:pt idx="2">
                  <c:v>15.116096843335971</c:v>
                </c:pt>
                <c:pt idx="3">
                  <c:v>11.572504464821577</c:v>
                </c:pt>
                <c:pt idx="4">
                  <c:v>19.277684146024825</c:v>
                </c:pt>
                <c:pt idx="5">
                  <c:v>25.580916262668627</c:v>
                </c:pt>
                <c:pt idx="6">
                  <c:v>25.750035078235545</c:v>
                </c:pt>
                <c:pt idx="7">
                  <c:v>13.464422429621635</c:v>
                </c:pt>
                <c:pt idx="8">
                  <c:v>9.4118930547282762</c:v>
                </c:pt>
                <c:pt idx="9">
                  <c:v>13.145151394626135</c:v>
                </c:pt>
                <c:pt idx="10">
                  <c:v>14.912205934848748</c:v>
                </c:pt>
                <c:pt idx="11">
                  <c:v>1.5755277502347989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6640-9724-3410EE0D43EA}"/>
            </c:ext>
          </c:extLst>
        </c:ser>
        <c:ser>
          <c:idx val="1"/>
          <c:order val="1"/>
          <c:tx>
            <c:strRef>
              <c:f>'Final Data (Day 1-12)'!$A$31</c:f>
              <c:strCache>
                <c:ptCount val="1"/>
                <c:pt idx="0">
                  <c:v>Only 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1-12)'!$B$31:$M$31</c:f>
              <c:numCache>
                <c:formatCode>0.00</c:formatCode>
                <c:ptCount val="12"/>
                <c:pt idx="0">
                  <c:v>19.946256659901536</c:v>
                </c:pt>
                <c:pt idx="1">
                  <c:v>16.415308678812703</c:v>
                </c:pt>
                <c:pt idx="2">
                  <c:v>14.414332786217152</c:v>
                </c:pt>
                <c:pt idx="3">
                  <c:v>10.749038082481702</c:v>
                </c:pt>
                <c:pt idx="4">
                  <c:v>19.265039748599261</c:v>
                </c:pt>
                <c:pt idx="5">
                  <c:v>14.850564497399121</c:v>
                </c:pt>
                <c:pt idx="6">
                  <c:v>2.8257425456874699</c:v>
                </c:pt>
                <c:pt idx="7">
                  <c:v>19.007410151053385</c:v>
                </c:pt>
                <c:pt idx="8">
                  <c:v>11.551957319005034</c:v>
                </c:pt>
                <c:pt idx="9">
                  <c:v>14.548679508863772</c:v>
                </c:pt>
                <c:pt idx="10">
                  <c:v>14.543937859829187</c:v>
                </c:pt>
                <c:pt idx="11">
                  <c:v>1.4664698224393067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6640-9724-3410EE0D43EA}"/>
            </c:ext>
          </c:extLst>
        </c:ser>
        <c:ser>
          <c:idx val="2"/>
          <c:order val="2"/>
          <c:tx>
            <c:strRef>
              <c:f>'Final Data (Day 1-12)'!$A$32</c:f>
              <c:strCache>
                <c:ptCount val="1"/>
                <c:pt idx="0">
                  <c:v>Only D3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1-12)'!$B$32:$M$32</c:f>
              <c:numCache>
                <c:formatCode>0.00</c:formatCode>
                <c:ptCount val="12"/>
                <c:pt idx="0">
                  <c:v>23.592584767498646</c:v>
                </c:pt>
                <c:pt idx="1">
                  <c:v>19.216042708575198</c:v>
                </c:pt>
                <c:pt idx="2">
                  <c:v>15.994882464412692</c:v>
                </c:pt>
                <c:pt idx="3">
                  <c:v>12.01031672568174</c:v>
                </c:pt>
                <c:pt idx="4">
                  <c:v>24.700550091913716</c:v>
                </c:pt>
                <c:pt idx="5">
                  <c:v>17.622848632954092</c:v>
                </c:pt>
                <c:pt idx="6">
                  <c:v>27.962804627709303</c:v>
                </c:pt>
                <c:pt idx="7">
                  <c:v>17.821997892406731</c:v>
                </c:pt>
                <c:pt idx="8">
                  <c:v>10.880223705771931</c:v>
                </c:pt>
                <c:pt idx="9">
                  <c:v>15.991721365056298</c:v>
                </c:pt>
                <c:pt idx="10">
                  <c:v>14.555001707576556</c:v>
                </c:pt>
                <c:pt idx="11">
                  <c:v>1.647442760592696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9F-6640-9724-3410EE0D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680"/>
        <c:axId val="20465328"/>
      </c:scatterChart>
      <c:valAx>
        <c:axId val="204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28"/>
        <c:crosses val="autoZero"/>
        <c:crossBetween val="midCat"/>
      </c:valAx>
      <c:valAx>
        <c:axId val="20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TOC (mgC/L)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 (Day 1-12)'!$A$33</c:f>
              <c:strCache>
                <c:ptCount val="1"/>
                <c:pt idx="0">
                  <c:v>Only M1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1-12)'!$B$33:$M$33</c:f>
              <c:numCache>
                <c:formatCode>0.00</c:formatCode>
                <c:ptCount val="12"/>
                <c:pt idx="0">
                  <c:v>17.173972524346564</c:v>
                </c:pt>
                <c:pt idx="1">
                  <c:v>15.003877816184088</c:v>
                </c:pt>
                <c:pt idx="2">
                  <c:v>11.838036810758428</c:v>
                </c:pt>
                <c:pt idx="3">
                  <c:v>8.0478786824455266</c:v>
                </c:pt>
                <c:pt idx="4">
                  <c:v>25.500308229080655</c:v>
                </c:pt>
                <c:pt idx="5">
                  <c:v>11.047761971660657</c:v>
                </c:pt>
                <c:pt idx="6">
                  <c:v>4.9989983532063338</c:v>
                </c:pt>
                <c:pt idx="7">
                  <c:v>14.548679508863772</c:v>
                </c:pt>
                <c:pt idx="8">
                  <c:v>10.817001718644107</c:v>
                </c:pt>
                <c:pt idx="9">
                  <c:v>11.452382689278716</c:v>
                </c:pt>
                <c:pt idx="10">
                  <c:v>10.590983114662146</c:v>
                </c:pt>
                <c:pt idx="11">
                  <c:v>1.9611818717145102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D-9143-9826-4C1C8BB46497}"/>
            </c:ext>
          </c:extLst>
        </c:ser>
        <c:ser>
          <c:idx val="1"/>
          <c:order val="1"/>
          <c:tx>
            <c:strRef>
              <c:f>'Final Data (Day 1-12)'!$A$34</c:f>
              <c:strCache>
                <c:ptCount val="1"/>
                <c:pt idx="0">
                  <c:v>Only M2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1-12)'!$B$34:$M$34</c:f>
              <c:numCache>
                <c:formatCode>0.00</c:formatCode>
                <c:ptCount val="12"/>
                <c:pt idx="0">
                  <c:v>137.2846842194601</c:v>
                </c:pt>
                <c:pt idx="1">
                  <c:v>82.170916940781652</c:v>
                </c:pt>
                <c:pt idx="2">
                  <c:v>55.710934778110158</c:v>
                </c:pt>
                <c:pt idx="3">
                  <c:v>41.222035878091667</c:v>
                </c:pt>
                <c:pt idx="4">
                  <c:v>48.734388498555063</c:v>
                </c:pt>
                <c:pt idx="5">
                  <c:v>18.678655817988716</c:v>
                </c:pt>
                <c:pt idx="6">
                  <c:v>12.759497273146424</c:v>
                </c:pt>
                <c:pt idx="7">
                  <c:v>26.774231269706259</c:v>
                </c:pt>
                <c:pt idx="8">
                  <c:v>20.832945029369231</c:v>
                </c:pt>
                <c:pt idx="9">
                  <c:v>20.330330231703051</c:v>
                </c:pt>
                <c:pt idx="10">
                  <c:v>22.318661726873035</c:v>
                </c:pt>
                <c:pt idx="11">
                  <c:v>11.363871907299766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D-9143-9826-4C1C8BB46497}"/>
            </c:ext>
          </c:extLst>
        </c:ser>
        <c:ser>
          <c:idx val="2"/>
          <c:order val="2"/>
          <c:tx>
            <c:strRef>
              <c:f>'Final Data (Day 1-12)'!$A$35</c:f>
              <c:strCache>
                <c:ptCount val="1"/>
                <c:pt idx="0">
                  <c:v>Only 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'Final Data (Day 1-12)'!$B$23:$M$23</c:f>
              <c:strCache>
                <c:ptCount val="12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</c:strCache>
            </c:strRef>
          </c:xVal>
          <c:yVal>
            <c:numRef>
              <c:f>'Final Data (Day 1-12)'!$B$35:$M$35</c:f>
              <c:numCache>
                <c:formatCode>0.00</c:formatCode>
                <c:ptCount val="12"/>
                <c:pt idx="0">
                  <c:v>21.855560671161744</c:v>
                </c:pt>
                <c:pt idx="1">
                  <c:v>18.232940808737574</c:v>
                </c:pt>
                <c:pt idx="2">
                  <c:v>15.25518521501718</c:v>
                </c:pt>
                <c:pt idx="3">
                  <c:v>12.138341249615578</c:v>
                </c:pt>
                <c:pt idx="4">
                  <c:v>26.361707803697225</c:v>
                </c:pt>
                <c:pt idx="5">
                  <c:v>14.720959423787088</c:v>
                </c:pt>
                <c:pt idx="6">
                  <c:v>8.6500681098380259</c:v>
                </c:pt>
                <c:pt idx="7">
                  <c:v>18.451056664328558</c:v>
                </c:pt>
                <c:pt idx="8">
                  <c:v>9.6236867116064779</c:v>
                </c:pt>
                <c:pt idx="9">
                  <c:v>14.069772956370526</c:v>
                </c:pt>
                <c:pt idx="10">
                  <c:v>13.176762388190047</c:v>
                </c:pt>
                <c:pt idx="11">
                  <c:v>4.1597264740845032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2D-9143-9826-4C1C8BB4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3680"/>
        <c:axId val="20465328"/>
      </c:scatterChart>
      <c:valAx>
        <c:axId val="204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5328"/>
        <c:crosses val="autoZero"/>
        <c:crossBetween val="midCat"/>
      </c:valAx>
      <c:valAx>
        <c:axId val="204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TOC (mgC/L)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47</xdr:row>
      <xdr:rowOff>25400</xdr:rowOff>
    </xdr:from>
    <xdr:to>
      <xdr:col>6</xdr:col>
      <xdr:colOff>876300</xdr:colOff>
      <xdr:row>69</xdr:row>
      <xdr:rowOff>196850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A774EC-2B21-8444-B6C6-1A03AA2E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90054</xdr:colOff>
      <xdr:row>46</xdr:row>
      <xdr:rowOff>155864</xdr:rowOff>
    </xdr:from>
    <xdr:to>
      <xdr:col>17</xdr:col>
      <xdr:colOff>382154</xdr:colOff>
      <xdr:row>69</xdr:row>
      <xdr:rowOff>124114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EC6370-81BA-8643-8269-32F2E1F1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71</xdr:row>
      <xdr:rowOff>0</xdr:rowOff>
    </xdr:from>
    <xdr:to>
      <xdr:col>6</xdr:col>
      <xdr:colOff>863600</xdr:colOff>
      <xdr:row>93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8A4F62-38EF-234A-8027-0533FAE8A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321294</xdr:colOff>
      <xdr:row>21</xdr:row>
      <xdr:rowOff>69075</xdr:rowOff>
    </xdr:from>
    <xdr:to>
      <xdr:col>18</xdr:col>
      <xdr:colOff>158298</xdr:colOff>
      <xdr:row>34</xdr:row>
      <xdr:rowOff>170674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5765C-FF44-3445-8D1E-BAD2F1A85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177254</xdr:colOff>
      <xdr:row>21</xdr:row>
      <xdr:rowOff>75961</xdr:rowOff>
    </xdr:from>
    <xdr:to>
      <xdr:col>22</xdr:col>
      <xdr:colOff>941336</xdr:colOff>
      <xdr:row>34</xdr:row>
      <xdr:rowOff>177561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EA312A-2405-1E4D-BCBF-76BC6793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320286</xdr:colOff>
      <xdr:row>35</xdr:row>
      <xdr:rowOff>7246</xdr:rowOff>
    </xdr:from>
    <xdr:to>
      <xdr:col>18</xdr:col>
      <xdr:colOff>155186</xdr:colOff>
      <xdr:row>48</xdr:row>
      <xdr:rowOff>102402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4CB5F7-249A-A54A-AC85-89329988C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184125</xdr:colOff>
      <xdr:row>35</xdr:row>
      <xdr:rowOff>2457</xdr:rowOff>
    </xdr:from>
    <xdr:to>
      <xdr:col>22</xdr:col>
      <xdr:colOff>948207</xdr:colOff>
      <xdr:row>48</xdr:row>
      <xdr:rowOff>97405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2C6AE1-06FB-0541-BFE5-82E98C4E3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124A-6540-7649-B2C1-E3CAF55E350B}">
  <dimension ref="A1:E16"/>
  <sheetViews>
    <sheetView workbookViewId="0">
      <selection activeCell="D13" sqref="D13"/>
    </sheetView>
  </sheetViews>
  <sheetFormatPr baseColWidth="10" defaultRowHeight="16" x14ac:dyDescent="0.2"/>
  <cols>
    <col min="1" max="1" width="18.33203125" bestFit="1" customWidth="1"/>
    <col min="2" max="2" width="12.83203125" bestFit="1" customWidth="1"/>
    <col min="3" max="3" width="12.1640625" bestFit="1" customWidth="1"/>
    <col min="4" max="4" width="19.83203125" bestFit="1" customWidth="1"/>
    <col min="5" max="5" width="12.1640625" bestFit="1" customWidth="1"/>
  </cols>
  <sheetData>
    <row r="1" spans="1:5" x14ac:dyDescent="0.2">
      <c r="A1" s="8" t="s">
        <v>0</v>
      </c>
      <c r="B1" s="8"/>
      <c r="C1" s="8"/>
      <c r="D1" s="8"/>
      <c r="E1" s="8"/>
    </row>
    <row r="2" spans="1:5" x14ac:dyDescent="0.2">
      <c r="A2" s="1" t="s">
        <v>1</v>
      </c>
      <c r="B2" s="1" t="s">
        <v>2</v>
      </c>
      <c r="C2" s="1" t="s">
        <v>3</v>
      </c>
      <c r="D2" s="1" t="s">
        <v>8</v>
      </c>
      <c r="E2" s="1" t="s">
        <v>9</v>
      </c>
    </row>
    <row r="3" spans="1:5" x14ac:dyDescent="0.2">
      <c r="A3" s="1">
        <v>0.45000000000000007</v>
      </c>
      <c r="B3" s="1">
        <v>0.5</v>
      </c>
      <c r="C3" s="1">
        <v>751.71428571428567</v>
      </c>
      <c r="D3" s="1">
        <v>0.41598977807806925</v>
      </c>
      <c r="E3" s="1">
        <v>1.0209630875334406E-2</v>
      </c>
    </row>
    <row r="4" spans="1:5" x14ac:dyDescent="0.2">
      <c r="A4" s="1">
        <v>0.89</v>
      </c>
      <c r="B4" s="1">
        <v>0.5</v>
      </c>
      <c r="C4" s="1">
        <v>1211.6666666666667</v>
      </c>
      <c r="D4" s="1">
        <v>0.85217633069780363</v>
      </c>
      <c r="E4" s="1">
        <v>4.1955779776740518E-2</v>
      </c>
    </row>
    <row r="5" spans="1:5" x14ac:dyDescent="0.2">
      <c r="A5" s="1">
        <v>1.78</v>
      </c>
      <c r="B5" s="1">
        <v>0.5</v>
      </c>
      <c r="C5" s="1">
        <v>2180.3333333333335</v>
      </c>
      <c r="D5" s="1">
        <v>1.7707918036650501</v>
      </c>
      <c r="E5" s="1">
        <v>2.1921261099433494E-2</v>
      </c>
    </row>
    <row r="6" spans="1:5" x14ac:dyDescent="0.2">
      <c r="A6" s="1">
        <v>3.57</v>
      </c>
      <c r="B6" s="1">
        <v>0.5</v>
      </c>
      <c r="C6" s="1">
        <v>4092.6666666666665</v>
      </c>
      <c r="D6" s="1">
        <v>3.5843145044266103</v>
      </c>
      <c r="E6" s="1">
        <v>1.6047055535610148E-2</v>
      </c>
    </row>
    <row r="7" spans="1:5" x14ac:dyDescent="0.2">
      <c r="A7" s="1">
        <v>7.13</v>
      </c>
      <c r="B7" s="1">
        <v>0.5</v>
      </c>
      <c r="C7" s="1">
        <v>7836</v>
      </c>
      <c r="D7" s="1">
        <v>7.1342290816537881</v>
      </c>
      <c r="E7" s="1">
        <v>0.13733112292261665</v>
      </c>
    </row>
    <row r="8" spans="1:5" x14ac:dyDescent="0.2">
      <c r="A8" s="1">
        <v>14.270000000000001</v>
      </c>
      <c r="B8" s="1">
        <v>0.5</v>
      </c>
      <c r="C8" s="1">
        <v>15495.333333333334</v>
      </c>
      <c r="D8" s="1">
        <v>14.397803182769202</v>
      </c>
      <c r="E8" s="1">
        <v>8.4451063334861548E-2</v>
      </c>
    </row>
    <row r="9" spans="1:5" x14ac:dyDescent="0.2">
      <c r="A9" s="1">
        <v>28.53</v>
      </c>
      <c r="B9" s="1">
        <v>0.5</v>
      </c>
      <c r="C9" s="1">
        <v>30328.666666666668</v>
      </c>
      <c r="D9" s="1">
        <v>28.464695318709488</v>
      </c>
      <c r="E9" s="1">
        <v>5.5502279675523493E-2</v>
      </c>
    </row>
    <row r="12" spans="1:5" x14ac:dyDescent="0.2">
      <c r="A12" s="1" t="s">
        <v>4</v>
      </c>
      <c r="B12" s="1">
        <f>SLOPE(A3:A9,C3:C9)</f>
        <v>9.4832980691732271E-4</v>
      </c>
    </row>
    <row r="13" spans="1:5" x14ac:dyDescent="0.2">
      <c r="A13" s="1" t="s">
        <v>5</v>
      </c>
      <c r="B13" s="1">
        <f>INTERCEPT(A3:A9,C3:C9)</f>
        <v>-0.29688328535035247</v>
      </c>
    </row>
    <row r="15" spans="1:5" x14ac:dyDescent="0.2">
      <c r="A15" s="1" t="s">
        <v>6</v>
      </c>
      <c r="B15" s="1">
        <f>3*E3/(1/B12)*1000</f>
        <v>2.9046291830109042E-2</v>
      </c>
    </row>
    <row r="16" spans="1:5" x14ac:dyDescent="0.2">
      <c r="A16" s="1" t="s">
        <v>7</v>
      </c>
      <c r="B16" s="1">
        <f>(10*E3/(1/B12))*1000</f>
        <v>9.6820972767030153E-2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7EDD-1E2D-0146-99E5-24D6F322937B}">
  <dimension ref="A1:H37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14.6640625" bestFit="1" customWidth="1"/>
  </cols>
  <sheetData>
    <row r="1" spans="1:8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2">
      <c r="A2" t="s">
        <v>469</v>
      </c>
      <c r="B2" t="s">
        <v>11</v>
      </c>
      <c r="C2">
        <v>0.5</v>
      </c>
      <c r="D2">
        <v>4420</v>
      </c>
      <c r="F2">
        <v>4.1760000000000002</v>
      </c>
      <c r="H2" t="s">
        <v>470</v>
      </c>
    </row>
    <row r="3" spans="1:8" x14ac:dyDescent="0.2">
      <c r="A3" t="s">
        <v>469</v>
      </c>
      <c r="B3" t="s">
        <v>11</v>
      </c>
      <c r="C3">
        <v>0.5</v>
      </c>
      <c r="D3">
        <v>4707</v>
      </c>
      <c r="F3">
        <v>4.46</v>
      </c>
      <c r="H3" t="s">
        <v>471</v>
      </c>
    </row>
    <row r="4" spans="1:8" x14ac:dyDescent="0.2">
      <c r="A4" t="s">
        <v>469</v>
      </c>
      <c r="B4" t="s">
        <v>11</v>
      </c>
      <c r="C4">
        <v>0.5</v>
      </c>
      <c r="D4">
        <v>4734</v>
      </c>
      <c r="F4">
        <v>4.4880000000000004</v>
      </c>
      <c r="H4" t="s">
        <v>472</v>
      </c>
    </row>
    <row r="5" spans="1:8" x14ac:dyDescent="0.2">
      <c r="A5" t="s">
        <v>473</v>
      </c>
      <c r="B5" t="s">
        <v>11</v>
      </c>
      <c r="C5">
        <v>0.5</v>
      </c>
      <c r="D5">
        <v>3864</v>
      </c>
      <c r="F5">
        <v>3.6240000000000001</v>
      </c>
      <c r="H5" t="s">
        <v>474</v>
      </c>
    </row>
    <row r="6" spans="1:8" x14ac:dyDescent="0.2">
      <c r="A6" t="s">
        <v>473</v>
      </c>
      <c r="B6" t="s">
        <v>11</v>
      </c>
      <c r="C6">
        <v>0.5</v>
      </c>
      <c r="D6">
        <v>4119</v>
      </c>
      <c r="F6">
        <v>3.8769999999999998</v>
      </c>
      <c r="H6" t="s">
        <v>475</v>
      </c>
    </row>
    <row r="7" spans="1:8" x14ac:dyDescent="0.2">
      <c r="A7" t="s">
        <v>473</v>
      </c>
      <c r="B7" t="s">
        <v>11</v>
      </c>
      <c r="C7">
        <v>0.5</v>
      </c>
      <c r="D7">
        <v>4111</v>
      </c>
      <c r="F7">
        <v>3.8690000000000002</v>
      </c>
      <c r="H7" t="s">
        <v>476</v>
      </c>
    </row>
    <row r="8" spans="1:8" x14ac:dyDescent="0.2">
      <c r="A8" t="s">
        <v>477</v>
      </c>
      <c r="B8" t="s">
        <v>11</v>
      </c>
      <c r="C8">
        <v>0.5</v>
      </c>
      <c r="D8">
        <v>3661</v>
      </c>
      <c r="F8">
        <v>3.4220000000000002</v>
      </c>
      <c r="H8" t="s">
        <v>478</v>
      </c>
    </row>
    <row r="9" spans="1:8" x14ac:dyDescent="0.2">
      <c r="A9" t="s">
        <v>477</v>
      </c>
      <c r="B9" t="s">
        <v>11</v>
      </c>
      <c r="C9">
        <v>0.5</v>
      </c>
      <c r="D9">
        <v>3985</v>
      </c>
      <c r="F9">
        <v>3.7429999999999999</v>
      </c>
      <c r="H9" t="s">
        <v>479</v>
      </c>
    </row>
    <row r="10" spans="1:8" x14ac:dyDescent="0.2">
      <c r="A10" t="s">
        <v>477</v>
      </c>
      <c r="B10" t="s">
        <v>11</v>
      </c>
      <c r="C10">
        <v>0.5</v>
      </c>
      <c r="D10">
        <v>3902</v>
      </c>
      <c r="F10">
        <v>3.661</v>
      </c>
      <c r="H10" t="s">
        <v>480</v>
      </c>
    </row>
    <row r="11" spans="1:8" x14ac:dyDescent="0.2">
      <c r="A11" t="s">
        <v>481</v>
      </c>
      <c r="B11" t="s">
        <v>11</v>
      </c>
      <c r="C11">
        <v>0.5</v>
      </c>
      <c r="D11">
        <v>3813</v>
      </c>
      <c r="F11">
        <v>3.573</v>
      </c>
      <c r="H11" t="s">
        <v>482</v>
      </c>
    </row>
    <row r="12" spans="1:8" x14ac:dyDescent="0.2">
      <c r="A12" t="s">
        <v>481</v>
      </c>
      <c r="B12" t="s">
        <v>11</v>
      </c>
      <c r="C12">
        <v>0.5</v>
      </c>
      <c r="D12">
        <v>4062</v>
      </c>
      <c r="F12">
        <v>3.82</v>
      </c>
      <c r="H12" t="s">
        <v>483</v>
      </c>
    </row>
    <row r="13" spans="1:8" x14ac:dyDescent="0.2">
      <c r="A13" t="s">
        <v>481</v>
      </c>
      <c r="B13" t="s">
        <v>11</v>
      </c>
      <c r="C13">
        <v>0.5</v>
      </c>
      <c r="D13">
        <v>3957</v>
      </c>
      <c r="F13">
        <v>3.7160000000000002</v>
      </c>
      <c r="H13" t="s">
        <v>484</v>
      </c>
    </row>
    <row r="14" spans="1:8" x14ac:dyDescent="0.2">
      <c r="A14" t="s">
        <v>485</v>
      </c>
      <c r="B14" t="s">
        <v>11</v>
      </c>
      <c r="C14">
        <v>0.5</v>
      </c>
      <c r="D14">
        <v>2766</v>
      </c>
      <c r="F14">
        <v>2.5329999999999999</v>
      </c>
      <c r="H14" t="s">
        <v>486</v>
      </c>
    </row>
    <row r="15" spans="1:8" x14ac:dyDescent="0.2">
      <c r="A15" t="s">
        <v>485</v>
      </c>
      <c r="B15" t="s">
        <v>11</v>
      </c>
      <c r="C15">
        <v>0.5</v>
      </c>
      <c r="D15">
        <v>3017</v>
      </c>
      <c r="F15">
        <v>2.782</v>
      </c>
      <c r="H15" t="s">
        <v>487</v>
      </c>
    </row>
    <row r="16" spans="1:8" x14ac:dyDescent="0.2">
      <c r="A16" t="s">
        <v>485</v>
      </c>
      <c r="B16" t="s">
        <v>11</v>
      </c>
      <c r="C16">
        <v>0.5</v>
      </c>
      <c r="D16">
        <v>2925</v>
      </c>
      <c r="F16">
        <v>2.6909999999999998</v>
      </c>
      <c r="H16" t="s">
        <v>488</v>
      </c>
    </row>
    <row r="17" spans="1:8" x14ac:dyDescent="0.2">
      <c r="A17" t="s">
        <v>489</v>
      </c>
      <c r="B17" t="s">
        <v>11</v>
      </c>
      <c r="C17">
        <v>0.5</v>
      </c>
      <c r="D17">
        <v>3350</v>
      </c>
      <c r="F17">
        <v>3.113</v>
      </c>
      <c r="H17" t="s">
        <v>490</v>
      </c>
    </row>
    <row r="18" spans="1:8" x14ac:dyDescent="0.2">
      <c r="A18" t="s">
        <v>489</v>
      </c>
      <c r="B18" t="s">
        <v>11</v>
      </c>
      <c r="C18">
        <v>0.5</v>
      </c>
      <c r="D18">
        <v>3584</v>
      </c>
      <c r="F18">
        <v>3.3460000000000001</v>
      </c>
      <c r="H18" t="s">
        <v>491</v>
      </c>
    </row>
    <row r="19" spans="1:8" x14ac:dyDescent="0.2">
      <c r="A19" t="s">
        <v>489</v>
      </c>
      <c r="B19" t="s">
        <v>11</v>
      </c>
      <c r="C19">
        <v>0.5</v>
      </c>
      <c r="D19">
        <v>3537</v>
      </c>
      <c r="F19">
        <v>3.2989999999999999</v>
      </c>
      <c r="H19" t="s">
        <v>492</v>
      </c>
    </row>
    <row r="20" spans="1:8" x14ac:dyDescent="0.2">
      <c r="A20" t="s">
        <v>457</v>
      </c>
      <c r="B20" t="s">
        <v>11</v>
      </c>
      <c r="C20">
        <v>0.5</v>
      </c>
      <c r="D20">
        <v>3092</v>
      </c>
      <c r="F20">
        <v>2.8570000000000002</v>
      </c>
      <c r="H20" t="s">
        <v>458</v>
      </c>
    </row>
    <row r="21" spans="1:8" x14ac:dyDescent="0.2">
      <c r="A21" t="s">
        <v>457</v>
      </c>
      <c r="B21" t="s">
        <v>11</v>
      </c>
      <c r="C21">
        <v>0.5</v>
      </c>
      <c r="D21">
        <v>3201</v>
      </c>
      <c r="F21">
        <v>2.9649999999999999</v>
      </c>
      <c r="H21" t="s">
        <v>459</v>
      </c>
    </row>
    <row r="22" spans="1:8" x14ac:dyDescent="0.2">
      <c r="A22" t="s">
        <v>457</v>
      </c>
      <c r="B22" t="s">
        <v>11</v>
      </c>
      <c r="C22">
        <v>0.5</v>
      </c>
      <c r="D22">
        <v>3165</v>
      </c>
      <c r="F22">
        <v>2.93</v>
      </c>
      <c r="H22" t="s">
        <v>460</v>
      </c>
    </row>
    <row r="23" spans="1:8" x14ac:dyDescent="0.2">
      <c r="A23" t="s">
        <v>461</v>
      </c>
      <c r="B23" t="s">
        <v>11</v>
      </c>
      <c r="C23">
        <v>0.5</v>
      </c>
      <c r="D23">
        <v>4126</v>
      </c>
      <c r="F23">
        <v>3.8839999999999999</v>
      </c>
      <c r="H23" t="s">
        <v>462</v>
      </c>
    </row>
    <row r="24" spans="1:8" x14ac:dyDescent="0.2">
      <c r="A24" t="s">
        <v>461</v>
      </c>
      <c r="B24" t="s">
        <v>11</v>
      </c>
      <c r="C24">
        <v>0.5</v>
      </c>
      <c r="D24">
        <v>4431</v>
      </c>
      <c r="F24">
        <v>4.1859999999999999</v>
      </c>
      <c r="H24" t="s">
        <v>463</v>
      </c>
    </row>
    <row r="25" spans="1:8" x14ac:dyDescent="0.2">
      <c r="A25" t="s">
        <v>461</v>
      </c>
      <c r="B25" t="s">
        <v>11</v>
      </c>
      <c r="C25">
        <v>0.5</v>
      </c>
      <c r="D25">
        <v>4408</v>
      </c>
      <c r="F25">
        <v>4.1639999999999997</v>
      </c>
      <c r="H25" t="s">
        <v>464</v>
      </c>
    </row>
    <row r="26" spans="1:8" x14ac:dyDescent="0.2">
      <c r="A26" t="s">
        <v>465</v>
      </c>
      <c r="B26" t="s">
        <v>11</v>
      </c>
      <c r="C26">
        <v>0.5</v>
      </c>
      <c r="D26">
        <v>3853</v>
      </c>
      <c r="F26">
        <v>3.613</v>
      </c>
      <c r="H26" t="s">
        <v>466</v>
      </c>
    </row>
    <row r="27" spans="1:8" x14ac:dyDescent="0.2">
      <c r="A27" t="s">
        <v>465</v>
      </c>
      <c r="B27" t="s">
        <v>11</v>
      </c>
      <c r="C27">
        <v>0.5</v>
      </c>
      <c r="D27">
        <v>4226</v>
      </c>
      <c r="F27">
        <v>3.9830000000000001</v>
      </c>
      <c r="H27" t="s">
        <v>467</v>
      </c>
    </row>
    <row r="28" spans="1:8" x14ac:dyDescent="0.2">
      <c r="A28" t="s">
        <v>465</v>
      </c>
      <c r="B28" t="s">
        <v>11</v>
      </c>
      <c r="C28">
        <v>0.5</v>
      </c>
      <c r="D28">
        <v>4136</v>
      </c>
      <c r="F28">
        <v>3.8929999999999998</v>
      </c>
      <c r="H28" t="s">
        <v>468</v>
      </c>
    </row>
    <row r="29" spans="1:8" x14ac:dyDescent="0.2">
      <c r="A29" t="s">
        <v>445</v>
      </c>
      <c r="B29" t="s">
        <v>11</v>
      </c>
      <c r="C29">
        <v>0.5</v>
      </c>
      <c r="D29">
        <v>3205</v>
      </c>
      <c r="F29">
        <v>2.9689999999999999</v>
      </c>
      <c r="H29" t="s">
        <v>446</v>
      </c>
    </row>
    <row r="30" spans="1:8" x14ac:dyDescent="0.2">
      <c r="A30" t="s">
        <v>445</v>
      </c>
      <c r="B30" t="s">
        <v>11</v>
      </c>
      <c r="C30">
        <v>0.5</v>
      </c>
      <c r="D30">
        <v>3465</v>
      </c>
      <c r="F30">
        <v>3.2280000000000002</v>
      </c>
      <c r="H30" t="s">
        <v>447</v>
      </c>
    </row>
    <row r="31" spans="1:8" x14ac:dyDescent="0.2">
      <c r="A31" t="s">
        <v>445</v>
      </c>
      <c r="B31" t="s">
        <v>11</v>
      </c>
      <c r="C31">
        <v>0.5</v>
      </c>
      <c r="D31">
        <v>3474</v>
      </c>
      <c r="F31">
        <v>3.2360000000000002</v>
      </c>
      <c r="H31" t="s">
        <v>448</v>
      </c>
    </row>
    <row r="32" spans="1:8" x14ac:dyDescent="0.2">
      <c r="A32" t="s">
        <v>449</v>
      </c>
      <c r="B32" t="s">
        <v>11</v>
      </c>
      <c r="C32">
        <v>0.5</v>
      </c>
      <c r="D32">
        <v>5719</v>
      </c>
      <c r="F32">
        <v>5.4649999999999999</v>
      </c>
      <c r="H32" t="s">
        <v>450</v>
      </c>
    </row>
    <row r="33" spans="1:8" x14ac:dyDescent="0.2">
      <c r="A33" t="s">
        <v>449</v>
      </c>
      <c r="B33" t="s">
        <v>11</v>
      </c>
      <c r="C33">
        <v>0.5</v>
      </c>
      <c r="D33">
        <v>6049</v>
      </c>
      <c r="F33">
        <v>5.7939999999999996</v>
      </c>
      <c r="H33" t="s">
        <v>451</v>
      </c>
    </row>
    <row r="34" spans="1:8" x14ac:dyDescent="0.2">
      <c r="A34" t="s">
        <v>449</v>
      </c>
      <c r="B34" t="s">
        <v>11</v>
      </c>
      <c r="C34">
        <v>0.5</v>
      </c>
      <c r="D34">
        <v>6111</v>
      </c>
      <c r="F34">
        <v>5.8550000000000004</v>
      </c>
      <c r="H34" t="s">
        <v>452</v>
      </c>
    </row>
    <row r="35" spans="1:8" x14ac:dyDescent="0.2">
      <c r="A35" t="s">
        <v>453</v>
      </c>
      <c r="B35" t="s">
        <v>11</v>
      </c>
      <c r="C35">
        <v>0.5</v>
      </c>
      <c r="D35">
        <v>4041</v>
      </c>
      <c r="F35">
        <v>3.7989999999999999</v>
      </c>
      <c r="H35" t="s">
        <v>454</v>
      </c>
    </row>
    <row r="36" spans="1:8" x14ac:dyDescent="0.2">
      <c r="A36" t="s">
        <v>453</v>
      </c>
      <c r="B36" t="s">
        <v>11</v>
      </c>
      <c r="C36">
        <v>0.5</v>
      </c>
      <c r="D36">
        <v>4312</v>
      </c>
      <c r="F36">
        <v>4.0679999999999996</v>
      </c>
      <c r="H36" t="s">
        <v>455</v>
      </c>
    </row>
    <row r="37" spans="1:8" x14ac:dyDescent="0.2">
      <c r="A37" t="s">
        <v>453</v>
      </c>
      <c r="B37" t="s">
        <v>11</v>
      </c>
      <c r="C37">
        <v>0.5</v>
      </c>
      <c r="D37">
        <v>4260</v>
      </c>
      <c r="F37">
        <v>4.0170000000000003</v>
      </c>
      <c r="H37" t="s">
        <v>456</v>
      </c>
    </row>
  </sheetData>
  <sortState xmlns:xlrd2="http://schemas.microsoft.com/office/spreadsheetml/2017/richdata2" ref="A2:J37">
    <sortCondition ref="A2:A3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9DFF-FB47-CF41-A4D0-67126C8397B4}">
  <dimension ref="A1:H37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14.6640625" bestFit="1" customWidth="1"/>
  </cols>
  <sheetData>
    <row r="1" spans="1:8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2">
      <c r="A2" t="s">
        <v>529</v>
      </c>
      <c r="B2" t="s">
        <v>11</v>
      </c>
      <c r="C2">
        <v>0.5</v>
      </c>
      <c r="D2">
        <v>823</v>
      </c>
      <c r="F2">
        <v>0.60299999999999998</v>
      </c>
      <c r="H2" t="s">
        <v>530</v>
      </c>
    </row>
    <row r="3" spans="1:8" x14ac:dyDescent="0.2">
      <c r="A3" t="s">
        <v>529</v>
      </c>
      <c r="B3" t="s">
        <v>11</v>
      </c>
      <c r="C3">
        <v>0.5</v>
      </c>
      <c r="D3">
        <v>865</v>
      </c>
      <c r="F3">
        <v>0.64500000000000002</v>
      </c>
      <c r="H3" t="s">
        <v>531</v>
      </c>
    </row>
    <row r="4" spans="1:8" x14ac:dyDescent="0.2">
      <c r="A4" t="s">
        <v>529</v>
      </c>
      <c r="B4" t="s">
        <v>11</v>
      </c>
      <c r="C4">
        <v>0.5</v>
      </c>
      <c r="D4">
        <v>844</v>
      </c>
      <c r="F4">
        <v>0.624</v>
      </c>
      <c r="H4" t="s">
        <v>532</v>
      </c>
    </row>
    <row r="5" spans="1:8" x14ac:dyDescent="0.2">
      <c r="A5" t="s">
        <v>533</v>
      </c>
      <c r="B5" t="s">
        <v>11</v>
      </c>
      <c r="C5">
        <v>0.5</v>
      </c>
      <c r="D5">
        <v>1655</v>
      </c>
      <c r="F5">
        <v>1.43</v>
      </c>
      <c r="H5" t="s">
        <v>534</v>
      </c>
    </row>
    <row r="6" spans="1:8" x14ac:dyDescent="0.2">
      <c r="A6" t="s">
        <v>533</v>
      </c>
      <c r="B6" t="s">
        <v>11</v>
      </c>
      <c r="C6">
        <v>0.5</v>
      </c>
      <c r="D6">
        <v>1768</v>
      </c>
      <c r="F6">
        <v>1.542</v>
      </c>
      <c r="H6" t="s">
        <v>535</v>
      </c>
    </row>
    <row r="7" spans="1:8" x14ac:dyDescent="0.2">
      <c r="A7" t="s">
        <v>533</v>
      </c>
      <c r="B7" t="s">
        <v>11</v>
      </c>
      <c r="C7">
        <v>0.5</v>
      </c>
      <c r="D7">
        <v>1757</v>
      </c>
      <c r="F7">
        <v>1.5309999999999999</v>
      </c>
      <c r="H7" t="s">
        <v>536</v>
      </c>
    </row>
    <row r="8" spans="1:8" x14ac:dyDescent="0.2">
      <c r="A8" t="s">
        <v>537</v>
      </c>
      <c r="B8" t="s">
        <v>11</v>
      </c>
      <c r="C8">
        <v>0.5</v>
      </c>
      <c r="D8">
        <v>1444</v>
      </c>
      <c r="F8">
        <v>1.22</v>
      </c>
      <c r="H8" t="s">
        <v>538</v>
      </c>
    </row>
    <row r="9" spans="1:8" x14ac:dyDescent="0.2">
      <c r="A9" t="s">
        <v>537</v>
      </c>
      <c r="B9" t="s">
        <v>11</v>
      </c>
      <c r="C9">
        <v>0.5</v>
      </c>
      <c r="D9">
        <v>1501</v>
      </c>
      <c r="F9">
        <v>1.2769999999999999</v>
      </c>
      <c r="H9" t="s">
        <v>539</v>
      </c>
    </row>
    <row r="10" spans="1:8" x14ac:dyDescent="0.2">
      <c r="A10" t="s">
        <v>537</v>
      </c>
      <c r="B10" t="s">
        <v>11</v>
      </c>
      <c r="C10">
        <v>0.5</v>
      </c>
      <c r="D10">
        <v>1527</v>
      </c>
      <c r="F10">
        <v>1.302</v>
      </c>
      <c r="H10" t="s">
        <v>540</v>
      </c>
    </row>
    <row r="11" spans="1:8" x14ac:dyDescent="0.2">
      <c r="A11" t="s">
        <v>517</v>
      </c>
      <c r="B11" t="s">
        <v>11</v>
      </c>
      <c r="C11">
        <v>0.5</v>
      </c>
      <c r="D11">
        <v>2860</v>
      </c>
      <c r="F11">
        <v>2.6269999999999998</v>
      </c>
      <c r="H11" t="s">
        <v>518</v>
      </c>
    </row>
    <row r="12" spans="1:8" x14ac:dyDescent="0.2">
      <c r="A12" t="s">
        <v>517</v>
      </c>
      <c r="B12" t="s">
        <v>11</v>
      </c>
      <c r="C12">
        <v>0.5</v>
      </c>
      <c r="D12">
        <v>3059</v>
      </c>
      <c r="F12">
        <v>2.8239999999999998</v>
      </c>
      <c r="H12" t="s">
        <v>519</v>
      </c>
    </row>
    <row r="13" spans="1:8" x14ac:dyDescent="0.2">
      <c r="A13" t="s">
        <v>517</v>
      </c>
      <c r="B13" t="s">
        <v>11</v>
      </c>
      <c r="C13">
        <v>0.5</v>
      </c>
      <c r="D13">
        <v>3025</v>
      </c>
      <c r="F13">
        <v>2.79</v>
      </c>
      <c r="H13" t="s">
        <v>520</v>
      </c>
    </row>
    <row r="14" spans="1:8" x14ac:dyDescent="0.2">
      <c r="A14" t="s">
        <v>521</v>
      </c>
      <c r="B14" t="s">
        <v>11</v>
      </c>
      <c r="C14">
        <v>0.5</v>
      </c>
      <c r="D14">
        <v>2996</v>
      </c>
      <c r="F14">
        <v>2.7610000000000001</v>
      </c>
      <c r="H14" t="s">
        <v>522</v>
      </c>
    </row>
    <row r="15" spans="1:8" x14ac:dyDescent="0.2">
      <c r="A15" t="s">
        <v>521</v>
      </c>
      <c r="B15" t="s">
        <v>11</v>
      </c>
      <c r="C15">
        <v>0.5</v>
      </c>
      <c r="D15">
        <v>3195</v>
      </c>
      <c r="F15">
        <v>2.9590000000000001</v>
      </c>
      <c r="H15" t="s">
        <v>523</v>
      </c>
    </row>
    <row r="16" spans="1:8" x14ac:dyDescent="0.2">
      <c r="A16" t="s">
        <v>521</v>
      </c>
      <c r="B16" t="s">
        <v>11</v>
      </c>
      <c r="C16">
        <v>0.5</v>
      </c>
      <c r="D16">
        <v>3160</v>
      </c>
      <c r="F16">
        <v>2.9239999999999999</v>
      </c>
      <c r="H16" t="s">
        <v>524</v>
      </c>
    </row>
    <row r="17" spans="1:8" x14ac:dyDescent="0.2">
      <c r="A17" t="s">
        <v>525</v>
      </c>
      <c r="B17" t="s">
        <v>11</v>
      </c>
      <c r="C17">
        <v>0.5</v>
      </c>
      <c r="D17">
        <v>2158</v>
      </c>
      <c r="F17">
        <v>1.929</v>
      </c>
      <c r="H17" t="s">
        <v>526</v>
      </c>
    </row>
    <row r="18" spans="1:8" x14ac:dyDescent="0.2">
      <c r="A18" t="s">
        <v>525</v>
      </c>
      <c r="B18" t="s">
        <v>11</v>
      </c>
      <c r="C18">
        <v>0.5</v>
      </c>
      <c r="D18">
        <v>2317</v>
      </c>
      <c r="F18">
        <v>2.0870000000000002</v>
      </c>
      <c r="H18" t="s">
        <v>527</v>
      </c>
    </row>
    <row r="19" spans="1:8" x14ac:dyDescent="0.2">
      <c r="A19" t="s">
        <v>525</v>
      </c>
      <c r="B19" t="s">
        <v>11</v>
      </c>
      <c r="C19">
        <v>0.5</v>
      </c>
      <c r="D19">
        <v>2247</v>
      </c>
      <c r="F19">
        <v>2.0179999999999998</v>
      </c>
      <c r="H19" t="s">
        <v>528</v>
      </c>
    </row>
    <row r="20" spans="1:8" x14ac:dyDescent="0.2">
      <c r="A20" t="s">
        <v>513</v>
      </c>
      <c r="B20" t="s">
        <v>11</v>
      </c>
      <c r="C20">
        <v>0.5</v>
      </c>
      <c r="D20">
        <v>2159</v>
      </c>
      <c r="F20">
        <v>1.93</v>
      </c>
      <c r="H20" t="s">
        <v>514</v>
      </c>
    </row>
    <row r="21" spans="1:8" x14ac:dyDescent="0.2">
      <c r="A21" t="s">
        <v>513</v>
      </c>
      <c r="B21" t="s">
        <v>11</v>
      </c>
      <c r="C21">
        <v>0.5</v>
      </c>
      <c r="D21">
        <v>2451</v>
      </c>
      <c r="F21">
        <v>2.2200000000000002</v>
      </c>
      <c r="H21" t="s">
        <v>515</v>
      </c>
    </row>
    <row r="22" spans="1:8" x14ac:dyDescent="0.2">
      <c r="A22" t="s">
        <v>513</v>
      </c>
      <c r="B22" t="s">
        <v>11</v>
      </c>
      <c r="C22">
        <v>0.5</v>
      </c>
      <c r="D22">
        <v>2284</v>
      </c>
      <c r="F22">
        <v>2.0539999999999998</v>
      </c>
      <c r="H22" t="s">
        <v>516</v>
      </c>
    </row>
    <row r="23" spans="1:8" x14ac:dyDescent="0.2">
      <c r="A23" t="s">
        <v>509</v>
      </c>
      <c r="B23" t="s">
        <v>11</v>
      </c>
      <c r="C23">
        <v>0.5</v>
      </c>
      <c r="D23">
        <v>2641</v>
      </c>
      <c r="F23">
        <v>2.4089999999999998</v>
      </c>
      <c r="H23" t="s">
        <v>510</v>
      </c>
    </row>
    <row r="24" spans="1:8" x14ac:dyDescent="0.2">
      <c r="A24" t="s">
        <v>509</v>
      </c>
      <c r="B24" t="s">
        <v>11</v>
      </c>
      <c r="C24">
        <v>0.5</v>
      </c>
      <c r="D24">
        <v>2815</v>
      </c>
      <c r="F24">
        <v>2.5819999999999999</v>
      </c>
      <c r="H24" t="s">
        <v>511</v>
      </c>
    </row>
    <row r="25" spans="1:8" x14ac:dyDescent="0.2">
      <c r="A25" t="s">
        <v>509</v>
      </c>
      <c r="B25" t="s">
        <v>11</v>
      </c>
      <c r="C25">
        <v>0.5</v>
      </c>
      <c r="D25">
        <v>2792</v>
      </c>
      <c r="F25">
        <v>2.5579999999999998</v>
      </c>
      <c r="H25" t="s">
        <v>512</v>
      </c>
    </row>
    <row r="26" spans="1:8" x14ac:dyDescent="0.2">
      <c r="A26" t="s">
        <v>505</v>
      </c>
      <c r="B26" t="s">
        <v>11</v>
      </c>
      <c r="C26">
        <v>0.5</v>
      </c>
      <c r="D26">
        <v>2511</v>
      </c>
      <c r="F26">
        <v>2.2799999999999998</v>
      </c>
      <c r="H26" t="s">
        <v>506</v>
      </c>
    </row>
    <row r="27" spans="1:8" x14ac:dyDescent="0.2">
      <c r="A27" t="s">
        <v>505</v>
      </c>
      <c r="B27" t="s">
        <v>11</v>
      </c>
      <c r="C27">
        <v>0.5</v>
      </c>
      <c r="D27">
        <v>2683</v>
      </c>
      <c r="F27">
        <v>2.4500000000000002</v>
      </c>
      <c r="H27" t="s">
        <v>507</v>
      </c>
    </row>
    <row r="28" spans="1:8" x14ac:dyDescent="0.2">
      <c r="A28" t="s">
        <v>505</v>
      </c>
      <c r="B28" t="s">
        <v>11</v>
      </c>
      <c r="C28">
        <v>0.5</v>
      </c>
      <c r="D28">
        <v>2629</v>
      </c>
      <c r="F28">
        <v>2.3969999999999998</v>
      </c>
      <c r="H28" t="s">
        <v>508</v>
      </c>
    </row>
    <row r="29" spans="1:8" x14ac:dyDescent="0.2">
      <c r="A29" t="s">
        <v>501</v>
      </c>
      <c r="B29" t="s">
        <v>11</v>
      </c>
      <c r="C29">
        <v>0.5</v>
      </c>
      <c r="D29">
        <v>2538</v>
      </c>
      <c r="F29">
        <v>2.3069999999999999</v>
      </c>
      <c r="H29" t="s">
        <v>502</v>
      </c>
    </row>
    <row r="30" spans="1:8" x14ac:dyDescent="0.2">
      <c r="A30" t="s">
        <v>501</v>
      </c>
      <c r="B30" t="s">
        <v>11</v>
      </c>
      <c r="C30">
        <v>0.5</v>
      </c>
      <c r="D30">
        <v>2651</v>
      </c>
      <c r="F30">
        <v>2.419</v>
      </c>
      <c r="H30" t="s">
        <v>503</v>
      </c>
    </row>
    <row r="31" spans="1:8" x14ac:dyDescent="0.2">
      <c r="A31" t="s">
        <v>501</v>
      </c>
      <c r="B31" t="s">
        <v>11</v>
      </c>
      <c r="C31">
        <v>0.5</v>
      </c>
      <c r="D31">
        <v>2594</v>
      </c>
      <c r="F31">
        <v>2.3620000000000001</v>
      </c>
      <c r="H31" t="s">
        <v>504</v>
      </c>
    </row>
    <row r="32" spans="1:8" x14ac:dyDescent="0.2">
      <c r="A32" t="s">
        <v>497</v>
      </c>
      <c r="B32" t="s">
        <v>11</v>
      </c>
      <c r="C32">
        <v>0.5</v>
      </c>
      <c r="D32">
        <v>4505</v>
      </c>
      <c r="F32">
        <v>4.26</v>
      </c>
      <c r="H32" t="s">
        <v>498</v>
      </c>
    </row>
    <row r="33" spans="1:8" x14ac:dyDescent="0.2">
      <c r="A33" t="s">
        <v>497</v>
      </c>
      <c r="B33" t="s">
        <v>11</v>
      </c>
      <c r="C33">
        <v>0.5</v>
      </c>
      <c r="D33">
        <v>4776</v>
      </c>
      <c r="F33">
        <v>4.5289999999999999</v>
      </c>
      <c r="H33" t="s">
        <v>499</v>
      </c>
    </row>
    <row r="34" spans="1:8" x14ac:dyDescent="0.2">
      <c r="A34" t="s">
        <v>497</v>
      </c>
      <c r="B34" t="s">
        <v>11</v>
      </c>
      <c r="C34">
        <v>0.5</v>
      </c>
      <c r="D34">
        <v>4839</v>
      </c>
      <c r="F34">
        <v>4.5919999999999996</v>
      </c>
      <c r="H34" t="s">
        <v>500</v>
      </c>
    </row>
    <row r="35" spans="1:8" x14ac:dyDescent="0.2">
      <c r="A35" t="s">
        <v>493</v>
      </c>
      <c r="B35" t="s">
        <v>11</v>
      </c>
      <c r="C35">
        <v>0.5</v>
      </c>
      <c r="D35">
        <v>2229</v>
      </c>
      <c r="F35">
        <v>2</v>
      </c>
      <c r="H35" t="s">
        <v>494</v>
      </c>
    </row>
    <row r="36" spans="1:8" x14ac:dyDescent="0.2">
      <c r="A36" t="s">
        <v>493</v>
      </c>
      <c r="B36" t="s">
        <v>11</v>
      </c>
      <c r="C36">
        <v>0.5</v>
      </c>
      <c r="D36">
        <v>2427</v>
      </c>
      <c r="F36">
        <v>2.1960000000000002</v>
      </c>
      <c r="H36" t="s">
        <v>495</v>
      </c>
    </row>
    <row r="37" spans="1:8" x14ac:dyDescent="0.2">
      <c r="A37" t="s">
        <v>493</v>
      </c>
      <c r="B37" t="s">
        <v>11</v>
      </c>
      <c r="C37">
        <v>0.5</v>
      </c>
      <c r="D37">
        <v>2372</v>
      </c>
      <c r="F37">
        <v>2.141</v>
      </c>
      <c r="H37" t="s">
        <v>496</v>
      </c>
    </row>
  </sheetData>
  <sortState xmlns:xlrd2="http://schemas.microsoft.com/office/spreadsheetml/2017/richdata2" ref="A2:J37">
    <sortCondition ref="A2:A3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7FFE-6F2E-8E4F-A895-BC03C0BD49F5}">
  <dimension ref="A1:H59"/>
  <sheetViews>
    <sheetView workbookViewId="0">
      <selection activeCell="D57" activeCellId="1" sqref="A57:A59 D57:D59"/>
    </sheetView>
  </sheetViews>
  <sheetFormatPr baseColWidth="10" defaultRowHeight="16" x14ac:dyDescent="0.2"/>
  <cols>
    <col min="1" max="1" width="18.6640625" bestFit="1" customWidth="1"/>
  </cols>
  <sheetData>
    <row r="1" spans="1:8" x14ac:dyDescent="0.2">
      <c r="A1" s="10" t="s">
        <v>97</v>
      </c>
      <c r="B1" s="10" t="s">
        <v>98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</row>
    <row r="2" spans="1:8" x14ac:dyDescent="0.2">
      <c r="A2" s="10" t="s">
        <v>349</v>
      </c>
      <c r="B2" s="10" t="s">
        <v>11</v>
      </c>
      <c r="C2" s="10">
        <v>0.5</v>
      </c>
      <c r="D2" s="10">
        <v>1257</v>
      </c>
      <c r="E2" s="10"/>
      <c r="F2" s="10">
        <v>1.034</v>
      </c>
      <c r="G2" s="10"/>
      <c r="H2" s="10" t="s">
        <v>350</v>
      </c>
    </row>
    <row r="3" spans="1:8" x14ac:dyDescent="0.2">
      <c r="A3" s="10" t="s">
        <v>349</v>
      </c>
      <c r="B3" s="10" t="s">
        <v>11</v>
      </c>
      <c r="C3" s="10">
        <v>0.5</v>
      </c>
      <c r="D3" s="10">
        <v>1297</v>
      </c>
      <c r="E3" s="10"/>
      <c r="F3" s="10">
        <v>1.0740000000000001</v>
      </c>
      <c r="G3" s="10"/>
      <c r="H3" s="10" t="s">
        <v>351</v>
      </c>
    </row>
    <row r="4" spans="1:8" x14ac:dyDescent="0.2">
      <c r="A4" s="10" t="s">
        <v>349</v>
      </c>
      <c r="B4" s="10" t="s">
        <v>11</v>
      </c>
      <c r="C4" s="10">
        <v>0.5</v>
      </c>
      <c r="D4" s="10">
        <v>1282</v>
      </c>
      <c r="E4" s="10"/>
      <c r="F4" s="10">
        <v>1.0589999999999999</v>
      </c>
      <c r="G4" s="10"/>
      <c r="H4" s="10" t="s">
        <v>352</v>
      </c>
    </row>
    <row r="5" spans="1:8" x14ac:dyDescent="0.2">
      <c r="A5" s="10" t="s">
        <v>353</v>
      </c>
      <c r="B5" s="10" t="s">
        <v>11</v>
      </c>
      <c r="C5" s="10">
        <v>0.5</v>
      </c>
      <c r="D5" s="10">
        <v>1252</v>
      </c>
      <c r="E5" s="10"/>
      <c r="F5" s="10">
        <v>1.0289999999999999</v>
      </c>
      <c r="G5" s="10"/>
      <c r="H5" s="10" t="s">
        <v>354</v>
      </c>
    </row>
    <row r="6" spans="1:8" x14ac:dyDescent="0.2">
      <c r="A6" s="10" t="s">
        <v>353</v>
      </c>
      <c r="B6" s="10" t="s">
        <v>11</v>
      </c>
      <c r="C6" s="10">
        <v>0.5</v>
      </c>
      <c r="D6" s="10">
        <v>1337</v>
      </c>
      <c r="E6" s="10"/>
      <c r="F6" s="10">
        <v>1.1140000000000001</v>
      </c>
      <c r="G6" s="10"/>
      <c r="H6" s="10" t="s">
        <v>355</v>
      </c>
    </row>
    <row r="7" spans="1:8" x14ac:dyDescent="0.2">
      <c r="A7" s="10" t="s">
        <v>353</v>
      </c>
      <c r="B7" s="10" t="s">
        <v>11</v>
      </c>
      <c r="C7" s="10">
        <v>0.5</v>
      </c>
      <c r="D7" s="10">
        <v>1338</v>
      </c>
      <c r="E7" s="10"/>
      <c r="F7" s="10">
        <v>1.115</v>
      </c>
      <c r="G7" s="10"/>
      <c r="H7" s="10" t="s">
        <v>356</v>
      </c>
    </row>
    <row r="8" spans="1:8" x14ac:dyDescent="0.2">
      <c r="A8" s="10" t="s">
        <v>357</v>
      </c>
      <c r="B8" s="10" t="s">
        <v>11</v>
      </c>
      <c r="C8" s="10">
        <v>0.5</v>
      </c>
      <c r="D8" s="10">
        <v>1044</v>
      </c>
      <c r="E8" s="10"/>
      <c r="F8" s="10">
        <v>0.82199999999999995</v>
      </c>
      <c r="G8" s="10"/>
      <c r="H8" s="10" t="s">
        <v>358</v>
      </c>
    </row>
    <row r="9" spans="1:8" x14ac:dyDescent="0.2">
      <c r="A9" s="10" t="s">
        <v>357</v>
      </c>
      <c r="B9" s="10" t="s">
        <v>11</v>
      </c>
      <c r="C9" s="10">
        <v>0.5</v>
      </c>
      <c r="D9" s="10">
        <v>1069</v>
      </c>
      <c r="E9" s="10"/>
      <c r="F9" s="10">
        <v>0.84799999999999998</v>
      </c>
      <c r="G9" s="10"/>
      <c r="H9" s="10" t="s">
        <v>359</v>
      </c>
    </row>
    <row r="10" spans="1:8" x14ac:dyDescent="0.2">
      <c r="A10" s="10" t="s">
        <v>357</v>
      </c>
      <c r="B10" s="10" t="s">
        <v>11</v>
      </c>
      <c r="C10" s="10">
        <v>0.5</v>
      </c>
      <c r="D10" s="10">
        <v>1094</v>
      </c>
      <c r="E10" s="10"/>
      <c r="F10" s="10">
        <v>0.872</v>
      </c>
      <c r="G10" s="10"/>
      <c r="H10" s="10" t="s">
        <v>360</v>
      </c>
    </row>
    <row r="11" spans="1:8" x14ac:dyDescent="0.2">
      <c r="A11" s="10" t="s">
        <v>361</v>
      </c>
      <c r="B11" s="10" t="s">
        <v>11</v>
      </c>
      <c r="C11" s="10">
        <v>0.5</v>
      </c>
      <c r="D11" s="10">
        <v>3258</v>
      </c>
      <c r="E11" s="10"/>
      <c r="F11" s="10">
        <v>3.0219999999999998</v>
      </c>
      <c r="G11" s="10"/>
      <c r="H11" s="10" t="s">
        <v>362</v>
      </c>
    </row>
    <row r="12" spans="1:8" x14ac:dyDescent="0.2">
      <c r="A12" s="10" t="s">
        <v>361</v>
      </c>
      <c r="B12" s="10" t="s">
        <v>11</v>
      </c>
      <c r="C12" s="10">
        <v>0.5</v>
      </c>
      <c r="D12" s="10">
        <v>3493</v>
      </c>
      <c r="E12" s="10"/>
      <c r="F12" s="10">
        <v>3.2549999999999999</v>
      </c>
      <c r="G12" s="10"/>
      <c r="H12" s="10" t="s">
        <v>363</v>
      </c>
    </row>
    <row r="13" spans="1:8" x14ac:dyDescent="0.2">
      <c r="A13" s="10" t="s">
        <v>361</v>
      </c>
      <c r="B13" s="10" t="s">
        <v>11</v>
      </c>
      <c r="C13" s="10">
        <v>0.5</v>
      </c>
      <c r="D13" s="10">
        <v>3452</v>
      </c>
      <c r="E13" s="10"/>
      <c r="F13" s="10">
        <v>3.214</v>
      </c>
      <c r="G13" s="10"/>
      <c r="H13" s="10" t="s">
        <v>364</v>
      </c>
    </row>
    <row r="14" spans="1:8" x14ac:dyDescent="0.2">
      <c r="A14" s="10" t="s">
        <v>365</v>
      </c>
      <c r="B14" s="10" t="s">
        <v>11</v>
      </c>
      <c r="C14" s="10">
        <v>0.5</v>
      </c>
      <c r="D14" s="10">
        <v>3437</v>
      </c>
      <c r="E14" s="10"/>
      <c r="F14" s="10">
        <v>3.1989999999999998</v>
      </c>
      <c r="G14" s="10"/>
      <c r="H14" s="10" t="s">
        <v>366</v>
      </c>
    </row>
    <row r="15" spans="1:8" x14ac:dyDescent="0.2">
      <c r="A15" s="10" t="s">
        <v>365</v>
      </c>
      <c r="B15" s="10" t="s">
        <v>11</v>
      </c>
      <c r="C15" s="10">
        <v>0.5</v>
      </c>
      <c r="D15" s="10">
        <v>3687</v>
      </c>
      <c r="E15" s="10"/>
      <c r="F15" s="10">
        <v>3.448</v>
      </c>
      <c r="G15" s="10"/>
      <c r="H15" s="10" t="s">
        <v>367</v>
      </c>
    </row>
    <row r="16" spans="1:8" x14ac:dyDescent="0.2">
      <c r="A16" s="10" t="s">
        <v>365</v>
      </c>
      <c r="B16" s="10" t="s">
        <v>11</v>
      </c>
      <c r="C16" s="10">
        <v>0.5</v>
      </c>
      <c r="D16" s="10">
        <v>3678</v>
      </c>
      <c r="E16" s="10"/>
      <c r="F16" s="10">
        <v>3.4380000000000002</v>
      </c>
      <c r="G16" s="10"/>
      <c r="H16" s="10" t="s">
        <v>368</v>
      </c>
    </row>
    <row r="17" spans="1:8" x14ac:dyDescent="0.2">
      <c r="A17" s="10" t="s">
        <v>369</v>
      </c>
      <c r="B17" s="10" t="s">
        <v>11</v>
      </c>
      <c r="C17" s="10">
        <v>0.5</v>
      </c>
      <c r="D17" s="10">
        <v>956</v>
      </c>
      <c r="E17" s="10"/>
      <c r="F17" s="10">
        <v>0.73499999999999999</v>
      </c>
      <c r="G17" s="10"/>
      <c r="H17" s="10" t="s">
        <v>370</v>
      </c>
    </row>
    <row r="18" spans="1:8" x14ac:dyDescent="0.2">
      <c r="A18" s="10" t="s">
        <v>369</v>
      </c>
      <c r="B18" s="10" t="s">
        <v>11</v>
      </c>
      <c r="C18" s="10">
        <v>0.5</v>
      </c>
      <c r="D18" s="10">
        <v>950</v>
      </c>
      <c r="E18" s="10"/>
      <c r="F18" s="10">
        <v>0.72899999999999998</v>
      </c>
      <c r="G18" s="10"/>
      <c r="H18" s="10" t="s">
        <v>371</v>
      </c>
    </row>
    <row r="19" spans="1:8" x14ac:dyDescent="0.2">
      <c r="A19" s="10" t="s">
        <v>369</v>
      </c>
      <c r="B19" s="10" t="s">
        <v>11</v>
      </c>
      <c r="C19" s="10">
        <v>0.5</v>
      </c>
      <c r="D19" s="10">
        <v>941</v>
      </c>
      <c r="E19" s="10"/>
      <c r="F19" s="10">
        <v>0.72</v>
      </c>
      <c r="G19" s="10"/>
      <c r="H19" s="10" t="s">
        <v>372</v>
      </c>
    </row>
    <row r="20" spans="1:8" x14ac:dyDescent="0.2">
      <c r="A20" s="10" t="s">
        <v>373</v>
      </c>
      <c r="B20" s="10" t="s">
        <v>11</v>
      </c>
      <c r="C20" s="10">
        <v>0.5</v>
      </c>
      <c r="D20" s="10">
        <v>2968</v>
      </c>
      <c r="E20" s="10"/>
      <c r="F20" s="10">
        <v>2.734</v>
      </c>
      <c r="G20" s="10"/>
      <c r="H20" s="10" t="s">
        <v>374</v>
      </c>
    </row>
    <row r="21" spans="1:8" x14ac:dyDescent="0.2">
      <c r="A21" s="10" t="s">
        <v>373</v>
      </c>
      <c r="B21" s="10" t="s">
        <v>11</v>
      </c>
      <c r="C21" s="10">
        <v>0.5</v>
      </c>
      <c r="D21" s="10">
        <v>3143</v>
      </c>
      <c r="E21" s="10"/>
      <c r="F21" s="10">
        <v>2.907</v>
      </c>
      <c r="G21" s="10"/>
      <c r="H21" s="10" t="s">
        <v>375</v>
      </c>
    </row>
    <row r="22" spans="1:8" x14ac:dyDescent="0.2">
      <c r="A22" s="10" t="s">
        <v>373</v>
      </c>
      <c r="B22" s="10" t="s">
        <v>11</v>
      </c>
      <c r="C22" s="10">
        <v>0.5</v>
      </c>
      <c r="D22" s="10">
        <v>3145</v>
      </c>
      <c r="E22" s="10"/>
      <c r="F22" s="10">
        <v>2.9089999999999998</v>
      </c>
      <c r="G22" s="10"/>
      <c r="H22" s="10" t="s">
        <v>376</v>
      </c>
    </row>
    <row r="23" spans="1:8" x14ac:dyDescent="0.2">
      <c r="A23" s="10" t="s">
        <v>377</v>
      </c>
      <c r="B23" s="10" t="s">
        <v>11</v>
      </c>
      <c r="C23" s="10">
        <v>0.5</v>
      </c>
      <c r="D23" s="10">
        <v>3230</v>
      </c>
      <c r="E23" s="10"/>
      <c r="F23" s="10">
        <v>2.9929999999999999</v>
      </c>
      <c r="G23" s="10"/>
      <c r="H23" s="10" t="s">
        <v>378</v>
      </c>
    </row>
    <row r="24" spans="1:8" x14ac:dyDescent="0.2">
      <c r="A24" s="10" t="s">
        <v>377</v>
      </c>
      <c r="B24" s="10" t="s">
        <v>11</v>
      </c>
      <c r="C24" s="10">
        <v>0.5</v>
      </c>
      <c r="D24" s="10">
        <v>3447</v>
      </c>
      <c r="E24" s="10"/>
      <c r="F24" s="10">
        <v>3.2090000000000001</v>
      </c>
      <c r="G24" s="10"/>
      <c r="H24" s="10" t="s">
        <v>379</v>
      </c>
    </row>
    <row r="25" spans="1:8" x14ac:dyDescent="0.2">
      <c r="A25" s="10" t="s">
        <v>377</v>
      </c>
      <c r="B25" s="10" t="s">
        <v>11</v>
      </c>
      <c r="C25" s="10">
        <v>0.5</v>
      </c>
      <c r="D25" s="10">
        <v>3467</v>
      </c>
      <c r="E25" s="10"/>
      <c r="F25" s="10">
        <v>3.2290000000000001</v>
      </c>
      <c r="G25" s="10"/>
      <c r="H25" s="10" t="s">
        <v>380</v>
      </c>
    </row>
    <row r="26" spans="1:8" x14ac:dyDescent="0.2">
      <c r="A26" s="10" t="s">
        <v>381</v>
      </c>
      <c r="B26" s="10" t="s">
        <v>11</v>
      </c>
      <c r="C26" s="10">
        <v>0.5</v>
      </c>
      <c r="D26" s="10">
        <v>3523</v>
      </c>
      <c r="E26" s="10"/>
      <c r="F26" s="10">
        <v>3.2850000000000001</v>
      </c>
      <c r="G26" s="10"/>
      <c r="H26" s="10" t="s">
        <v>382</v>
      </c>
    </row>
    <row r="27" spans="1:8" x14ac:dyDescent="0.2">
      <c r="A27" s="10" t="s">
        <v>381</v>
      </c>
      <c r="B27" s="10" t="s">
        <v>11</v>
      </c>
      <c r="C27" s="10">
        <v>0.5</v>
      </c>
      <c r="D27" s="10">
        <v>3786</v>
      </c>
      <c r="E27" s="10"/>
      <c r="F27" s="10">
        <v>3.5459999999999998</v>
      </c>
      <c r="G27" s="10"/>
      <c r="H27" s="10" t="s">
        <v>383</v>
      </c>
    </row>
    <row r="28" spans="1:8" x14ac:dyDescent="0.2">
      <c r="A28" s="10" t="s">
        <v>381</v>
      </c>
      <c r="B28" s="10" t="s">
        <v>11</v>
      </c>
      <c r="C28" s="10">
        <v>0.5</v>
      </c>
      <c r="D28" s="10">
        <v>3748</v>
      </c>
      <c r="E28" s="10"/>
      <c r="F28" s="10">
        <v>3.508</v>
      </c>
      <c r="G28" s="10"/>
      <c r="H28" s="10" t="s">
        <v>384</v>
      </c>
    </row>
    <row r="29" spans="1:8" x14ac:dyDescent="0.2">
      <c r="A29" s="10" t="s">
        <v>385</v>
      </c>
      <c r="B29" s="10" t="s">
        <v>11</v>
      </c>
      <c r="C29" s="10">
        <v>0.5</v>
      </c>
      <c r="D29" s="10">
        <v>2622</v>
      </c>
      <c r="E29" s="10"/>
      <c r="F29" s="10">
        <v>2.39</v>
      </c>
      <c r="G29" s="10"/>
      <c r="H29" s="10" t="s">
        <v>386</v>
      </c>
    </row>
    <row r="30" spans="1:8" x14ac:dyDescent="0.2">
      <c r="A30" s="10" t="s">
        <v>385</v>
      </c>
      <c r="B30" s="10" t="s">
        <v>11</v>
      </c>
      <c r="C30" s="10">
        <v>0.5</v>
      </c>
      <c r="D30" s="10">
        <v>2794</v>
      </c>
      <c r="E30" s="10"/>
      <c r="F30" s="10">
        <v>2.56</v>
      </c>
      <c r="G30" s="10"/>
      <c r="H30" s="10" t="s">
        <v>387</v>
      </c>
    </row>
    <row r="31" spans="1:8" x14ac:dyDescent="0.2">
      <c r="A31" s="10" t="s">
        <v>385</v>
      </c>
      <c r="B31" s="10" t="s">
        <v>11</v>
      </c>
      <c r="C31" s="10">
        <v>0.5</v>
      </c>
      <c r="D31" s="10">
        <v>2769</v>
      </c>
      <c r="E31" s="10"/>
      <c r="F31" s="10">
        <v>2.536</v>
      </c>
      <c r="G31" s="10"/>
      <c r="H31" s="10" t="s">
        <v>388</v>
      </c>
    </row>
    <row r="32" spans="1:8" x14ac:dyDescent="0.2">
      <c r="A32" s="10" t="s">
        <v>389</v>
      </c>
      <c r="B32" s="10" t="s">
        <v>11</v>
      </c>
      <c r="C32" s="10">
        <v>0.5</v>
      </c>
      <c r="D32" s="10">
        <v>4413</v>
      </c>
      <c r="E32" s="10"/>
      <c r="F32" s="10">
        <v>4.1680000000000001</v>
      </c>
      <c r="G32" s="10"/>
      <c r="H32" s="10" t="s">
        <v>390</v>
      </c>
    </row>
    <row r="33" spans="1:8" x14ac:dyDescent="0.2">
      <c r="A33" s="10" t="s">
        <v>389</v>
      </c>
      <c r="B33" s="10" t="s">
        <v>11</v>
      </c>
      <c r="C33" s="10">
        <v>0.5</v>
      </c>
      <c r="D33" s="10">
        <v>4702</v>
      </c>
      <c r="E33" s="10"/>
      <c r="F33" s="10">
        <v>4.4560000000000004</v>
      </c>
      <c r="G33" s="10"/>
      <c r="H33" s="10" t="s">
        <v>391</v>
      </c>
    </row>
    <row r="34" spans="1:8" x14ac:dyDescent="0.2">
      <c r="A34" s="10" t="s">
        <v>389</v>
      </c>
      <c r="B34" s="10" t="s">
        <v>11</v>
      </c>
      <c r="C34" s="10">
        <v>0.5</v>
      </c>
      <c r="D34" s="10">
        <v>4687</v>
      </c>
      <c r="E34" s="10"/>
      <c r="F34" s="10">
        <v>4.4409999999999998</v>
      </c>
      <c r="G34" s="10"/>
      <c r="H34" s="10" t="s">
        <v>392</v>
      </c>
    </row>
    <row r="35" spans="1:8" x14ac:dyDescent="0.2">
      <c r="A35" s="10" t="s">
        <v>393</v>
      </c>
      <c r="B35" s="10" t="s">
        <v>11</v>
      </c>
      <c r="C35" s="10">
        <v>0.5</v>
      </c>
      <c r="D35" s="10">
        <v>3172</v>
      </c>
      <c r="E35" s="10"/>
      <c r="F35" s="10">
        <v>2.9359999999999999</v>
      </c>
      <c r="G35" s="10"/>
      <c r="H35" s="10" t="s">
        <v>394</v>
      </c>
    </row>
    <row r="36" spans="1:8" x14ac:dyDescent="0.2">
      <c r="A36" s="10" t="s">
        <v>393</v>
      </c>
      <c r="B36" s="10" t="s">
        <v>11</v>
      </c>
      <c r="C36" s="10">
        <v>0.5</v>
      </c>
      <c r="D36" s="10">
        <v>3337</v>
      </c>
      <c r="E36" s="10"/>
      <c r="F36" s="10">
        <v>3.1</v>
      </c>
      <c r="G36" s="10"/>
      <c r="H36" s="10" t="s">
        <v>395</v>
      </c>
    </row>
    <row r="37" spans="1:8" x14ac:dyDescent="0.2">
      <c r="A37" s="10" t="s">
        <v>393</v>
      </c>
      <c r="B37" s="10" t="s">
        <v>11</v>
      </c>
      <c r="C37" s="10">
        <v>0.5</v>
      </c>
      <c r="D37" s="10">
        <v>3332</v>
      </c>
      <c r="E37" s="10"/>
      <c r="F37" s="10">
        <v>3.0950000000000002</v>
      </c>
      <c r="G37" s="10"/>
      <c r="H37" s="10" t="s">
        <v>396</v>
      </c>
    </row>
    <row r="57" spans="1:8" x14ac:dyDescent="0.2">
      <c r="A57" s="10" t="s">
        <v>345</v>
      </c>
      <c r="B57" s="10" t="s">
        <v>11</v>
      </c>
      <c r="C57" s="10">
        <v>0.5</v>
      </c>
      <c r="D57" s="10">
        <v>2777</v>
      </c>
      <c r="E57" s="10"/>
      <c r="F57" s="10">
        <v>2.544</v>
      </c>
      <c r="G57" s="10"/>
      <c r="H57" s="10" t="s">
        <v>346</v>
      </c>
    </row>
    <row r="58" spans="1:8" x14ac:dyDescent="0.2">
      <c r="A58" s="10" t="s">
        <v>345</v>
      </c>
      <c r="B58" s="10" t="s">
        <v>11</v>
      </c>
      <c r="C58" s="10">
        <v>0.5</v>
      </c>
      <c r="D58" s="10">
        <v>3035</v>
      </c>
      <c r="E58" s="10"/>
      <c r="F58" s="10">
        <v>2.8</v>
      </c>
      <c r="G58" s="10"/>
      <c r="H58" s="10" t="s">
        <v>347</v>
      </c>
    </row>
    <row r="59" spans="1:8" x14ac:dyDescent="0.2">
      <c r="A59" s="10" t="s">
        <v>345</v>
      </c>
      <c r="B59" s="10" t="s">
        <v>11</v>
      </c>
      <c r="C59" s="10">
        <v>0.5</v>
      </c>
      <c r="D59" s="10">
        <v>2979</v>
      </c>
      <c r="E59" s="10"/>
      <c r="F59" s="10">
        <v>2.7440000000000002</v>
      </c>
      <c r="G59" s="10"/>
      <c r="H59" s="10" t="s">
        <v>348</v>
      </c>
    </row>
  </sheetData>
  <sortState xmlns:xlrd2="http://schemas.microsoft.com/office/spreadsheetml/2017/richdata2" ref="A2:J37">
    <sortCondition ref="A2:A3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4088-C6C0-C940-B73E-7228E3733FB9}">
  <dimension ref="A1:I37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14.1640625" bestFit="1" customWidth="1"/>
  </cols>
  <sheetData>
    <row r="1" spans="1:9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9" x14ac:dyDescent="0.2">
      <c r="A2" s="10" t="s">
        <v>189</v>
      </c>
      <c r="B2" s="10" t="s">
        <v>11</v>
      </c>
      <c r="C2" s="10">
        <v>0.5</v>
      </c>
      <c r="D2" s="10">
        <v>2484</v>
      </c>
      <c r="E2" s="10"/>
      <c r="F2" s="10">
        <v>2.2530000000000001</v>
      </c>
      <c r="G2" s="10"/>
      <c r="H2" s="10" t="s">
        <v>190</v>
      </c>
      <c r="I2" s="10"/>
    </row>
    <row r="3" spans="1:9" x14ac:dyDescent="0.2">
      <c r="A3" s="10" t="s">
        <v>189</v>
      </c>
      <c r="B3" s="10" t="s">
        <v>11</v>
      </c>
      <c r="C3" s="10">
        <v>0.5</v>
      </c>
      <c r="D3" s="10">
        <v>2631</v>
      </c>
      <c r="E3" s="10"/>
      <c r="F3" s="10">
        <v>2.399</v>
      </c>
      <c r="G3" s="10"/>
      <c r="H3" s="10" t="s">
        <v>191</v>
      </c>
      <c r="I3" s="10"/>
    </row>
    <row r="4" spans="1:9" x14ac:dyDescent="0.2">
      <c r="A4" s="10" t="s">
        <v>189</v>
      </c>
      <c r="B4" s="10" t="s">
        <v>11</v>
      </c>
      <c r="C4" s="10">
        <v>0.5</v>
      </c>
      <c r="D4" s="10">
        <v>2644</v>
      </c>
      <c r="E4" s="10"/>
      <c r="F4" s="10">
        <v>2.4119999999999999</v>
      </c>
      <c r="G4" s="10"/>
      <c r="H4" s="10" t="s">
        <v>192</v>
      </c>
      <c r="I4" s="10"/>
    </row>
    <row r="5" spans="1:9" x14ac:dyDescent="0.2">
      <c r="A5" s="10" t="s">
        <v>193</v>
      </c>
      <c r="B5" s="10" t="s">
        <v>11</v>
      </c>
      <c r="C5" s="10">
        <v>0.5</v>
      </c>
      <c r="D5" s="10">
        <v>3077</v>
      </c>
      <c r="E5" s="10"/>
      <c r="F5" s="10">
        <v>2.8420000000000001</v>
      </c>
      <c r="G5" s="10"/>
      <c r="H5" s="10" t="s">
        <v>194</v>
      </c>
      <c r="I5" s="10"/>
    </row>
    <row r="6" spans="1:9" x14ac:dyDescent="0.2">
      <c r="A6" s="10" t="s">
        <v>193</v>
      </c>
      <c r="B6" s="10" t="s">
        <v>11</v>
      </c>
      <c r="C6" s="10">
        <v>0.5</v>
      </c>
      <c r="D6" s="10">
        <v>3303</v>
      </c>
      <c r="E6" s="10"/>
      <c r="F6" s="10">
        <v>3.0659999999999998</v>
      </c>
      <c r="G6" s="10"/>
      <c r="H6" s="10" t="s">
        <v>195</v>
      </c>
      <c r="I6" s="10"/>
    </row>
    <row r="7" spans="1:9" x14ac:dyDescent="0.2">
      <c r="A7" s="10" t="s">
        <v>193</v>
      </c>
      <c r="B7" s="10" t="s">
        <v>11</v>
      </c>
      <c r="C7" s="10">
        <v>0.5</v>
      </c>
      <c r="D7" s="10">
        <v>3294</v>
      </c>
      <c r="E7" s="10"/>
      <c r="F7" s="10">
        <v>3.0569999999999999</v>
      </c>
      <c r="G7" s="10"/>
      <c r="H7" s="10" t="s">
        <v>196</v>
      </c>
      <c r="I7" s="10"/>
    </row>
    <row r="8" spans="1:9" x14ac:dyDescent="0.2">
      <c r="A8" s="10" t="s">
        <v>197</v>
      </c>
      <c r="B8" s="10" t="s">
        <v>11</v>
      </c>
      <c r="C8" s="10">
        <v>0.5</v>
      </c>
      <c r="D8" s="10">
        <v>2941</v>
      </c>
      <c r="E8" s="10"/>
      <c r="F8" s="10">
        <v>2.7069999999999999</v>
      </c>
      <c r="G8" s="10"/>
      <c r="H8" s="10" t="s">
        <v>198</v>
      </c>
      <c r="I8" s="10"/>
    </row>
    <row r="9" spans="1:9" x14ac:dyDescent="0.2">
      <c r="A9" s="10" t="s">
        <v>197</v>
      </c>
      <c r="B9" s="10" t="s">
        <v>11</v>
      </c>
      <c r="C9" s="10">
        <v>0.5</v>
      </c>
      <c r="D9" s="10">
        <v>3134</v>
      </c>
      <c r="E9" s="10"/>
      <c r="F9" s="10">
        <v>2.899</v>
      </c>
      <c r="G9" s="10"/>
      <c r="H9" s="10" t="s">
        <v>199</v>
      </c>
      <c r="I9" s="10"/>
    </row>
    <row r="10" spans="1:9" x14ac:dyDescent="0.2">
      <c r="A10" s="10" t="s">
        <v>197</v>
      </c>
      <c r="B10" s="10" t="s">
        <v>11</v>
      </c>
      <c r="C10" s="10">
        <v>0.5</v>
      </c>
      <c r="D10" s="10">
        <v>3135</v>
      </c>
      <c r="E10" s="10"/>
      <c r="F10" s="10">
        <v>2.899</v>
      </c>
      <c r="G10" s="10"/>
      <c r="H10" s="10" t="s">
        <v>200</v>
      </c>
      <c r="I10" s="10"/>
    </row>
    <row r="11" spans="1:9" x14ac:dyDescent="0.2">
      <c r="A11" s="10" t="s">
        <v>177</v>
      </c>
      <c r="B11" s="10" t="s">
        <v>11</v>
      </c>
      <c r="C11" s="10">
        <v>0.5</v>
      </c>
      <c r="D11" s="10">
        <v>3078</v>
      </c>
      <c r="E11" s="10"/>
      <c r="F11" s="10">
        <v>2.843</v>
      </c>
      <c r="G11" s="10"/>
      <c r="H11" s="10" t="s">
        <v>178</v>
      </c>
      <c r="I11" s="10"/>
    </row>
    <row r="12" spans="1:9" x14ac:dyDescent="0.2">
      <c r="A12" s="10" t="s">
        <v>177</v>
      </c>
      <c r="B12" s="10" t="s">
        <v>11</v>
      </c>
      <c r="C12" s="10">
        <v>0.5</v>
      </c>
      <c r="D12" s="10">
        <v>3340</v>
      </c>
      <c r="E12" s="10"/>
      <c r="F12" s="10">
        <v>3.1030000000000002</v>
      </c>
      <c r="G12" s="10"/>
      <c r="H12" s="10" t="s">
        <v>179</v>
      </c>
      <c r="I12" s="10"/>
    </row>
    <row r="13" spans="1:9" x14ac:dyDescent="0.2">
      <c r="A13" s="10" t="s">
        <v>177</v>
      </c>
      <c r="B13" s="10" t="s">
        <v>11</v>
      </c>
      <c r="C13" s="10">
        <v>0.5</v>
      </c>
      <c r="D13" s="10">
        <v>3305</v>
      </c>
      <c r="E13" s="10"/>
      <c r="F13" s="10">
        <v>3.0680000000000001</v>
      </c>
      <c r="G13" s="10"/>
      <c r="H13" s="10" t="s">
        <v>180</v>
      </c>
      <c r="I13" s="10"/>
    </row>
    <row r="14" spans="1:9" x14ac:dyDescent="0.2">
      <c r="A14" s="10" t="s">
        <v>181</v>
      </c>
      <c r="B14" s="10" t="s">
        <v>11</v>
      </c>
      <c r="C14" s="10">
        <v>0.5</v>
      </c>
      <c r="D14" s="10">
        <v>2386</v>
      </c>
      <c r="E14" s="10"/>
      <c r="F14" s="10">
        <v>2.1560000000000001</v>
      </c>
      <c r="G14" s="10"/>
      <c r="H14" s="10" t="s">
        <v>182</v>
      </c>
      <c r="I14" s="10"/>
    </row>
    <row r="15" spans="1:9" x14ac:dyDescent="0.2">
      <c r="A15" s="10" t="s">
        <v>181</v>
      </c>
      <c r="B15" s="10" t="s">
        <v>11</v>
      </c>
      <c r="C15" s="10">
        <v>0.5</v>
      </c>
      <c r="D15" s="10">
        <v>2492</v>
      </c>
      <c r="E15" s="10"/>
      <c r="F15" s="10">
        <v>2.2610000000000001</v>
      </c>
      <c r="G15" s="10"/>
      <c r="H15" s="10" t="s">
        <v>183</v>
      </c>
      <c r="I15" s="10"/>
    </row>
    <row r="16" spans="1:9" x14ac:dyDescent="0.2">
      <c r="A16" s="10" t="s">
        <v>181</v>
      </c>
      <c r="B16" s="10" t="s">
        <v>11</v>
      </c>
      <c r="C16" s="10">
        <v>0.5</v>
      </c>
      <c r="D16" s="10">
        <v>2483</v>
      </c>
      <c r="E16" s="10"/>
      <c r="F16" s="10">
        <v>2.2519999999999998</v>
      </c>
      <c r="G16" s="10"/>
      <c r="H16" s="10" t="s">
        <v>184</v>
      </c>
      <c r="I16" s="10"/>
    </row>
    <row r="17" spans="1:9" x14ac:dyDescent="0.2">
      <c r="A17" s="10" t="s">
        <v>185</v>
      </c>
      <c r="B17" s="10" t="s">
        <v>11</v>
      </c>
      <c r="C17" s="10">
        <v>0.5</v>
      </c>
      <c r="D17" s="10">
        <v>2045</v>
      </c>
      <c r="E17" s="10"/>
      <c r="F17" s="10">
        <v>1.8169999999999999</v>
      </c>
      <c r="G17" s="10"/>
      <c r="H17" s="10" t="s">
        <v>186</v>
      </c>
      <c r="I17" s="10"/>
    </row>
    <row r="18" spans="1:9" x14ac:dyDescent="0.2">
      <c r="A18" s="10" t="s">
        <v>185</v>
      </c>
      <c r="B18" s="10" t="s">
        <v>11</v>
      </c>
      <c r="C18" s="10">
        <v>0.5</v>
      </c>
      <c r="D18" s="10">
        <v>2186</v>
      </c>
      <c r="E18" s="10"/>
      <c r="F18" s="10">
        <v>1.9570000000000001</v>
      </c>
      <c r="G18" s="10"/>
      <c r="H18" s="10" t="s">
        <v>187</v>
      </c>
      <c r="I18" s="10"/>
    </row>
    <row r="19" spans="1:9" x14ac:dyDescent="0.2">
      <c r="A19" s="10" t="s">
        <v>185</v>
      </c>
      <c r="B19" s="10" t="s">
        <v>11</v>
      </c>
      <c r="C19" s="10">
        <v>0.5</v>
      </c>
      <c r="D19" s="10">
        <v>2173</v>
      </c>
      <c r="E19" s="10"/>
      <c r="F19" s="10">
        <v>1.944</v>
      </c>
      <c r="G19" s="10"/>
      <c r="H19" s="10" t="s">
        <v>188</v>
      </c>
      <c r="I19" s="10"/>
    </row>
    <row r="20" spans="1:9" x14ac:dyDescent="0.2">
      <c r="A20" s="10" t="s">
        <v>165</v>
      </c>
      <c r="B20" s="10" t="s">
        <v>11</v>
      </c>
      <c r="C20" s="10">
        <v>0.5</v>
      </c>
      <c r="D20" s="10">
        <v>3289</v>
      </c>
      <c r="E20" s="10"/>
      <c r="F20" s="10">
        <v>3.0529999999999999</v>
      </c>
      <c r="G20" s="10"/>
      <c r="H20" s="10" t="s">
        <v>166</v>
      </c>
      <c r="I20" s="10"/>
    </row>
    <row r="21" spans="1:9" x14ac:dyDescent="0.2">
      <c r="A21" s="10" t="s">
        <v>165</v>
      </c>
      <c r="B21" s="10" t="s">
        <v>11</v>
      </c>
      <c r="C21" s="10">
        <v>0.5</v>
      </c>
      <c r="D21" s="10">
        <v>3567</v>
      </c>
      <c r="E21" s="10"/>
      <c r="F21" s="10">
        <v>3.3279999999999998</v>
      </c>
      <c r="G21" s="10"/>
      <c r="H21" s="10" t="s">
        <v>167</v>
      </c>
      <c r="I21" s="10"/>
    </row>
    <row r="22" spans="1:9" x14ac:dyDescent="0.2">
      <c r="A22" s="10" t="s">
        <v>165</v>
      </c>
      <c r="B22" s="10" t="s">
        <v>11</v>
      </c>
      <c r="C22" s="10">
        <v>0.5</v>
      </c>
      <c r="D22" s="10">
        <v>3518</v>
      </c>
      <c r="E22" s="10"/>
      <c r="F22" s="10">
        <v>3.28</v>
      </c>
      <c r="G22" s="10"/>
      <c r="H22" s="10" t="s">
        <v>168</v>
      </c>
      <c r="I22" s="10"/>
    </row>
    <row r="23" spans="1:9" x14ac:dyDescent="0.2">
      <c r="A23" s="10" t="s">
        <v>169</v>
      </c>
      <c r="B23" s="10" t="s">
        <v>11</v>
      </c>
      <c r="C23" s="10">
        <v>0.5</v>
      </c>
      <c r="D23" s="10">
        <v>3243</v>
      </c>
      <c r="E23" s="10"/>
      <c r="F23" s="10">
        <v>3.0070000000000001</v>
      </c>
      <c r="G23" s="10"/>
      <c r="H23" s="10" t="s">
        <v>170</v>
      </c>
      <c r="I23" s="10"/>
    </row>
    <row r="24" spans="1:9" x14ac:dyDescent="0.2">
      <c r="A24" s="10" t="s">
        <v>169</v>
      </c>
      <c r="B24" s="10" t="s">
        <v>11</v>
      </c>
      <c r="C24" s="10">
        <v>0.5</v>
      </c>
      <c r="D24" s="10">
        <v>3471</v>
      </c>
      <c r="E24" s="10"/>
      <c r="F24" s="10">
        <v>3.2330000000000001</v>
      </c>
      <c r="G24" s="10"/>
      <c r="H24" s="10" t="s">
        <v>171</v>
      </c>
      <c r="I24" s="10"/>
    </row>
    <row r="25" spans="1:9" x14ac:dyDescent="0.2">
      <c r="A25" s="10" t="s">
        <v>169</v>
      </c>
      <c r="B25" s="10" t="s">
        <v>11</v>
      </c>
      <c r="C25" s="10">
        <v>0.5</v>
      </c>
      <c r="D25" s="10">
        <v>3427</v>
      </c>
      <c r="E25" s="10"/>
      <c r="F25" s="10">
        <v>3.19</v>
      </c>
      <c r="G25" s="10"/>
      <c r="H25" s="10" t="s">
        <v>172</v>
      </c>
      <c r="I25" s="10"/>
    </row>
    <row r="26" spans="1:9" x14ac:dyDescent="0.2">
      <c r="A26" s="10" t="s">
        <v>173</v>
      </c>
      <c r="B26" s="10" t="s">
        <v>11</v>
      </c>
      <c r="C26" s="10">
        <v>0.5</v>
      </c>
      <c r="D26" s="10">
        <v>3238</v>
      </c>
      <c r="E26" s="10"/>
      <c r="F26" s="10">
        <v>3.0019999999999998</v>
      </c>
      <c r="G26" s="10"/>
      <c r="H26" s="10" t="s">
        <v>174</v>
      </c>
      <c r="I26" s="10"/>
    </row>
    <row r="27" spans="1:9" x14ac:dyDescent="0.2">
      <c r="A27" s="10" t="s">
        <v>173</v>
      </c>
      <c r="B27" s="10" t="s">
        <v>11</v>
      </c>
      <c r="C27" s="10">
        <v>0.5</v>
      </c>
      <c r="D27" s="10">
        <v>3468</v>
      </c>
      <c r="E27" s="10"/>
      <c r="F27" s="10">
        <v>3.23</v>
      </c>
      <c r="G27" s="10"/>
      <c r="H27" s="10" t="s">
        <v>175</v>
      </c>
      <c r="I27" s="10"/>
    </row>
    <row r="28" spans="1:9" x14ac:dyDescent="0.2">
      <c r="A28" s="10" t="s">
        <v>173</v>
      </c>
      <c r="B28" s="10" t="s">
        <v>11</v>
      </c>
      <c r="C28" s="10">
        <v>0.5</v>
      </c>
      <c r="D28" s="10">
        <v>3442</v>
      </c>
      <c r="E28" s="10"/>
      <c r="F28" s="10">
        <v>3.2040000000000002</v>
      </c>
      <c r="G28" s="10"/>
      <c r="H28" s="10" t="s">
        <v>176</v>
      </c>
      <c r="I28" s="10"/>
    </row>
    <row r="29" spans="1:9" x14ac:dyDescent="0.2">
      <c r="A29" s="10" t="s">
        <v>153</v>
      </c>
      <c r="B29" s="10" t="s">
        <v>11</v>
      </c>
      <c r="C29" s="10">
        <v>0.5</v>
      </c>
      <c r="D29" s="10">
        <v>2420</v>
      </c>
      <c r="E29" s="10"/>
      <c r="F29" s="10">
        <v>2.19</v>
      </c>
      <c r="G29" s="10"/>
      <c r="H29" s="10" t="s">
        <v>154</v>
      </c>
      <c r="I29" s="10"/>
    </row>
    <row r="30" spans="1:9" x14ac:dyDescent="0.2">
      <c r="A30" s="10" t="s">
        <v>153</v>
      </c>
      <c r="B30" s="10" t="s">
        <v>11</v>
      </c>
      <c r="C30" s="10">
        <v>0.5</v>
      </c>
      <c r="D30" s="10">
        <v>2606</v>
      </c>
      <c r="E30" s="10"/>
      <c r="F30" s="10">
        <v>2.3740000000000001</v>
      </c>
      <c r="G30" s="10"/>
      <c r="H30" s="10" t="s">
        <v>155</v>
      </c>
      <c r="I30" s="10"/>
    </row>
    <row r="31" spans="1:9" x14ac:dyDescent="0.2">
      <c r="A31" s="10" t="s">
        <v>153</v>
      </c>
      <c r="B31" s="10" t="s">
        <v>11</v>
      </c>
      <c r="C31" s="10">
        <v>0.5</v>
      </c>
      <c r="D31" s="10">
        <v>2614</v>
      </c>
      <c r="E31" s="10"/>
      <c r="F31" s="10">
        <v>2.3820000000000001</v>
      </c>
      <c r="G31" s="10"/>
      <c r="H31" s="10" t="s">
        <v>156</v>
      </c>
      <c r="I31" s="10"/>
    </row>
    <row r="32" spans="1:9" x14ac:dyDescent="0.2">
      <c r="A32" s="10" t="s">
        <v>157</v>
      </c>
      <c r="B32" s="10" t="s">
        <v>11</v>
      </c>
      <c r="C32" s="10">
        <v>0.5</v>
      </c>
      <c r="D32" s="10">
        <v>4796</v>
      </c>
      <c r="E32" s="10"/>
      <c r="F32" s="10">
        <v>4.5490000000000004</v>
      </c>
      <c r="G32" s="10"/>
      <c r="H32" s="10" t="s">
        <v>158</v>
      </c>
      <c r="I32" s="10"/>
    </row>
    <row r="33" spans="1:9" x14ac:dyDescent="0.2">
      <c r="A33" s="10" t="s">
        <v>157</v>
      </c>
      <c r="B33" s="10" t="s">
        <v>11</v>
      </c>
      <c r="C33" s="10">
        <v>0.5</v>
      </c>
      <c r="D33" s="10">
        <v>5098</v>
      </c>
      <c r="E33" s="10"/>
      <c r="F33" s="10">
        <v>4.8490000000000002</v>
      </c>
      <c r="G33" s="10"/>
      <c r="H33" s="10" t="s">
        <v>159</v>
      </c>
      <c r="I33" s="10"/>
    </row>
    <row r="34" spans="1:9" x14ac:dyDescent="0.2">
      <c r="A34" s="10" t="s">
        <v>157</v>
      </c>
      <c r="B34" s="10" t="s">
        <v>11</v>
      </c>
      <c r="C34" s="10">
        <v>0.5</v>
      </c>
      <c r="D34" s="10">
        <v>5166</v>
      </c>
      <c r="E34" s="10"/>
      <c r="F34" s="10">
        <v>4.9160000000000004</v>
      </c>
      <c r="G34" s="10"/>
      <c r="H34" s="10" t="s">
        <v>160</v>
      </c>
      <c r="I34" s="10"/>
    </row>
    <row r="35" spans="1:9" x14ac:dyDescent="0.2">
      <c r="A35" s="10" t="s">
        <v>161</v>
      </c>
      <c r="B35" s="10" t="s">
        <v>11</v>
      </c>
      <c r="C35" s="10">
        <v>0.5</v>
      </c>
      <c r="D35" s="10">
        <v>2958</v>
      </c>
      <c r="E35" s="10"/>
      <c r="F35" s="10">
        <v>2.7229999999999999</v>
      </c>
      <c r="G35" s="10"/>
      <c r="H35" s="10" t="s">
        <v>162</v>
      </c>
      <c r="I35" s="10"/>
    </row>
    <row r="36" spans="1:9" x14ac:dyDescent="0.2">
      <c r="A36" s="10" t="s">
        <v>161</v>
      </c>
      <c r="B36" s="10" t="s">
        <v>11</v>
      </c>
      <c r="C36" s="10">
        <v>0.5</v>
      </c>
      <c r="D36" s="10">
        <v>3185</v>
      </c>
      <c r="E36" s="10"/>
      <c r="F36" s="10">
        <v>2.9489999999999998</v>
      </c>
      <c r="G36" s="10"/>
      <c r="H36" s="10" t="s">
        <v>163</v>
      </c>
      <c r="I36" s="10"/>
    </row>
    <row r="37" spans="1:9" x14ac:dyDescent="0.2">
      <c r="A37" s="10" t="s">
        <v>161</v>
      </c>
      <c r="B37" s="10" t="s">
        <v>11</v>
      </c>
      <c r="C37" s="10">
        <v>0.5</v>
      </c>
      <c r="D37" s="10">
        <v>3133</v>
      </c>
      <c r="E37" s="10"/>
      <c r="F37" s="10">
        <v>2.8969999999999998</v>
      </c>
      <c r="G37" s="10"/>
      <c r="H37" s="10" t="s">
        <v>164</v>
      </c>
      <c r="I37" s="10"/>
    </row>
  </sheetData>
  <sortState xmlns:xlrd2="http://schemas.microsoft.com/office/spreadsheetml/2017/richdata2" ref="A2:K37">
    <sortCondition ref="A2:A3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BBFC-5EA6-3A4C-8E0A-4088D2C4A1D1}">
  <dimension ref="A1:I37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17.1640625" customWidth="1"/>
  </cols>
  <sheetData>
    <row r="1" spans="1:9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9" x14ac:dyDescent="0.2">
      <c r="A2" s="10" t="s">
        <v>261</v>
      </c>
      <c r="B2" s="10" t="s">
        <v>11</v>
      </c>
      <c r="C2" s="10">
        <v>0.5</v>
      </c>
      <c r="D2" s="10">
        <v>1319</v>
      </c>
      <c r="E2" s="10"/>
      <c r="F2" s="10">
        <v>1.0960000000000001</v>
      </c>
      <c r="G2" s="10"/>
      <c r="H2" s="10" t="s">
        <v>262</v>
      </c>
      <c r="I2" s="10"/>
    </row>
    <row r="3" spans="1:9" x14ac:dyDescent="0.2">
      <c r="A3" s="10" t="s">
        <v>261</v>
      </c>
      <c r="B3" s="10" t="s">
        <v>11</v>
      </c>
      <c r="C3" s="10">
        <v>0.5</v>
      </c>
      <c r="D3" s="10">
        <v>1353</v>
      </c>
      <c r="E3" s="10"/>
      <c r="F3" s="10">
        <v>1.1299999999999999</v>
      </c>
      <c r="G3" s="10"/>
      <c r="H3" s="10" t="s">
        <v>263</v>
      </c>
      <c r="I3" s="10"/>
    </row>
    <row r="4" spans="1:9" x14ac:dyDescent="0.2">
      <c r="A4" s="10" t="s">
        <v>261</v>
      </c>
      <c r="B4" s="10" t="s">
        <v>11</v>
      </c>
      <c r="C4" s="10">
        <v>0.5</v>
      </c>
      <c r="D4" s="10">
        <v>1358</v>
      </c>
      <c r="E4" s="10"/>
      <c r="F4" s="10">
        <v>1.135</v>
      </c>
      <c r="G4" s="10"/>
      <c r="H4" s="10" t="s">
        <v>264</v>
      </c>
      <c r="I4" s="10"/>
    </row>
    <row r="5" spans="1:9" x14ac:dyDescent="0.2">
      <c r="A5" s="10" t="s">
        <v>265</v>
      </c>
      <c r="B5" s="10" t="s">
        <v>11</v>
      </c>
      <c r="C5" s="10">
        <v>0.5</v>
      </c>
      <c r="D5" s="10">
        <v>1348</v>
      </c>
      <c r="E5" s="10"/>
      <c r="F5" s="10">
        <v>1.1240000000000001</v>
      </c>
      <c r="G5" s="10"/>
      <c r="H5" s="10" t="s">
        <v>266</v>
      </c>
      <c r="I5" s="10"/>
    </row>
    <row r="6" spans="1:9" x14ac:dyDescent="0.2">
      <c r="A6" s="10" t="s">
        <v>265</v>
      </c>
      <c r="B6" s="10" t="s">
        <v>11</v>
      </c>
      <c r="C6" s="10">
        <v>0.5</v>
      </c>
      <c r="D6" s="10">
        <v>1321</v>
      </c>
      <c r="E6" s="10"/>
      <c r="F6" s="10">
        <v>1.0980000000000001</v>
      </c>
      <c r="G6" s="10"/>
      <c r="H6" s="10" t="s">
        <v>267</v>
      </c>
      <c r="I6" s="10"/>
    </row>
    <row r="7" spans="1:9" x14ac:dyDescent="0.2">
      <c r="A7" s="10" t="s">
        <v>265</v>
      </c>
      <c r="B7" s="10" t="s">
        <v>11</v>
      </c>
      <c r="C7" s="10">
        <v>0.5</v>
      </c>
      <c r="D7" s="10">
        <v>1340</v>
      </c>
      <c r="E7" s="10"/>
      <c r="F7" s="10">
        <v>1.1160000000000001</v>
      </c>
      <c r="G7" s="10"/>
      <c r="H7" s="10" t="s">
        <v>268</v>
      </c>
      <c r="I7" s="10"/>
    </row>
    <row r="8" spans="1:9" x14ac:dyDescent="0.2">
      <c r="A8" s="10" t="s">
        <v>269</v>
      </c>
      <c r="B8" s="10" t="s">
        <v>11</v>
      </c>
      <c r="C8" s="10">
        <v>0.5</v>
      </c>
      <c r="D8" s="10">
        <v>1023</v>
      </c>
      <c r="E8" s="10"/>
      <c r="F8" s="10">
        <v>0.80200000000000005</v>
      </c>
      <c r="G8" s="10"/>
      <c r="H8" s="10" t="s">
        <v>270</v>
      </c>
      <c r="I8" s="10"/>
    </row>
    <row r="9" spans="1:9" x14ac:dyDescent="0.2">
      <c r="A9" s="10" t="s">
        <v>269</v>
      </c>
      <c r="B9" s="10" t="s">
        <v>11</v>
      </c>
      <c r="C9" s="10">
        <v>0.5</v>
      </c>
      <c r="D9" s="10">
        <v>1028</v>
      </c>
      <c r="E9" s="10"/>
      <c r="F9" s="10">
        <v>0.80700000000000005</v>
      </c>
      <c r="G9" s="10"/>
      <c r="H9" s="10" t="s">
        <v>271</v>
      </c>
      <c r="I9" s="10"/>
    </row>
    <row r="10" spans="1:9" x14ac:dyDescent="0.2">
      <c r="A10" s="10" t="s">
        <v>269</v>
      </c>
      <c r="B10" s="10" t="s">
        <v>11</v>
      </c>
      <c r="C10" s="10">
        <v>0.5</v>
      </c>
      <c r="D10" s="10">
        <v>1004</v>
      </c>
      <c r="E10" s="10"/>
      <c r="F10" s="10">
        <v>0.78300000000000003</v>
      </c>
      <c r="G10" s="10"/>
      <c r="H10" s="10" t="s">
        <v>272</v>
      </c>
      <c r="I10" s="10"/>
    </row>
    <row r="11" spans="1:9" x14ac:dyDescent="0.2">
      <c r="A11" s="10" t="s">
        <v>273</v>
      </c>
      <c r="B11" s="10" t="s">
        <v>11</v>
      </c>
      <c r="C11" s="10">
        <v>0.5</v>
      </c>
      <c r="D11" s="10">
        <v>953</v>
      </c>
      <c r="E11" s="10"/>
      <c r="F11" s="10">
        <v>0.73299999999999998</v>
      </c>
      <c r="G11" s="10"/>
      <c r="H11" s="10" t="s">
        <v>274</v>
      </c>
      <c r="I11" s="10"/>
    </row>
    <row r="12" spans="1:9" x14ac:dyDescent="0.2">
      <c r="A12" s="10" t="s">
        <v>273</v>
      </c>
      <c r="B12" s="10" t="s">
        <v>11</v>
      </c>
      <c r="C12" s="10">
        <v>0.5</v>
      </c>
      <c r="D12" s="10">
        <v>997</v>
      </c>
      <c r="E12" s="10"/>
      <c r="F12" s="10">
        <v>0.77600000000000002</v>
      </c>
      <c r="G12" s="10"/>
      <c r="H12" s="10" t="s">
        <v>275</v>
      </c>
      <c r="I12" s="10"/>
    </row>
    <row r="13" spans="1:9" x14ac:dyDescent="0.2">
      <c r="A13" s="10" t="s">
        <v>273</v>
      </c>
      <c r="B13" s="10" t="s">
        <v>11</v>
      </c>
      <c r="C13" s="10">
        <v>0.5</v>
      </c>
      <c r="D13" s="10">
        <v>926</v>
      </c>
      <c r="E13" s="10"/>
      <c r="F13" s="10">
        <v>0.70499999999999996</v>
      </c>
      <c r="G13" s="10"/>
      <c r="H13" s="10" t="s">
        <v>276</v>
      </c>
      <c r="I13" s="10"/>
    </row>
    <row r="14" spans="1:9" x14ac:dyDescent="0.2">
      <c r="A14" s="10" t="s">
        <v>277</v>
      </c>
      <c r="B14" s="10" t="s">
        <v>11</v>
      </c>
      <c r="C14" s="10">
        <v>0.5</v>
      </c>
      <c r="D14" s="10">
        <v>2261</v>
      </c>
      <c r="E14" s="10"/>
      <c r="F14" s="10">
        <v>2.032</v>
      </c>
      <c r="G14" s="10"/>
      <c r="H14" s="10" t="s">
        <v>278</v>
      </c>
      <c r="I14" s="10"/>
    </row>
    <row r="15" spans="1:9" x14ac:dyDescent="0.2">
      <c r="A15" s="10" t="s">
        <v>277</v>
      </c>
      <c r="B15" s="10" t="s">
        <v>11</v>
      </c>
      <c r="C15" s="10">
        <v>0.5</v>
      </c>
      <c r="D15" s="10">
        <v>2405</v>
      </c>
      <c r="E15" s="10"/>
      <c r="F15" s="10">
        <v>2.1749999999999998</v>
      </c>
      <c r="G15" s="10"/>
      <c r="H15" s="10" t="s">
        <v>279</v>
      </c>
      <c r="I15" s="10"/>
    </row>
    <row r="16" spans="1:9" x14ac:dyDescent="0.2">
      <c r="A16" s="10" t="s">
        <v>277</v>
      </c>
      <c r="B16" s="10" t="s">
        <v>11</v>
      </c>
      <c r="C16" s="10">
        <v>0.5</v>
      </c>
      <c r="D16" s="10">
        <v>2302</v>
      </c>
      <c r="E16" s="10"/>
      <c r="F16" s="10">
        <v>2.0720000000000001</v>
      </c>
      <c r="G16" s="10"/>
      <c r="H16" s="10" t="s">
        <v>280</v>
      </c>
      <c r="I16" s="10"/>
    </row>
    <row r="17" spans="1:9" x14ac:dyDescent="0.2">
      <c r="A17" s="10" t="s">
        <v>281</v>
      </c>
      <c r="B17" s="10" t="s">
        <v>11</v>
      </c>
      <c r="C17" s="10">
        <v>0.5</v>
      </c>
      <c r="D17" s="10">
        <v>837</v>
      </c>
      <c r="E17" s="10"/>
      <c r="F17" s="10">
        <v>0.61699999999999999</v>
      </c>
      <c r="G17" s="10"/>
      <c r="H17" s="10" t="s">
        <v>282</v>
      </c>
      <c r="I17" s="10"/>
    </row>
    <row r="18" spans="1:9" x14ac:dyDescent="0.2">
      <c r="A18" s="10" t="s">
        <v>281</v>
      </c>
      <c r="B18" s="10" t="s">
        <v>11</v>
      </c>
      <c r="C18" s="10">
        <v>0.5</v>
      </c>
      <c r="D18" s="10">
        <v>854</v>
      </c>
      <c r="E18" s="10"/>
      <c r="F18" s="10">
        <v>0.63400000000000001</v>
      </c>
      <c r="G18" s="10"/>
      <c r="H18" s="10" t="s">
        <v>283</v>
      </c>
      <c r="I18" s="10"/>
    </row>
    <row r="19" spans="1:9" x14ac:dyDescent="0.2">
      <c r="A19" s="10" t="s">
        <v>281</v>
      </c>
      <c r="B19" s="10" t="s">
        <v>11</v>
      </c>
      <c r="C19" s="10">
        <v>0.5</v>
      </c>
      <c r="D19" s="10">
        <v>931</v>
      </c>
      <c r="E19" s="10"/>
      <c r="F19" s="10">
        <v>0.71099999999999997</v>
      </c>
      <c r="G19" s="10"/>
      <c r="H19" s="10" t="s">
        <v>284</v>
      </c>
      <c r="I19" s="10"/>
    </row>
    <row r="20" spans="1:9" x14ac:dyDescent="0.2">
      <c r="A20" s="10" t="s">
        <v>285</v>
      </c>
      <c r="B20" s="10" t="s">
        <v>11</v>
      </c>
      <c r="C20" s="10">
        <v>0.5</v>
      </c>
      <c r="D20" s="10">
        <v>652</v>
      </c>
      <c r="E20" s="10"/>
      <c r="F20" s="10">
        <v>0.433</v>
      </c>
      <c r="G20" s="10"/>
      <c r="H20" s="10" t="s">
        <v>286</v>
      </c>
      <c r="I20" s="10"/>
    </row>
    <row r="21" spans="1:9" x14ac:dyDescent="0.2">
      <c r="A21" s="10" t="s">
        <v>285</v>
      </c>
      <c r="B21" s="10" t="s">
        <v>11</v>
      </c>
      <c r="C21" s="10">
        <v>0.5</v>
      </c>
      <c r="D21" s="10">
        <v>657</v>
      </c>
      <c r="E21" s="10"/>
      <c r="F21" s="10">
        <v>0.438</v>
      </c>
      <c r="G21" s="10"/>
      <c r="H21" s="10" t="s">
        <v>287</v>
      </c>
      <c r="I21" s="10"/>
    </row>
    <row r="22" spans="1:9" x14ac:dyDescent="0.2">
      <c r="A22" s="10" t="s">
        <v>285</v>
      </c>
      <c r="B22" s="10" t="s">
        <v>11</v>
      </c>
      <c r="C22" s="10">
        <v>0.5</v>
      </c>
      <c r="D22" s="10">
        <v>627</v>
      </c>
      <c r="E22" s="10"/>
      <c r="F22" s="10">
        <v>0.40899999999999997</v>
      </c>
      <c r="G22" s="10"/>
      <c r="H22" s="10" t="s">
        <v>288</v>
      </c>
      <c r="I22" s="10"/>
    </row>
    <row r="23" spans="1:9" x14ac:dyDescent="0.2">
      <c r="A23" s="10" t="s">
        <v>289</v>
      </c>
      <c r="B23" s="10" t="s">
        <v>11</v>
      </c>
      <c r="C23" s="10">
        <v>0.5</v>
      </c>
      <c r="D23" s="10">
        <v>631</v>
      </c>
      <c r="E23" s="10"/>
      <c r="F23" s="10">
        <v>0.41299999999999998</v>
      </c>
      <c r="G23" s="10"/>
      <c r="H23" s="10" t="s">
        <v>290</v>
      </c>
      <c r="I23" s="10"/>
    </row>
    <row r="24" spans="1:9" x14ac:dyDescent="0.2">
      <c r="A24" s="10" t="s">
        <v>289</v>
      </c>
      <c r="B24" s="10" t="s">
        <v>11</v>
      </c>
      <c r="C24" s="10">
        <v>0.5</v>
      </c>
      <c r="D24" s="10">
        <v>598</v>
      </c>
      <c r="E24" s="10"/>
      <c r="F24" s="10">
        <v>0.38</v>
      </c>
      <c r="G24" s="10"/>
      <c r="H24" s="10" t="s">
        <v>291</v>
      </c>
      <c r="I24" s="10"/>
    </row>
    <row r="25" spans="1:9" x14ac:dyDescent="0.2">
      <c r="A25" s="10" t="s">
        <v>289</v>
      </c>
      <c r="B25" s="10" t="s">
        <v>11</v>
      </c>
      <c r="C25" s="10">
        <v>0.5</v>
      </c>
      <c r="D25" s="10">
        <v>638</v>
      </c>
      <c r="E25" s="10"/>
      <c r="F25" s="10">
        <v>0.42</v>
      </c>
      <c r="G25" s="10"/>
      <c r="H25" s="10" t="s">
        <v>292</v>
      </c>
      <c r="I25" s="10"/>
    </row>
    <row r="26" spans="1:9" x14ac:dyDescent="0.2">
      <c r="A26" s="10" t="s">
        <v>293</v>
      </c>
      <c r="B26" s="10" t="s">
        <v>11</v>
      </c>
      <c r="C26" s="10">
        <v>0.5</v>
      </c>
      <c r="D26" s="10">
        <v>659</v>
      </c>
      <c r="E26" s="10"/>
      <c r="F26" s="10">
        <v>0.441</v>
      </c>
      <c r="G26" s="10"/>
      <c r="H26" s="10" t="s">
        <v>294</v>
      </c>
      <c r="I26" s="10"/>
    </row>
    <row r="27" spans="1:9" x14ac:dyDescent="0.2">
      <c r="A27" s="10" t="s">
        <v>293</v>
      </c>
      <c r="B27" s="10" t="s">
        <v>11</v>
      </c>
      <c r="C27" s="10">
        <v>0.5</v>
      </c>
      <c r="D27" s="10">
        <v>27470</v>
      </c>
      <c r="E27" s="10"/>
      <c r="F27" s="10">
        <v>27.068000000000001</v>
      </c>
      <c r="G27" s="10"/>
      <c r="H27" s="10" t="s">
        <v>295</v>
      </c>
      <c r="I27" s="10"/>
    </row>
    <row r="28" spans="1:9" x14ac:dyDescent="0.2">
      <c r="A28" s="10" t="s">
        <v>293</v>
      </c>
      <c r="B28" s="10" t="s">
        <v>11</v>
      </c>
      <c r="C28" s="10">
        <v>0.5</v>
      </c>
      <c r="D28" s="10">
        <v>662</v>
      </c>
      <c r="E28" s="10"/>
      <c r="F28" s="10">
        <v>0.44400000000000001</v>
      </c>
      <c r="G28" s="10"/>
      <c r="H28" s="10" t="s">
        <v>296</v>
      </c>
      <c r="I28" s="10"/>
    </row>
    <row r="29" spans="1:9" x14ac:dyDescent="0.2">
      <c r="A29" s="10" t="s">
        <v>249</v>
      </c>
      <c r="B29" s="10" t="s">
        <v>11</v>
      </c>
      <c r="C29" s="10">
        <v>0.5</v>
      </c>
      <c r="D29" s="10">
        <v>750</v>
      </c>
      <c r="E29" s="10"/>
      <c r="F29" s="10">
        <v>0.53100000000000003</v>
      </c>
      <c r="G29" s="10"/>
      <c r="H29" s="10" t="s">
        <v>250</v>
      </c>
      <c r="I29" s="10"/>
    </row>
    <row r="30" spans="1:9" x14ac:dyDescent="0.2">
      <c r="A30" s="10" t="s">
        <v>249</v>
      </c>
      <c r="B30" s="10" t="s">
        <v>11</v>
      </c>
      <c r="C30" s="10">
        <v>0.5</v>
      </c>
      <c r="D30" s="10">
        <v>711</v>
      </c>
      <c r="E30" s="10"/>
      <c r="F30" s="10">
        <v>0.49199999999999999</v>
      </c>
      <c r="G30" s="10"/>
      <c r="H30" s="10" t="s">
        <v>251</v>
      </c>
      <c r="I30" s="10"/>
    </row>
    <row r="31" spans="1:9" x14ac:dyDescent="0.2">
      <c r="A31" s="10" t="s">
        <v>249</v>
      </c>
      <c r="B31" s="10" t="s">
        <v>11</v>
      </c>
      <c r="C31" s="10">
        <v>0.5</v>
      </c>
      <c r="D31" s="10">
        <v>719</v>
      </c>
      <c r="E31" s="10"/>
      <c r="F31" s="10">
        <v>0.5</v>
      </c>
      <c r="G31" s="10"/>
      <c r="H31" s="10" t="s">
        <v>252</v>
      </c>
      <c r="I31" s="10"/>
    </row>
    <row r="32" spans="1:9" x14ac:dyDescent="0.2">
      <c r="A32" s="10" t="s">
        <v>253</v>
      </c>
      <c r="B32" s="10" t="s">
        <v>11</v>
      </c>
      <c r="C32" s="10">
        <v>0.5</v>
      </c>
      <c r="D32" s="10">
        <v>2655</v>
      </c>
      <c r="E32" s="10"/>
      <c r="F32" s="10">
        <v>2.4220000000000002</v>
      </c>
      <c r="G32" s="10"/>
      <c r="H32" s="10" t="s">
        <v>254</v>
      </c>
      <c r="I32" s="10"/>
    </row>
    <row r="33" spans="1:9" x14ac:dyDescent="0.2">
      <c r="A33" s="10" t="s">
        <v>253</v>
      </c>
      <c r="B33" s="10" t="s">
        <v>11</v>
      </c>
      <c r="C33" s="10">
        <v>0.5</v>
      </c>
      <c r="D33" s="10">
        <v>2676</v>
      </c>
      <c r="E33" s="10"/>
      <c r="F33" s="10">
        <v>2.4430000000000001</v>
      </c>
      <c r="G33" s="10"/>
      <c r="H33" s="10" t="s">
        <v>255</v>
      </c>
      <c r="I33" s="10"/>
    </row>
    <row r="34" spans="1:9" x14ac:dyDescent="0.2">
      <c r="A34" s="10" t="s">
        <v>253</v>
      </c>
      <c r="B34" s="10" t="s">
        <v>11</v>
      </c>
      <c r="C34" s="10">
        <v>0.5</v>
      </c>
      <c r="D34" s="10">
        <v>2798</v>
      </c>
      <c r="E34" s="10"/>
      <c r="F34" s="10">
        <v>2.5649999999999999</v>
      </c>
      <c r="G34" s="10"/>
      <c r="H34" s="10" t="s">
        <v>256</v>
      </c>
      <c r="I34" s="10"/>
    </row>
    <row r="35" spans="1:9" x14ac:dyDescent="0.2">
      <c r="A35" s="10" t="s">
        <v>257</v>
      </c>
      <c r="B35" s="10" t="s">
        <v>11</v>
      </c>
      <c r="C35" s="10">
        <v>0.5</v>
      </c>
      <c r="D35" s="10">
        <v>1167</v>
      </c>
      <c r="E35" s="10"/>
      <c r="F35" s="10">
        <v>0.94499999999999995</v>
      </c>
      <c r="G35" s="10"/>
      <c r="H35" s="10" t="s">
        <v>258</v>
      </c>
      <c r="I35" s="10"/>
    </row>
    <row r="36" spans="1:9" x14ac:dyDescent="0.2">
      <c r="A36" s="10" t="s">
        <v>257</v>
      </c>
      <c r="B36" s="10" t="s">
        <v>11</v>
      </c>
      <c r="C36" s="10">
        <v>0.5</v>
      </c>
      <c r="D36" s="10">
        <v>1217</v>
      </c>
      <c r="E36" s="10"/>
      <c r="F36" s="10">
        <v>0.99399999999999999</v>
      </c>
      <c r="G36" s="10"/>
      <c r="H36" s="10" t="s">
        <v>259</v>
      </c>
      <c r="I36" s="10"/>
    </row>
    <row r="37" spans="1:9" x14ac:dyDescent="0.2">
      <c r="A37" s="10" t="s">
        <v>257</v>
      </c>
      <c r="B37" s="10" t="s">
        <v>11</v>
      </c>
      <c r="C37" s="10">
        <v>0.5</v>
      </c>
      <c r="D37" s="10">
        <v>1187</v>
      </c>
      <c r="E37" s="10"/>
      <c r="F37" s="10">
        <v>0.96399999999999997</v>
      </c>
      <c r="G37" s="10"/>
      <c r="H37" s="10" t="s">
        <v>260</v>
      </c>
      <c r="I37" s="10"/>
    </row>
  </sheetData>
  <sortState xmlns:xlrd2="http://schemas.microsoft.com/office/spreadsheetml/2017/richdata2" ref="A2:K37">
    <sortCondition ref="A2:A3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EF5F-1AF1-4746-8870-2A51FEAE9482}">
  <dimension ref="A1:O45"/>
  <sheetViews>
    <sheetView zoomScaleNormal="120" workbookViewId="0">
      <selection activeCell="L100" sqref="L100"/>
    </sheetView>
  </sheetViews>
  <sheetFormatPr baseColWidth="10" defaultRowHeight="16" x14ac:dyDescent="0.2"/>
  <cols>
    <col min="2" max="2" width="13.33203125" customWidth="1"/>
    <col min="3" max="3" width="12.83203125" bestFit="1" customWidth="1"/>
    <col min="4" max="4" width="11.6640625" bestFit="1" customWidth="1"/>
    <col min="5" max="5" width="12.83203125" bestFit="1" customWidth="1"/>
    <col min="6" max="6" width="11.6640625" bestFit="1" customWidth="1"/>
    <col min="7" max="7" width="12.83203125" bestFit="1" customWidth="1"/>
  </cols>
  <sheetData>
    <row r="1" spans="1:15" x14ac:dyDescent="0.2">
      <c r="B1" s="8" t="s">
        <v>79</v>
      </c>
      <c r="C1" s="8"/>
      <c r="D1" s="9" t="s">
        <v>80</v>
      </c>
      <c r="E1" s="9"/>
      <c r="F1" s="9" t="s">
        <v>81</v>
      </c>
      <c r="G1" s="9"/>
      <c r="L1" s="1"/>
      <c r="M1" s="6" t="s">
        <v>93</v>
      </c>
      <c r="N1" s="6"/>
      <c r="O1" s="6"/>
    </row>
    <row r="2" spans="1:15" x14ac:dyDescent="0.2">
      <c r="A2" s="4" t="s">
        <v>19</v>
      </c>
      <c r="B2" s="4" t="s">
        <v>83</v>
      </c>
      <c r="C2" s="4" t="s">
        <v>9</v>
      </c>
      <c r="D2" s="4" t="s">
        <v>83</v>
      </c>
      <c r="E2" s="4" t="s">
        <v>9</v>
      </c>
      <c r="F2" s="4" t="s">
        <v>83</v>
      </c>
      <c r="G2" s="4" t="s">
        <v>9</v>
      </c>
      <c r="L2" s="4" t="s">
        <v>19</v>
      </c>
      <c r="M2" s="7" t="s">
        <v>79</v>
      </c>
      <c r="N2" s="7" t="s">
        <v>80</v>
      </c>
      <c r="O2" s="7" t="s">
        <v>81</v>
      </c>
    </row>
    <row r="3" spans="1:15" x14ac:dyDescent="0.2">
      <c r="A3" s="4" t="s">
        <v>46</v>
      </c>
      <c r="B3" s="4">
        <v>28.00389891934239</v>
      </c>
      <c r="C3" s="4">
        <v>0.51740495349252724</v>
      </c>
      <c r="D3" s="4">
        <v>16.051782252827731</v>
      </c>
      <c r="E3" s="4">
        <v>0.15792847322720599</v>
      </c>
      <c r="F3" s="4">
        <v>15.092388598163041</v>
      </c>
      <c r="G3" s="4">
        <v>0.34123405018038411</v>
      </c>
      <c r="L3" s="4" t="s">
        <v>46</v>
      </c>
      <c r="M3" s="1">
        <f t="shared" ref="M3:M14" si="0">B3/B3</f>
        <v>1</v>
      </c>
      <c r="N3" s="1">
        <f t="shared" ref="N3:N14" si="1">D3/B3</f>
        <v>0.57319812141375459</v>
      </c>
      <c r="O3" s="1">
        <f t="shared" ref="O3:O14" si="2">F3/B3</f>
        <v>0.53893883282583466</v>
      </c>
    </row>
    <row r="4" spans="1:15" x14ac:dyDescent="0.2">
      <c r="A4" s="4" t="s">
        <v>39</v>
      </c>
      <c r="B4" s="4">
        <v>28.772046062945421</v>
      </c>
      <c r="C4" s="4">
        <v>0.57138346464634149</v>
      </c>
      <c r="D4" s="4">
        <v>19.412030868671444</v>
      </c>
      <c r="E4" s="4">
        <v>0.1941761727045517</v>
      </c>
      <c r="F4" s="4">
        <v>15.204607625314921</v>
      </c>
      <c r="G4" s="4">
        <v>0.38158737917417807</v>
      </c>
      <c r="L4" s="4" t="s">
        <v>39</v>
      </c>
      <c r="M4" s="1">
        <f t="shared" si="0"/>
        <v>1</v>
      </c>
      <c r="N4" s="1">
        <f t="shared" si="1"/>
        <v>0.67468371301099661</v>
      </c>
      <c r="O4" s="1">
        <f t="shared" si="2"/>
        <v>0.52845069106490972</v>
      </c>
    </row>
    <row r="5" spans="1:15" x14ac:dyDescent="0.2">
      <c r="A5" s="4" t="s">
        <v>42</v>
      </c>
      <c r="B5" s="4">
        <v>27.362195749995003</v>
      </c>
      <c r="C5" s="4">
        <v>0.39445086454063316</v>
      </c>
      <c r="D5" s="4">
        <v>18.944188163925563</v>
      </c>
      <c r="E5" s="4">
        <v>0.23192109410010295</v>
      </c>
      <c r="F5" s="4">
        <v>9.476695591534293</v>
      </c>
      <c r="G5" s="4">
        <v>0.22140674774799302</v>
      </c>
      <c r="L5" s="4" t="s">
        <v>42</v>
      </c>
      <c r="M5" s="1">
        <f t="shared" si="0"/>
        <v>1</v>
      </c>
      <c r="N5" s="1">
        <f t="shared" si="1"/>
        <v>0.69234897436654086</v>
      </c>
      <c r="O5" s="1">
        <f t="shared" si="2"/>
        <v>0.34634265751629323</v>
      </c>
    </row>
    <row r="6" spans="1:15" x14ac:dyDescent="0.2">
      <c r="A6" s="4" t="s">
        <v>48</v>
      </c>
      <c r="B6" s="4">
        <v>27.532895115240116</v>
      </c>
      <c r="C6" s="4">
        <v>8.107156836694912E-2</v>
      </c>
      <c r="D6" s="4">
        <v>16.315734049086387</v>
      </c>
      <c r="E6" s="4">
        <v>0.35314941270124961</v>
      </c>
      <c r="F6" s="4">
        <v>14.16302538738406</v>
      </c>
      <c r="G6" s="4">
        <v>0.25077003385860741</v>
      </c>
      <c r="L6" s="4" t="s">
        <v>48</v>
      </c>
      <c r="M6" s="1">
        <f t="shared" si="0"/>
        <v>1</v>
      </c>
      <c r="N6" s="1">
        <f t="shared" si="1"/>
        <v>0.5925905714163433</v>
      </c>
      <c r="O6" s="1">
        <f t="shared" si="2"/>
        <v>0.51440378238845241</v>
      </c>
    </row>
    <row r="7" spans="1:15" x14ac:dyDescent="0.2">
      <c r="A7" s="4" t="s">
        <v>49</v>
      </c>
      <c r="B7" s="4">
        <v>19.204978860827826</v>
      </c>
      <c r="C7" s="4">
        <v>0.57376565737829133</v>
      </c>
      <c r="D7" s="4">
        <v>17.475857512881909</v>
      </c>
      <c r="E7" s="4">
        <v>0.33462517469026848</v>
      </c>
      <c r="F7" s="4">
        <v>14.929591981308896</v>
      </c>
      <c r="G7" s="4">
        <v>0.39348069142915837</v>
      </c>
      <c r="L7" s="4" t="s">
        <v>49</v>
      </c>
      <c r="M7" s="1">
        <f t="shared" si="0"/>
        <v>1</v>
      </c>
      <c r="N7" s="1">
        <f t="shared" si="1"/>
        <v>0.90996494396186056</v>
      </c>
      <c r="O7" s="1">
        <f t="shared" si="2"/>
        <v>0.77738132853458186</v>
      </c>
    </row>
    <row r="8" spans="1:15" x14ac:dyDescent="0.2">
      <c r="A8" s="4" t="s">
        <v>40</v>
      </c>
      <c r="B8" s="4">
        <v>18.304065544256371</v>
      </c>
      <c r="C8" s="4">
        <v>0.43551816225815726</v>
      </c>
      <c r="D8" s="4">
        <v>14.799986907696862</v>
      </c>
      <c r="E8" s="4">
        <v>0.20832700030611526</v>
      </c>
      <c r="F8" s="4">
        <v>15.190382678211163</v>
      </c>
      <c r="G8" s="4">
        <v>0.61077765098501624</v>
      </c>
      <c r="L8" s="4" t="s">
        <v>40</v>
      </c>
      <c r="M8" s="1">
        <f t="shared" si="0"/>
        <v>1</v>
      </c>
      <c r="N8" s="1">
        <f t="shared" si="1"/>
        <v>0.80856282293749471</v>
      </c>
      <c r="O8" s="1">
        <f t="shared" si="2"/>
        <v>0.82989118682312357</v>
      </c>
    </row>
    <row r="9" spans="1:15" x14ac:dyDescent="0.2">
      <c r="A9" s="4" t="s">
        <v>44</v>
      </c>
      <c r="B9" s="4">
        <v>24.992951782379883</v>
      </c>
      <c r="C9" s="4">
        <v>0.39389949054196433</v>
      </c>
      <c r="D9" s="4">
        <v>18.884127276154132</v>
      </c>
      <c r="E9" s="4">
        <v>0.27016305643624827</v>
      </c>
      <c r="F9" s="4">
        <v>15.116096843335971</v>
      </c>
      <c r="G9" s="4">
        <v>0.11507660817506919</v>
      </c>
      <c r="L9" s="4" t="s">
        <v>44</v>
      </c>
      <c r="M9" s="1">
        <f t="shared" si="0"/>
        <v>1</v>
      </c>
      <c r="N9" s="1">
        <f t="shared" si="1"/>
        <v>0.75557811020415389</v>
      </c>
      <c r="O9" s="1">
        <f t="shared" si="2"/>
        <v>0.60481438827057121</v>
      </c>
    </row>
    <row r="10" spans="1:15" x14ac:dyDescent="0.2">
      <c r="A10" s="4" t="s">
        <v>45</v>
      </c>
      <c r="B10" s="4">
        <v>19.946256659901536</v>
      </c>
      <c r="C10" s="4">
        <v>0.38446363291032298</v>
      </c>
      <c r="D10" s="4">
        <v>16.415308678812703</v>
      </c>
      <c r="E10" s="4">
        <v>0.30067439235108712</v>
      </c>
      <c r="F10" s="4">
        <v>14.414332786217152</v>
      </c>
      <c r="G10" s="4">
        <v>0.1756331380981202</v>
      </c>
      <c r="L10" s="4" t="s">
        <v>45</v>
      </c>
      <c r="M10" s="1">
        <f t="shared" si="0"/>
        <v>1</v>
      </c>
      <c r="N10" s="1">
        <f t="shared" si="1"/>
        <v>0.82297691033991427</v>
      </c>
      <c r="O10" s="1">
        <f t="shared" si="2"/>
        <v>0.72265854350478953</v>
      </c>
    </row>
    <row r="11" spans="1:15" x14ac:dyDescent="0.2">
      <c r="A11" s="4" t="s">
        <v>38</v>
      </c>
      <c r="B11" s="4">
        <v>23.592584767498646</v>
      </c>
      <c r="C11" s="4">
        <v>0.72549296277766784</v>
      </c>
      <c r="D11" s="4">
        <v>19.216042708575198</v>
      </c>
      <c r="E11" s="4">
        <v>0.35528633366074708</v>
      </c>
      <c r="F11" s="4">
        <v>15.994882464412692</v>
      </c>
      <c r="G11" s="4">
        <v>0.2347156184651682</v>
      </c>
      <c r="L11" s="4" t="s">
        <v>38</v>
      </c>
      <c r="M11" s="1">
        <f t="shared" si="0"/>
        <v>1</v>
      </c>
      <c r="N11" s="1">
        <f t="shared" si="1"/>
        <v>0.81449501603772512</v>
      </c>
      <c r="O11" s="1">
        <f t="shared" si="2"/>
        <v>0.67796227594559222</v>
      </c>
    </row>
    <row r="12" spans="1:15" x14ac:dyDescent="0.2">
      <c r="A12" s="4" t="s">
        <v>43</v>
      </c>
      <c r="B12" s="4">
        <v>17.173972524346564</v>
      </c>
      <c r="C12" s="4">
        <v>0.29872388917895709</v>
      </c>
      <c r="D12" s="4">
        <v>15.003877816184088</v>
      </c>
      <c r="E12" s="4">
        <v>0.42443277179811556</v>
      </c>
      <c r="F12" s="4">
        <v>11.838036810758428</v>
      </c>
      <c r="G12" s="4">
        <v>0.11714208512676119</v>
      </c>
      <c r="L12" s="4" t="s">
        <v>43</v>
      </c>
      <c r="M12" s="1">
        <f t="shared" si="0"/>
        <v>1</v>
      </c>
      <c r="N12" s="1">
        <f t="shared" si="1"/>
        <v>0.87364049260670151</v>
      </c>
      <c r="O12" s="1">
        <f t="shared" si="2"/>
        <v>0.68930102187926046</v>
      </c>
    </row>
    <row r="13" spans="1:15" x14ac:dyDescent="0.2">
      <c r="A13" s="4" t="s">
        <v>47</v>
      </c>
      <c r="B13" s="4">
        <v>137.2846842194601</v>
      </c>
      <c r="C13" s="4">
        <v>1.0189471700032089</v>
      </c>
      <c r="D13" s="4">
        <v>82.170916940781652</v>
      </c>
      <c r="E13" s="4">
        <v>1.3003736545396161</v>
      </c>
      <c r="F13" s="4">
        <v>55.710934778110158</v>
      </c>
      <c r="G13" s="4">
        <v>0.37865959333399446</v>
      </c>
      <c r="L13" s="4" t="s">
        <v>47</v>
      </c>
      <c r="M13" s="1">
        <f t="shared" si="0"/>
        <v>1</v>
      </c>
      <c r="N13" s="1">
        <f t="shared" si="1"/>
        <v>0.59854394835060509</v>
      </c>
      <c r="O13" s="1">
        <f t="shared" si="2"/>
        <v>0.40580589957909619</v>
      </c>
    </row>
    <row r="14" spans="1:15" x14ac:dyDescent="0.2">
      <c r="A14" s="4" t="s">
        <v>41</v>
      </c>
      <c r="B14" s="4">
        <v>21.855560671161744</v>
      </c>
      <c r="C14" s="4">
        <v>0.46570461098536459</v>
      </c>
      <c r="D14" s="4">
        <v>18.232940808737574</v>
      </c>
      <c r="E14" s="4">
        <v>0.43381122174200182</v>
      </c>
      <c r="F14" s="4">
        <v>15.25518521501718</v>
      </c>
      <c r="G14" s="4">
        <v>0.18765990863816578</v>
      </c>
      <c r="L14" s="4" t="s">
        <v>41</v>
      </c>
      <c r="M14" s="1">
        <f t="shared" si="0"/>
        <v>1</v>
      </c>
      <c r="N14" s="1">
        <f t="shared" si="1"/>
        <v>0.83424722353592184</v>
      </c>
      <c r="O14" s="1">
        <f t="shared" si="2"/>
        <v>0.69800017691361671</v>
      </c>
    </row>
    <row r="15" spans="1:15" x14ac:dyDescent="0.2">
      <c r="A15" s="5"/>
      <c r="B15" s="5"/>
      <c r="C15" s="5"/>
      <c r="D15" s="5"/>
      <c r="E15" s="5"/>
      <c r="F15" s="5"/>
      <c r="G15" s="5"/>
    </row>
    <row r="16" spans="1:15" x14ac:dyDescent="0.2">
      <c r="A16" s="5"/>
      <c r="B16" s="5"/>
      <c r="C16" s="5"/>
      <c r="D16" s="5"/>
      <c r="E16" s="5"/>
      <c r="F16" s="5"/>
      <c r="G16" s="5"/>
    </row>
    <row r="17" spans="1:15" x14ac:dyDescent="0.2">
      <c r="A17" s="4" t="s">
        <v>82</v>
      </c>
      <c r="B17" s="4" t="s">
        <v>83</v>
      </c>
      <c r="C17" s="4" t="s">
        <v>9</v>
      </c>
      <c r="D17" s="5"/>
      <c r="E17" s="5"/>
      <c r="F17" s="5"/>
      <c r="G17" s="5"/>
    </row>
    <row r="18" spans="1:15" x14ac:dyDescent="0.2">
      <c r="A18" s="4" t="s">
        <v>77</v>
      </c>
      <c r="B18" s="4">
        <v>7.3793061685688146</v>
      </c>
      <c r="C18" s="4">
        <v>0.42268106679717321</v>
      </c>
      <c r="D18" s="5"/>
      <c r="E18" s="5"/>
      <c r="F18" s="5"/>
      <c r="G18" s="5"/>
    </row>
    <row r="19" spans="1:15" x14ac:dyDescent="0.2">
      <c r="A19" s="4" t="s">
        <v>78</v>
      </c>
      <c r="B19" s="4">
        <v>7.2591843930259525</v>
      </c>
      <c r="C19" s="4">
        <v>0.41588884478720967</v>
      </c>
      <c r="D19" s="5"/>
      <c r="E19" s="5"/>
      <c r="F19" s="5"/>
      <c r="G19" s="5"/>
    </row>
    <row r="20" spans="1:15" x14ac:dyDescent="0.2">
      <c r="A20" s="5"/>
      <c r="B20" s="5"/>
      <c r="C20" s="5"/>
      <c r="D20" s="5"/>
      <c r="E20" s="5"/>
      <c r="F20" s="5"/>
      <c r="G20" s="5"/>
    </row>
    <row r="21" spans="1:15" x14ac:dyDescent="0.2">
      <c r="A21" s="5"/>
      <c r="B21" s="5"/>
      <c r="C21" s="5"/>
      <c r="D21" s="5"/>
      <c r="E21" s="5"/>
      <c r="F21" s="5"/>
      <c r="G21" s="5"/>
    </row>
    <row r="22" spans="1:15" x14ac:dyDescent="0.2">
      <c r="A22" s="4" t="s">
        <v>19</v>
      </c>
      <c r="B22" s="4" t="s">
        <v>8</v>
      </c>
      <c r="C22" s="4" t="s">
        <v>9</v>
      </c>
      <c r="D22" s="5"/>
      <c r="E22" s="5"/>
      <c r="F22" s="5"/>
      <c r="G22" s="5"/>
    </row>
    <row r="23" spans="1:15" x14ac:dyDescent="0.2">
      <c r="A23" s="4" t="s">
        <v>20</v>
      </c>
      <c r="B23" s="4">
        <v>0.43753198193401172</v>
      </c>
      <c r="C23" s="4">
        <v>1.9741059153400749E-2</v>
      </c>
      <c r="D23" s="5"/>
      <c r="E23" s="5"/>
      <c r="F23" s="5"/>
      <c r="G23" s="5"/>
    </row>
    <row r="24" spans="1:15" x14ac:dyDescent="0.2">
      <c r="A24" s="4" t="s">
        <v>21</v>
      </c>
      <c r="B24" s="4">
        <v>5.2945611430288997</v>
      </c>
      <c r="C24" s="4">
        <v>0.13712577929051764</v>
      </c>
      <c r="D24" s="5"/>
      <c r="E24" s="5"/>
      <c r="F24" s="5"/>
      <c r="G24" s="5"/>
    </row>
    <row r="25" spans="1:15" x14ac:dyDescent="0.2">
      <c r="A25" s="4" t="s">
        <v>22</v>
      </c>
      <c r="B25" s="4">
        <v>0.95595227638214808</v>
      </c>
      <c r="C25" s="4">
        <v>7.6063696679987525E-2</v>
      </c>
      <c r="D25" s="5"/>
      <c r="E25" s="5"/>
      <c r="F25" s="5"/>
      <c r="G25" s="5"/>
    </row>
    <row r="29" spans="1:15" x14ac:dyDescent="0.2">
      <c r="A29" s="1" t="s">
        <v>84</v>
      </c>
      <c r="B29" s="4" t="s">
        <v>83</v>
      </c>
      <c r="C29" s="4" t="s">
        <v>83</v>
      </c>
      <c r="D29" s="4" t="s">
        <v>83</v>
      </c>
      <c r="L29" s="1" t="s">
        <v>94</v>
      </c>
      <c r="M29" s="4" t="s">
        <v>92</v>
      </c>
      <c r="N29" s="4" t="s">
        <v>92</v>
      </c>
      <c r="O29" s="4" t="s">
        <v>92</v>
      </c>
    </row>
    <row r="30" spans="1:15" x14ac:dyDescent="0.2">
      <c r="A30" s="1" t="s">
        <v>15</v>
      </c>
      <c r="B30" s="1" t="s">
        <v>79</v>
      </c>
      <c r="C30" s="1" t="s">
        <v>80</v>
      </c>
      <c r="D30" s="1" t="s">
        <v>81</v>
      </c>
      <c r="L30" s="1" t="s">
        <v>15</v>
      </c>
      <c r="M30" s="1" t="s">
        <v>79</v>
      </c>
      <c r="N30" s="1" t="s">
        <v>80</v>
      </c>
      <c r="O30" s="1" t="s">
        <v>81</v>
      </c>
    </row>
    <row r="31" spans="1:15" x14ac:dyDescent="0.2">
      <c r="A31" s="1" t="s">
        <v>85</v>
      </c>
      <c r="B31" s="4">
        <f>AVERAGE(B3:B5)</f>
        <v>28.046046910760936</v>
      </c>
      <c r="C31" s="4">
        <f>AVERAGE(D3:D5)</f>
        <v>18.136000428474912</v>
      </c>
      <c r="D31" s="4">
        <f>AVERAGE(F3:F5)</f>
        <v>13.257897271670751</v>
      </c>
      <c r="L31" s="1" t="s">
        <v>85</v>
      </c>
      <c r="M31" s="4">
        <f>AVERAGE(M3:M5)</f>
        <v>1</v>
      </c>
      <c r="N31" s="4">
        <f>AVERAGE(N3:N5)</f>
        <v>0.64674360293043065</v>
      </c>
      <c r="O31" s="4">
        <f>AVERAGE(O3:O5)</f>
        <v>0.47124406046901263</v>
      </c>
    </row>
    <row r="32" spans="1:15" x14ac:dyDescent="0.2">
      <c r="A32" s="1" t="s">
        <v>86</v>
      </c>
      <c r="B32" s="4">
        <f>AVERAGE(B6:B8)</f>
        <v>21.680646506774774</v>
      </c>
      <c r="C32" s="4">
        <f>AVERAGE(D6:D8)</f>
        <v>16.197192823221719</v>
      </c>
      <c r="D32" s="4">
        <f>AVERAGE(F6:F8)</f>
        <v>14.761000015634707</v>
      </c>
      <c r="L32" s="1" t="s">
        <v>86</v>
      </c>
      <c r="M32" s="4">
        <f>AVERAGE(M6:M8)</f>
        <v>1</v>
      </c>
      <c r="N32" s="4">
        <f>AVERAGE(N6:N8)</f>
        <v>0.77037277943856619</v>
      </c>
      <c r="O32" s="4">
        <f>AVERAGE(O6:O8)</f>
        <v>0.70722543258205262</v>
      </c>
    </row>
    <row r="33" spans="1:15" x14ac:dyDescent="0.2">
      <c r="A33" s="1" t="s">
        <v>87</v>
      </c>
      <c r="B33" s="4">
        <f>AVERAGE(B9:B11)</f>
        <v>22.843931069926686</v>
      </c>
      <c r="C33" s="4">
        <f>AVERAGE(D9:D11)</f>
        <v>18.17182622118068</v>
      </c>
      <c r="D33" s="4">
        <f>AVERAGE(F9:F11)</f>
        <v>15.175104031321938</v>
      </c>
      <c r="L33" s="1" t="s">
        <v>87</v>
      </c>
      <c r="M33" s="4">
        <f>AVERAGE(M9:M11)</f>
        <v>1</v>
      </c>
      <c r="N33" s="4">
        <f>AVERAGE(N9:N11)</f>
        <v>0.79768334552726439</v>
      </c>
      <c r="O33" s="4">
        <f>AVERAGE(O9:O11)</f>
        <v>0.66847840257365088</v>
      </c>
    </row>
    <row r="34" spans="1:15" x14ac:dyDescent="0.2">
      <c r="A34" s="1" t="s">
        <v>88</v>
      </c>
      <c r="B34" s="4">
        <f>AVERAGE(B12,B14)</f>
        <v>19.514766597754154</v>
      </c>
      <c r="C34" s="4">
        <f>AVERAGE(D12,D14)</f>
        <v>16.61840931246083</v>
      </c>
      <c r="D34" s="4">
        <f>AVERAGE(F12,F14)</f>
        <v>13.546611012887805</v>
      </c>
      <c r="L34" s="1" t="s">
        <v>96</v>
      </c>
      <c r="M34" s="4">
        <f>AVERAGE(M12,M14)</f>
        <v>1</v>
      </c>
      <c r="N34" s="4">
        <f>AVERAGE(N12,N14)</f>
        <v>0.85394385807131168</v>
      </c>
      <c r="O34" s="4">
        <f>AVERAGE(O12,O14)</f>
        <v>0.69365059939643858</v>
      </c>
    </row>
    <row r="35" spans="1:15" x14ac:dyDescent="0.2">
      <c r="A35" s="1" t="s">
        <v>47</v>
      </c>
      <c r="B35" s="4">
        <f>B13</f>
        <v>137.2846842194601</v>
      </c>
      <c r="C35" s="4">
        <f>D13</f>
        <v>82.170916940781652</v>
      </c>
      <c r="D35" s="4">
        <f>F13</f>
        <v>55.710934778110158</v>
      </c>
      <c r="L35" s="3" t="s">
        <v>47</v>
      </c>
      <c r="M35" s="1">
        <f>AVERAGE(M13)</f>
        <v>1</v>
      </c>
      <c r="N35" s="1">
        <f t="shared" ref="N35:O35" si="3">AVERAGE(N13)</f>
        <v>0.59854394835060509</v>
      </c>
      <c r="O35" s="1">
        <f t="shared" si="3"/>
        <v>0.40580589957909619</v>
      </c>
    </row>
    <row r="39" spans="1:15" x14ac:dyDescent="0.2">
      <c r="A39" t="str">
        <f>A29</f>
        <v>Final Summary</v>
      </c>
      <c r="B39" s="4" t="s">
        <v>9</v>
      </c>
      <c r="C39" s="4" t="s">
        <v>9</v>
      </c>
      <c r="D39" s="4" t="s">
        <v>9</v>
      </c>
      <c r="L39" s="1" t="s">
        <v>94</v>
      </c>
      <c r="M39" s="1" t="s">
        <v>95</v>
      </c>
      <c r="N39" s="1" t="s">
        <v>95</v>
      </c>
      <c r="O39" s="1" t="s">
        <v>95</v>
      </c>
    </row>
    <row r="40" spans="1:15" x14ac:dyDescent="0.2">
      <c r="A40" s="5" t="str">
        <f t="shared" ref="A40:A45" si="4">A30</f>
        <v>Sample</v>
      </c>
      <c r="B40" s="4" t="s">
        <v>89</v>
      </c>
      <c r="C40" s="4" t="s">
        <v>90</v>
      </c>
      <c r="D40" s="4" t="s">
        <v>91</v>
      </c>
      <c r="L40" s="1" t="s">
        <v>15</v>
      </c>
      <c r="M40" s="1" t="s">
        <v>79</v>
      </c>
      <c r="N40" s="1" t="s">
        <v>80</v>
      </c>
      <c r="O40" s="1" t="s">
        <v>81</v>
      </c>
    </row>
    <row r="41" spans="1:15" x14ac:dyDescent="0.2">
      <c r="A41" s="5" t="str">
        <f t="shared" si="4"/>
        <v>MD</v>
      </c>
      <c r="B41" s="4">
        <f>STDEV(B3:B5)</f>
        <v>0.7058695461039961</v>
      </c>
      <c r="C41" s="4">
        <f>STDEV(D3:D5)</f>
        <v>1.8200805619173934</v>
      </c>
      <c r="D41" s="4">
        <f>STDEV(F3:F5)</f>
        <v>3.2750973858671508</v>
      </c>
      <c r="L41" s="1" t="s">
        <v>85</v>
      </c>
      <c r="M41" s="4">
        <f>STDEV(M3:M5)</f>
        <v>0</v>
      </c>
      <c r="N41" s="4">
        <f t="shared" ref="N41:O41" si="5">STDEV(N3:N5)</f>
        <v>6.430177877267261E-2</v>
      </c>
      <c r="O41" s="4">
        <f t="shared" si="5"/>
        <v>0.10829483193609647</v>
      </c>
    </row>
    <row r="42" spans="1:15" x14ac:dyDescent="0.2">
      <c r="A42" s="5" t="str">
        <f t="shared" si="4"/>
        <v>NND</v>
      </c>
      <c r="B42" s="4">
        <f>STDEV(B6:B8)</f>
        <v>5.0881746758987401</v>
      </c>
      <c r="C42" s="4">
        <f>STDEV(D6:D8)</f>
        <v>1.3418680600548889</v>
      </c>
      <c r="D42" s="4">
        <f>STDEV(F6:F8)</f>
        <v>0.53402545718468941</v>
      </c>
      <c r="L42" s="1" t="s">
        <v>86</v>
      </c>
      <c r="M42" s="4">
        <f>STDEV(M6:M8)</f>
        <v>0</v>
      </c>
      <c r="N42" s="4">
        <f t="shared" ref="N42:O42" si="6">STDEV(N6:N8)</f>
        <v>0.16209713956144572</v>
      </c>
      <c r="O42" s="4">
        <f t="shared" si="6"/>
        <v>0.16903982634843159</v>
      </c>
    </row>
    <row r="43" spans="1:15" x14ac:dyDescent="0.2">
      <c r="A43" s="5" t="str">
        <f t="shared" si="4"/>
        <v>Only D</v>
      </c>
      <c r="B43" s="4">
        <f>STDEV(B9:B11)</f>
        <v>2.6053108612942539</v>
      </c>
      <c r="C43" s="4">
        <f>STDEV(D9:D11)</f>
        <v>1.5302148120622272</v>
      </c>
      <c r="D43" s="4">
        <f>STDEV(F9:F11)</f>
        <v>0.79192531686170686</v>
      </c>
      <c r="L43" s="1" t="s">
        <v>87</v>
      </c>
      <c r="M43" s="4">
        <f>STDEV(M9:M11)</f>
        <v>0</v>
      </c>
      <c r="N43" s="4">
        <f t="shared" ref="N43:O43" si="7">STDEV(N9:N11)</f>
        <v>3.6709995422898975E-2</v>
      </c>
      <c r="O43" s="4">
        <f t="shared" si="7"/>
        <v>5.9491756750981041E-2</v>
      </c>
    </row>
    <row r="44" spans="1:15" x14ac:dyDescent="0.2">
      <c r="A44" s="5" t="str">
        <f t="shared" si="4"/>
        <v>Only M1+3</v>
      </c>
      <c r="B44" s="4">
        <f>STDEV(B12,B14)</f>
        <v>3.3103827253355664</v>
      </c>
      <c r="C44" s="4">
        <f>STDEV(D12,D14)</f>
        <v>2.2832923389130957</v>
      </c>
      <c r="D44" s="4">
        <f>STDEV(F12,F14)</f>
        <v>2.4162888089721357</v>
      </c>
      <c r="L44" s="1" t="s">
        <v>96</v>
      </c>
      <c r="M44" s="4">
        <f>STDEV(M12:M14)</f>
        <v>0</v>
      </c>
      <c r="N44" s="4">
        <f t="shared" ref="N44:O44" si="8">STDEV(N12:N14)</f>
        <v>0.14876489966992412</v>
      </c>
      <c r="O44" s="4">
        <f t="shared" si="8"/>
        <v>0.16624412539662856</v>
      </c>
    </row>
    <row r="45" spans="1:15" x14ac:dyDescent="0.2">
      <c r="A45" s="5" t="str">
        <f t="shared" si="4"/>
        <v>Only M2</v>
      </c>
      <c r="B45" s="4">
        <f>C13</f>
        <v>1.0189471700032089</v>
      </c>
      <c r="C45" s="4">
        <f>E13</f>
        <v>1.3003736545396161</v>
      </c>
      <c r="D45" s="4">
        <f>G13</f>
        <v>0.37865959333399446</v>
      </c>
      <c r="L45" s="3" t="s">
        <v>47</v>
      </c>
      <c r="M45" s="1">
        <v>0</v>
      </c>
      <c r="N45" s="1">
        <v>0</v>
      </c>
      <c r="O45" s="1">
        <v>0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C78F-6A7D-0742-A73F-FDEC4337ECCD}">
  <dimension ref="A1:X163"/>
  <sheetViews>
    <sheetView topLeftCell="A105" workbookViewId="0">
      <selection activeCell="V26" sqref="V26"/>
    </sheetView>
  </sheetViews>
  <sheetFormatPr baseColWidth="10" defaultRowHeight="16" x14ac:dyDescent="0.2"/>
  <cols>
    <col min="1" max="1" width="25" bestFit="1" customWidth="1"/>
    <col min="2" max="2" width="12.1640625" bestFit="1" customWidth="1"/>
    <col min="3" max="3" width="14.6640625" bestFit="1" customWidth="1"/>
    <col min="5" max="5" width="18.1640625" customWidth="1"/>
    <col min="7" max="7" width="14.1640625" bestFit="1" customWidth="1"/>
    <col min="9" max="9" width="14.6640625" bestFit="1" customWidth="1"/>
    <col min="11" max="11" width="14.6640625" bestFit="1" customWidth="1"/>
    <col min="13" max="13" width="18.6640625" bestFit="1" customWidth="1"/>
    <col min="15" max="15" width="14.1640625" bestFit="1" customWidth="1"/>
    <col min="17" max="17" width="17.1640625" customWidth="1"/>
    <col min="20" max="20" width="16.1640625" customWidth="1"/>
    <col min="22" max="22" width="18.6640625" bestFit="1" customWidth="1"/>
  </cols>
  <sheetData>
    <row r="1" spans="1:24" x14ac:dyDescent="0.2">
      <c r="A1" t="s">
        <v>97</v>
      </c>
      <c r="B1" t="s">
        <v>100</v>
      </c>
      <c r="C1" t="s">
        <v>97</v>
      </c>
      <c r="D1" t="s">
        <v>100</v>
      </c>
      <c r="E1" t="s">
        <v>97</v>
      </c>
      <c r="F1" t="s">
        <v>100</v>
      </c>
      <c r="G1" t="s">
        <v>97</v>
      </c>
      <c r="H1" t="s">
        <v>100</v>
      </c>
      <c r="I1" t="s">
        <v>97</v>
      </c>
      <c r="J1" t="s">
        <v>100</v>
      </c>
      <c r="K1" t="s">
        <v>97</v>
      </c>
      <c r="L1" t="s">
        <v>100</v>
      </c>
      <c r="M1" s="10" t="s">
        <v>97</v>
      </c>
      <c r="N1" s="10" t="s">
        <v>100</v>
      </c>
      <c r="O1" t="s">
        <v>97</v>
      </c>
      <c r="P1" t="s">
        <v>100</v>
      </c>
      <c r="Q1" t="s">
        <v>97</v>
      </c>
      <c r="R1" t="s">
        <v>100</v>
      </c>
      <c r="V1" t="s">
        <v>555</v>
      </c>
      <c r="W1" t="s">
        <v>556</v>
      </c>
      <c r="X1" t="s">
        <v>557</v>
      </c>
    </row>
    <row r="2" spans="1:24" x14ac:dyDescent="0.2">
      <c r="A2" t="s">
        <v>433</v>
      </c>
      <c r="B2">
        <v>2369</v>
      </c>
      <c r="C2" t="s">
        <v>117</v>
      </c>
      <c r="D2">
        <v>2287</v>
      </c>
      <c r="E2" t="s">
        <v>225</v>
      </c>
      <c r="F2">
        <v>29603</v>
      </c>
      <c r="G2" t="s">
        <v>297</v>
      </c>
      <c r="H2">
        <v>4056</v>
      </c>
      <c r="I2" t="s">
        <v>469</v>
      </c>
      <c r="J2">
        <v>4420</v>
      </c>
      <c r="K2" t="s">
        <v>529</v>
      </c>
      <c r="L2">
        <v>823</v>
      </c>
      <c r="M2" s="10" t="s">
        <v>349</v>
      </c>
      <c r="N2" s="10">
        <v>1257</v>
      </c>
      <c r="O2" s="10" t="s">
        <v>189</v>
      </c>
      <c r="P2" s="10">
        <v>2484</v>
      </c>
      <c r="Q2" s="10" t="s">
        <v>261</v>
      </c>
      <c r="R2" s="10">
        <v>1319</v>
      </c>
      <c r="V2" s="10" t="s">
        <v>345</v>
      </c>
      <c r="W2" s="10">
        <v>2777</v>
      </c>
      <c r="X2">
        <f>(W2*'TOC Calibration'!$B$12+'TOC Calibration'!$B$13)*5</f>
        <v>11.683142942295264</v>
      </c>
    </row>
    <row r="3" spans="1:24" x14ac:dyDescent="0.2">
      <c r="A3" t="s">
        <v>433</v>
      </c>
      <c r="B3">
        <v>2396</v>
      </c>
      <c r="C3" t="s">
        <v>117</v>
      </c>
      <c r="D3">
        <v>2435</v>
      </c>
      <c r="E3" t="s">
        <v>225</v>
      </c>
      <c r="F3">
        <v>16326</v>
      </c>
      <c r="G3" t="s">
        <v>297</v>
      </c>
      <c r="H3">
        <v>4226</v>
      </c>
      <c r="I3" t="s">
        <v>469</v>
      </c>
      <c r="J3">
        <v>4707</v>
      </c>
      <c r="K3" t="s">
        <v>529</v>
      </c>
      <c r="L3">
        <v>865</v>
      </c>
      <c r="M3" s="10" t="s">
        <v>349</v>
      </c>
      <c r="N3" s="10">
        <v>1297</v>
      </c>
      <c r="O3" s="10" t="s">
        <v>189</v>
      </c>
      <c r="P3" s="10">
        <v>2631</v>
      </c>
      <c r="Q3" s="10" t="s">
        <v>261</v>
      </c>
      <c r="R3" s="10">
        <v>1353</v>
      </c>
      <c r="V3" s="10" t="s">
        <v>345</v>
      </c>
      <c r="W3" s="10">
        <v>3035</v>
      </c>
      <c r="X3">
        <f>(W3*'TOC Calibration'!$B$12+'TOC Calibration'!$B$13)*5</f>
        <v>12.906488393218609</v>
      </c>
    </row>
    <row r="4" spans="1:24" x14ac:dyDescent="0.2">
      <c r="A4" t="s">
        <v>433</v>
      </c>
      <c r="B4">
        <v>2363</v>
      </c>
      <c r="C4" t="s">
        <v>117</v>
      </c>
      <c r="D4">
        <v>2386</v>
      </c>
      <c r="E4" t="s">
        <v>225</v>
      </c>
      <c r="F4">
        <v>18625</v>
      </c>
      <c r="G4" t="s">
        <v>297</v>
      </c>
      <c r="H4">
        <v>4291</v>
      </c>
      <c r="I4" t="s">
        <v>469</v>
      </c>
      <c r="J4">
        <v>4734</v>
      </c>
      <c r="K4" t="s">
        <v>529</v>
      </c>
      <c r="L4">
        <v>844</v>
      </c>
      <c r="M4" s="10" t="s">
        <v>349</v>
      </c>
      <c r="N4" s="10">
        <v>1282</v>
      </c>
      <c r="O4" s="10" t="s">
        <v>189</v>
      </c>
      <c r="P4" s="10">
        <v>2644</v>
      </c>
      <c r="Q4" s="10" t="s">
        <v>261</v>
      </c>
      <c r="R4" s="10">
        <v>1358</v>
      </c>
      <c r="V4" s="10" t="s">
        <v>345</v>
      </c>
      <c r="W4" s="10">
        <v>2979</v>
      </c>
      <c r="X4">
        <f>(W4*'TOC Calibration'!$B$12+'TOC Calibration'!$B$13)*5</f>
        <v>12.64095604728176</v>
      </c>
    </row>
    <row r="5" spans="1:24" x14ac:dyDescent="0.2">
      <c r="A5" t="s">
        <v>437</v>
      </c>
      <c r="B5">
        <v>2517</v>
      </c>
      <c r="C5" t="s">
        <v>121</v>
      </c>
      <c r="D5">
        <v>2775</v>
      </c>
      <c r="E5" t="s">
        <v>229</v>
      </c>
      <c r="F5">
        <v>3295</v>
      </c>
      <c r="G5" t="s">
        <v>301</v>
      </c>
      <c r="H5">
        <v>4386</v>
      </c>
      <c r="I5" t="s">
        <v>473</v>
      </c>
      <c r="J5">
        <v>3864</v>
      </c>
      <c r="K5" t="s">
        <v>533</v>
      </c>
      <c r="L5">
        <v>1655</v>
      </c>
      <c r="M5" s="10" t="s">
        <v>353</v>
      </c>
      <c r="N5" s="10">
        <v>1252</v>
      </c>
      <c r="O5" s="10" t="s">
        <v>193</v>
      </c>
      <c r="P5" s="10">
        <v>3077</v>
      </c>
      <c r="Q5" s="10" t="s">
        <v>265</v>
      </c>
      <c r="R5" s="10">
        <v>1348</v>
      </c>
      <c r="V5" t="s">
        <v>558</v>
      </c>
      <c r="W5">
        <v>7145</v>
      </c>
      <c r="X5">
        <f>(W5*'TOC Calibration'!$B$12+'TOC Calibration'!$B$13)*5</f>
        <v>32.394665925369594</v>
      </c>
    </row>
    <row r="6" spans="1:24" x14ac:dyDescent="0.2">
      <c r="A6" t="s">
        <v>437</v>
      </c>
      <c r="B6">
        <v>2650</v>
      </c>
      <c r="C6" t="s">
        <v>121</v>
      </c>
      <c r="D6">
        <v>2907</v>
      </c>
      <c r="E6" t="s">
        <v>229</v>
      </c>
      <c r="F6">
        <v>3365</v>
      </c>
      <c r="G6" t="s">
        <v>301</v>
      </c>
      <c r="H6">
        <v>4618</v>
      </c>
      <c r="I6" t="s">
        <v>473</v>
      </c>
      <c r="J6">
        <v>4119</v>
      </c>
      <c r="K6" t="s">
        <v>533</v>
      </c>
      <c r="L6">
        <v>1768</v>
      </c>
      <c r="M6" s="10" t="s">
        <v>353</v>
      </c>
      <c r="N6" s="10">
        <v>1337</v>
      </c>
      <c r="O6" s="10" t="s">
        <v>193</v>
      </c>
      <c r="P6" s="10">
        <v>3303</v>
      </c>
      <c r="Q6" s="10" t="s">
        <v>265</v>
      </c>
      <c r="R6" s="10">
        <v>1321</v>
      </c>
      <c r="V6" t="s">
        <v>558</v>
      </c>
      <c r="W6">
        <v>7409</v>
      </c>
      <c r="X6">
        <f>(W6*'TOC Calibration'!$B$12+'TOC Calibration'!$B$13)*5</f>
        <v>33.646461270500453</v>
      </c>
    </row>
    <row r="7" spans="1:24" x14ac:dyDescent="0.2">
      <c r="A7" t="s">
        <v>437</v>
      </c>
      <c r="B7">
        <v>2603</v>
      </c>
      <c r="C7" t="s">
        <v>121</v>
      </c>
      <c r="D7">
        <v>2958</v>
      </c>
      <c r="E7" t="s">
        <v>229</v>
      </c>
      <c r="F7">
        <v>3279</v>
      </c>
      <c r="G7" t="s">
        <v>301</v>
      </c>
      <c r="H7">
        <v>4592</v>
      </c>
      <c r="I7" t="s">
        <v>473</v>
      </c>
      <c r="J7">
        <v>4111</v>
      </c>
      <c r="K7" t="s">
        <v>533</v>
      </c>
      <c r="L7">
        <v>1757</v>
      </c>
      <c r="M7" s="10" t="s">
        <v>353</v>
      </c>
      <c r="N7" s="10">
        <v>1338</v>
      </c>
      <c r="O7" s="10" t="s">
        <v>193</v>
      </c>
      <c r="P7" s="10">
        <v>3294</v>
      </c>
      <c r="Q7" s="10" t="s">
        <v>265</v>
      </c>
      <c r="R7" s="10">
        <v>1340</v>
      </c>
      <c r="V7" t="s">
        <v>558</v>
      </c>
      <c r="W7">
        <v>7544</v>
      </c>
      <c r="X7">
        <f>(W7*'TOC Calibration'!$B$12+'TOC Calibration'!$B$13)*5</f>
        <v>34.286583890169652</v>
      </c>
    </row>
    <row r="8" spans="1:24" x14ac:dyDescent="0.2">
      <c r="A8" t="s">
        <v>441</v>
      </c>
      <c r="B8">
        <v>2442</v>
      </c>
      <c r="C8" t="s">
        <v>125</v>
      </c>
      <c r="D8">
        <v>3251</v>
      </c>
      <c r="E8" t="s">
        <v>233</v>
      </c>
      <c r="F8">
        <v>3379</v>
      </c>
      <c r="G8" t="s">
        <v>305</v>
      </c>
      <c r="H8">
        <v>795</v>
      </c>
      <c r="I8" t="s">
        <v>477</v>
      </c>
      <c r="J8">
        <v>3661</v>
      </c>
      <c r="K8" t="s">
        <v>537</v>
      </c>
      <c r="L8">
        <v>1444</v>
      </c>
      <c r="M8" s="10" t="s">
        <v>357</v>
      </c>
      <c r="N8" s="10">
        <v>1044</v>
      </c>
      <c r="O8" s="10" t="s">
        <v>197</v>
      </c>
      <c r="P8" s="10">
        <v>2941</v>
      </c>
      <c r="Q8" s="10" t="s">
        <v>269</v>
      </c>
      <c r="R8" s="10">
        <v>1023</v>
      </c>
    </row>
    <row r="9" spans="1:24" x14ac:dyDescent="0.2">
      <c r="A9" t="s">
        <v>441</v>
      </c>
      <c r="B9">
        <v>2544</v>
      </c>
      <c r="C9" t="s">
        <v>125</v>
      </c>
      <c r="D9">
        <v>3479</v>
      </c>
      <c r="E9" t="s">
        <v>233</v>
      </c>
      <c r="F9">
        <v>3573</v>
      </c>
      <c r="G9" t="s">
        <v>305</v>
      </c>
      <c r="H9">
        <v>740</v>
      </c>
      <c r="I9" t="s">
        <v>477</v>
      </c>
      <c r="J9">
        <v>3985</v>
      </c>
      <c r="K9" t="s">
        <v>537</v>
      </c>
      <c r="L9">
        <v>1501</v>
      </c>
      <c r="M9" s="10" t="s">
        <v>357</v>
      </c>
      <c r="N9" s="10">
        <v>1069</v>
      </c>
      <c r="O9" s="10" t="s">
        <v>197</v>
      </c>
      <c r="P9" s="10">
        <v>3134</v>
      </c>
      <c r="Q9" s="10" t="s">
        <v>269</v>
      </c>
      <c r="R9" s="10">
        <v>1028</v>
      </c>
      <c r="V9" t="s">
        <v>559</v>
      </c>
      <c r="W9" t="s">
        <v>83</v>
      </c>
      <c r="X9" t="s">
        <v>9</v>
      </c>
    </row>
    <row r="10" spans="1:24" x14ac:dyDescent="0.2">
      <c r="A10" t="s">
        <v>441</v>
      </c>
      <c r="B10">
        <v>2536</v>
      </c>
      <c r="C10" t="s">
        <v>125</v>
      </c>
      <c r="D10">
        <v>3449</v>
      </c>
      <c r="E10" t="s">
        <v>233</v>
      </c>
      <c r="F10">
        <v>3563</v>
      </c>
      <c r="G10" t="s">
        <v>305</v>
      </c>
      <c r="H10">
        <v>748</v>
      </c>
      <c r="I10" t="s">
        <v>477</v>
      </c>
      <c r="J10">
        <v>3902</v>
      </c>
      <c r="K10" t="s">
        <v>537</v>
      </c>
      <c r="L10">
        <v>1527</v>
      </c>
      <c r="M10" s="10" t="s">
        <v>357</v>
      </c>
      <c r="N10" s="10">
        <v>1094</v>
      </c>
      <c r="O10" s="10" t="s">
        <v>197</v>
      </c>
      <c r="P10" s="10">
        <v>3135</v>
      </c>
      <c r="Q10" s="10" t="s">
        <v>269</v>
      </c>
      <c r="R10" s="10">
        <v>1004</v>
      </c>
      <c r="V10" t="s">
        <v>560</v>
      </c>
      <c r="W10">
        <f>AVERAGE(X2:X4)</f>
        <v>12.410195794265212</v>
      </c>
      <c r="X10">
        <f>STDEV(X2:X4)</f>
        <v>0.6434914481583317</v>
      </c>
    </row>
    <row r="11" spans="1:24" x14ac:dyDescent="0.2">
      <c r="A11" t="s">
        <v>421</v>
      </c>
      <c r="B11">
        <v>2433</v>
      </c>
      <c r="C11" t="s">
        <v>105</v>
      </c>
      <c r="D11">
        <v>3358</v>
      </c>
      <c r="E11" t="s">
        <v>201</v>
      </c>
      <c r="F11">
        <v>3508</v>
      </c>
      <c r="G11" t="s">
        <v>309</v>
      </c>
      <c r="H11">
        <v>1072</v>
      </c>
      <c r="I11" t="s">
        <v>481</v>
      </c>
      <c r="J11">
        <v>3813</v>
      </c>
      <c r="K11" t="s">
        <v>517</v>
      </c>
      <c r="L11">
        <v>2860</v>
      </c>
      <c r="M11" s="10" t="s">
        <v>361</v>
      </c>
      <c r="N11" s="10">
        <v>3258</v>
      </c>
      <c r="O11" s="10" t="s">
        <v>177</v>
      </c>
      <c r="P11" s="10">
        <v>3078</v>
      </c>
      <c r="Q11" s="10" t="s">
        <v>273</v>
      </c>
      <c r="R11" s="10">
        <v>953</v>
      </c>
      <c r="V11" t="s">
        <v>561</v>
      </c>
      <c r="W11">
        <f>AVERAGE(X5:X7)</f>
        <v>33.442570362013235</v>
      </c>
      <c r="X11">
        <f>STDEV(X5:X7)</f>
        <v>0.96229778307242619</v>
      </c>
    </row>
    <row r="12" spans="1:24" x14ac:dyDescent="0.2">
      <c r="A12" t="s">
        <v>421</v>
      </c>
      <c r="B12">
        <v>2478</v>
      </c>
      <c r="C12" t="s">
        <v>105</v>
      </c>
      <c r="D12">
        <v>3521</v>
      </c>
      <c r="E12" t="s">
        <v>201</v>
      </c>
      <c r="F12">
        <v>3677</v>
      </c>
      <c r="G12" t="s">
        <v>309</v>
      </c>
      <c r="H12">
        <v>1039</v>
      </c>
      <c r="I12" t="s">
        <v>481</v>
      </c>
      <c r="J12">
        <v>4062</v>
      </c>
      <c r="K12" t="s">
        <v>517</v>
      </c>
      <c r="L12">
        <v>3059</v>
      </c>
      <c r="M12" s="10" t="s">
        <v>361</v>
      </c>
      <c r="N12" s="10">
        <v>3493</v>
      </c>
      <c r="O12" s="10" t="s">
        <v>177</v>
      </c>
      <c r="P12" s="10">
        <v>3340</v>
      </c>
      <c r="Q12" s="10" t="s">
        <v>273</v>
      </c>
      <c r="R12" s="10">
        <v>997</v>
      </c>
    </row>
    <row r="13" spans="1:24" x14ac:dyDescent="0.2">
      <c r="A13" t="s">
        <v>421</v>
      </c>
      <c r="B13">
        <v>2483</v>
      </c>
      <c r="C13" t="s">
        <v>105</v>
      </c>
      <c r="D13">
        <v>3584</v>
      </c>
      <c r="E13" t="s">
        <v>201</v>
      </c>
      <c r="F13">
        <v>3670</v>
      </c>
      <c r="G13" t="s">
        <v>309</v>
      </c>
      <c r="H13">
        <v>1119</v>
      </c>
      <c r="I13" t="s">
        <v>481</v>
      </c>
      <c r="J13">
        <v>3957</v>
      </c>
      <c r="K13" t="s">
        <v>517</v>
      </c>
      <c r="L13">
        <v>3025</v>
      </c>
      <c r="M13" s="10" t="s">
        <v>361</v>
      </c>
      <c r="N13" s="10">
        <v>3452</v>
      </c>
      <c r="O13" s="10" t="s">
        <v>177</v>
      </c>
      <c r="P13" s="10">
        <v>3305</v>
      </c>
      <c r="Q13" s="10" t="s">
        <v>273</v>
      </c>
      <c r="R13" s="10">
        <v>926</v>
      </c>
    </row>
    <row r="14" spans="1:24" x14ac:dyDescent="0.2">
      <c r="A14" t="s">
        <v>425</v>
      </c>
      <c r="B14">
        <v>2561</v>
      </c>
      <c r="C14" t="s">
        <v>109</v>
      </c>
      <c r="D14">
        <v>9655</v>
      </c>
      <c r="E14" t="s">
        <v>205</v>
      </c>
      <c r="F14">
        <v>2720</v>
      </c>
      <c r="G14" t="s">
        <v>313</v>
      </c>
      <c r="H14">
        <v>1053</v>
      </c>
      <c r="I14" t="s">
        <v>485</v>
      </c>
      <c r="J14">
        <v>2766</v>
      </c>
      <c r="K14" t="s">
        <v>521</v>
      </c>
      <c r="L14">
        <v>2996</v>
      </c>
      <c r="M14" s="10" t="s">
        <v>365</v>
      </c>
      <c r="N14" s="10">
        <v>3437</v>
      </c>
      <c r="O14" s="10" t="s">
        <v>181</v>
      </c>
      <c r="P14" s="10">
        <v>2386</v>
      </c>
      <c r="Q14" s="10" t="s">
        <v>277</v>
      </c>
      <c r="R14" s="10">
        <v>2261</v>
      </c>
    </row>
    <row r="15" spans="1:24" x14ac:dyDescent="0.2">
      <c r="A15" t="s">
        <v>425</v>
      </c>
      <c r="B15">
        <v>2647</v>
      </c>
      <c r="C15" t="s">
        <v>109</v>
      </c>
      <c r="D15">
        <v>10063</v>
      </c>
      <c r="E15" t="s">
        <v>205</v>
      </c>
      <c r="F15">
        <v>2841</v>
      </c>
      <c r="G15" t="s">
        <v>313</v>
      </c>
      <c r="H15">
        <v>992</v>
      </c>
      <c r="I15" t="s">
        <v>485</v>
      </c>
      <c r="J15">
        <v>3017</v>
      </c>
      <c r="K15" t="s">
        <v>521</v>
      </c>
      <c r="L15">
        <v>3195</v>
      </c>
      <c r="M15" s="10" t="s">
        <v>365</v>
      </c>
      <c r="N15" s="10">
        <v>3687</v>
      </c>
      <c r="O15" s="10" t="s">
        <v>181</v>
      </c>
      <c r="P15" s="10">
        <v>2492</v>
      </c>
      <c r="Q15" s="10" t="s">
        <v>277</v>
      </c>
      <c r="R15" s="10">
        <v>2405</v>
      </c>
    </row>
    <row r="16" spans="1:24" x14ac:dyDescent="0.2">
      <c r="A16" t="s">
        <v>425</v>
      </c>
      <c r="B16">
        <v>2647</v>
      </c>
      <c r="C16" t="s">
        <v>109</v>
      </c>
      <c r="D16">
        <v>10363</v>
      </c>
      <c r="E16" t="s">
        <v>205</v>
      </c>
      <c r="F16">
        <v>2821</v>
      </c>
      <c r="G16" t="s">
        <v>313</v>
      </c>
      <c r="H16">
        <v>1043</v>
      </c>
      <c r="I16" t="s">
        <v>485</v>
      </c>
      <c r="J16">
        <v>2925</v>
      </c>
      <c r="K16" t="s">
        <v>521</v>
      </c>
      <c r="L16">
        <v>3160</v>
      </c>
      <c r="M16" s="10" t="s">
        <v>365</v>
      </c>
      <c r="N16" s="10">
        <v>3678</v>
      </c>
      <c r="O16" s="10" t="s">
        <v>181</v>
      </c>
      <c r="P16" s="10">
        <v>2483</v>
      </c>
      <c r="Q16" s="10" t="s">
        <v>277</v>
      </c>
      <c r="R16" s="10">
        <v>2302</v>
      </c>
    </row>
    <row r="17" spans="1:18" x14ac:dyDescent="0.2">
      <c r="A17" t="s">
        <v>429</v>
      </c>
      <c r="B17">
        <v>2357</v>
      </c>
      <c r="C17" t="s">
        <v>113</v>
      </c>
      <c r="D17">
        <v>2162</v>
      </c>
      <c r="E17" t="s">
        <v>209</v>
      </c>
      <c r="F17">
        <v>3057</v>
      </c>
      <c r="G17" t="s">
        <v>317</v>
      </c>
      <c r="H17">
        <v>961</v>
      </c>
      <c r="I17" t="s">
        <v>489</v>
      </c>
      <c r="J17">
        <v>3350</v>
      </c>
      <c r="K17" t="s">
        <v>525</v>
      </c>
      <c r="L17">
        <v>2158</v>
      </c>
      <c r="M17" s="10" t="s">
        <v>369</v>
      </c>
      <c r="N17" s="10">
        <v>956</v>
      </c>
      <c r="O17" s="10" t="s">
        <v>185</v>
      </c>
      <c r="P17" s="10">
        <v>2045</v>
      </c>
      <c r="Q17" s="10" t="s">
        <v>281</v>
      </c>
      <c r="R17" s="10">
        <v>837</v>
      </c>
    </row>
    <row r="18" spans="1:18" x14ac:dyDescent="0.2">
      <c r="A18" t="s">
        <v>429</v>
      </c>
      <c r="B18">
        <v>2464</v>
      </c>
      <c r="C18" t="s">
        <v>113</v>
      </c>
      <c r="D18">
        <v>2226</v>
      </c>
      <c r="E18" t="s">
        <v>209</v>
      </c>
      <c r="F18">
        <v>3166</v>
      </c>
      <c r="G18" t="s">
        <v>317</v>
      </c>
      <c r="H18">
        <v>892</v>
      </c>
      <c r="I18" t="s">
        <v>489</v>
      </c>
      <c r="J18">
        <v>3584</v>
      </c>
      <c r="K18" t="s">
        <v>525</v>
      </c>
      <c r="L18">
        <v>2317</v>
      </c>
      <c r="M18" s="10" t="s">
        <v>369</v>
      </c>
      <c r="N18" s="10">
        <v>950</v>
      </c>
      <c r="O18" s="10" t="s">
        <v>185</v>
      </c>
      <c r="P18" s="10">
        <v>2186</v>
      </c>
      <c r="Q18" s="10" t="s">
        <v>281</v>
      </c>
      <c r="R18" s="10">
        <v>854</v>
      </c>
    </row>
    <row r="19" spans="1:18" x14ac:dyDescent="0.2">
      <c r="A19" t="s">
        <v>429</v>
      </c>
      <c r="B19">
        <v>2436</v>
      </c>
      <c r="C19" t="s">
        <v>113</v>
      </c>
      <c r="D19">
        <v>2195</v>
      </c>
      <c r="E19" t="s">
        <v>209</v>
      </c>
      <c r="F19">
        <v>3148</v>
      </c>
      <c r="G19" t="s">
        <v>317</v>
      </c>
      <c r="H19">
        <v>890</v>
      </c>
      <c r="I19" t="s">
        <v>489</v>
      </c>
      <c r="J19">
        <v>3537</v>
      </c>
      <c r="K19" t="s">
        <v>525</v>
      </c>
      <c r="L19">
        <v>2247</v>
      </c>
      <c r="M19" s="10" t="s">
        <v>369</v>
      </c>
      <c r="N19" s="10">
        <v>941</v>
      </c>
      <c r="O19" s="10" t="s">
        <v>185</v>
      </c>
      <c r="P19" s="10">
        <v>2173</v>
      </c>
      <c r="Q19" s="10" t="s">
        <v>281</v>
      </c>
      <c r="R19" s="10">
        <v>931</v>
      </c>
    </row>
    <row r="20" spans="1:18" x14ac:dyDescent="0.2">
      <c r="A20" t="s">
        <v>409</v>
      </c>
      <c r="B20">
        <v>2638</v>
      </c>
      <c r="C20" t="s">
        <v>133</v>
      </c>
      <c r="D20">
        <v>4238</v>
      </c>
      <c r="E20" t="s">
        <v>213</v>
      </c>
      <c r="F20">
        <v>5461</v>
      </c>
      <c r="G20" t="s">
        <v>321</v>
      </c>
      <c r="H20">
        <v>5551</v>
      </c>
      <c r="I20" t="s">
        <v>457</v>
      </c>
      <c r="J20">
        <v>3092</v>
      </c>
      <c r="K20" t="s">
        <v>513</v>
      </c>
      <c r="L20">
        <v>2159</v>
      </c>
      <c r="M20" s="10" t="s">
        <v>373</v>
      </c>
      <c r="N20" s="10">
        <v>2968</v>
      </c>
      <c r="O20" s="10" t="s">
        <v>165</v>
      </c>
      <c r="P20" s="10">
        <v>3289</v>
      </c>
      <c r="Q20" s="10" t="s">
        <v>285</v>
      </c>
      <c r="R20" s="10">
        <v>652</v>
      </c>
    </row>
    <row r="21" spans="1:18" x14ac:dyDescent="0.2">
      <c r="A21" t="s">
        <v>409</v>
      </c>
      <c r="B21">
        <v>2804</v>
      </c>
      <c r="C21" t="s">
        <v>133</v>
      </c>
      <c r="D21">
        <v>4444</v>
      </c>
      <c r="E21" t="s">
        <v>213</v>
      </c>
      <c r="F21">
        <v>5804</v>
      </c>
      <c r="G21" t="s">
        <v>321</v>
      </c>
      <c r="H21">
        <v>5839</v>
      </c>
      <c r="I21" t="s">
        <v>457</v>
      </c>
      <c r="J21">
        <v>3201</v>
      </c>
      <c r="K21" t="s">
        <v>513</v>
      </c>
      <c r="L21">
        <v>2451</v>
      </c>
      <c r="M21" s="10" t="s">
        <v>373</v>
      </c>
      <c r="N21" s="10">
        <v>3143</v>
      </c>
      <c r="O21" s="10" t="s">
        <v>165</v>
      </c>
      <c r="P21" s="10">
        <v>3567</v>
      </c>
      <c r="Q21" s="10" t="s">
        <v>285</v>
      </c>
      <c r="R21" s="10">
        <v>657</v>
      </c>
    </row>
    <row r="22" spans="1:18" x14ac:dyDescent="0.2">
      <c r="A22" t="s">
        <v>409</v>
      </c>
      <c r="B22">
        <v>2819</v>
      </c>
      <c r="C22" t="s">
        <v>133</v>
      </c>
      <c r="D22">
        <v>4454</v>
      </c>
      <c r="E22" t="s">
        <v>213</v>
      </c>
      <c r="F22">
        <v>5859</v>
      </c>
      <c r="G22" t="s">
        <v>321</v>
      </c>
      <c r="H22">
        <v>5841</v>
      </c>
      <c r="I22" t="s">
        <v>457</v>
      </c>
      <c r="J22">
        <v>3165</v>
      </c>
      <c r="K22" t="s">
        <v>513</v>
      </c>
      <c r="L22">
        <v>2284</v>
      </c>
      <c r="M22" s="10" t="s">
        <v>373</v>
      </c>
      <c r="N22" s="10">
        <v>3145</v>
      </c>
      <c r="O22" s="10" t="s">
        <v>165</v>
      </c>
      <c r="P22" s="10">
        <v>3518</v>
      </c>
      <c r="Q22" s="10" t="s">
        <v>285</v>
      </c>
      <c r="R22" s="10">
        <v>627</v>
      </c>
    </row>
    <row r="23" spans="1:18" x14ac:dyDescent="0.2">
      <c r="A23" t="s">
        <v>413</v>
      </c>
      <c r="B23">
        <v>2484</v>
      </c>
      <c r="C23" t="s">
        <v>141</v>
      </c>
      <c r="D23">
        <v>4242</v>
      </c>
      <c r="E23" t="s">
        <v>217</v>
      </c>
      <c r="F23">
        <v>3327</v>
      </c>
      <c r="G23" t="s">
        <v>325</v>
      </c>
      <c r="H23">
        <v>991</v>
      </c>
      <c r="I23" t="s">
        <v>461</v>
      </c>
      <c r="J23">
        <v>4126</v>
      </c>
      <c r="K23" t="s">
        <v>509</v>
      </c>
      <c r="L23">
        <v>2641</v>
      </c>
      <c r="M23" s="10" t="s">
        <v>377</v>
      </c>
      <c r="N23" s="10">
        <v>3230</v>
      </c>
      <c r="O23" s="10" t="s">
        <v>169</v>
      </c>
      <c r="P23" s="10">
        <v>3243</v>
      </c>
      <c r="Q23" s="10" t="s">
        <v>289</v>
      </c>
      <c r="R23" s="10">
        <v>631</v>
      </c>
    </row>
    <row r="24" spans="1:18" x14ac:dyDescent="0.2">
      <c r="A24" t="s">
        <v>413</v>
      </c>
      <c r="B24">
        <v>2604</v>
      </c>
      <c r="C24" t="s">
        <v>141</v>
      </c>
      <c r="D24">
        <v>4442</v>
      </c>
      <c r="E24" t="s">
        <v>217</v>
      </c>
      <c r="F24">
        <v>3523</v>
      </c>
      <c r="G24" t="s">
        <v>325</v>
      </c>
      <c r="H24">
        <v>872</v>
      </c>
      <c r="I24" t="s">
        <v>461</v>
      </c>
      <c r="J24">
        <v>4431</v>
      </c>
      <c r="K24" t="s">
        <v>509</v>
      </c>
      <c r="L24">
        <v>2815</v>
      </c>
      <c r="M24" s="10" t="s">
        <v>377</v>
      </c>
      <c r="N24" s="10">
        <v>3447</v>
      </c>
      <c r="O24" s="10" t="s">
        <v>169</v>
      </c>
      <c r="P24" s="10">
        <v>3471</v>
      </c>
      <c r="Q24" s="10" t="s">
        <v>289</v>
      </c>
      <c r="R24" s="10">
        <v>598</v>
      </c>
    </row>
    <row r="25" spans="1:18" x14ac:dyDescent="0.2">
      <c r="A25" t="s">
        <v>413</v>
      </c>
      <c r="B25">
        <v>2652</v>
      </c>
      <c r="C25" t="s">
        <v>141</v>
      </c>
      <c r="D25">
        <v>4444</v>
      </c>
      <c r="E25" t="s">
        <v>217</v>
      </c>
      <c r="F25">
        <v>3485</v>
      </c>
      <c r="G25" t="s">
        <v>325</v>
      </c>
      <c r="H25">
        <v>864</v>
      </c>
      <c r="I25" t="s">
        <v>461</v>
      </c>
      <c r="J25">
        <v>4408</v>
      </c>
      <c r="K25" t="s">
        <v>509</v>
      </c>
      <c r="L25">
        <v>2792</v>
      </c>
      <c r="M25" s="10" t="s">
        <v>377</v>
      </c>
      <c r="N25" s="10">
        <v>3467</v>
      </c>
      <c r="O25" s="10" t="s">
        <v>169</v>
      </c>
      <c r="P25" s="10">
        <v>3427</v>
      </c>
      <c r="Q25" s="10" t="s">
        <v>289</v>
      </c>
      <c r="R25" s="10">
        <v>638</v>
      </c>
    </row>
    <row r="26" spans="1:18" x14ac:dyDescent="0.2">
      <c r="A26" t="s">
        <v>417</v>
      </c>
      <c r="B26">
        <v>2734</v>
      </c>
      <c r="C26" t="s">
        <v>149</v>
      </c>
      <c r="D26">
        <v>5299</v>
      </c>
      <c r="E26" t="s">
        <v>221</v>
      </c>
      <c r="F26">
        <v>3959</v>
      </c>
      <c r="G26" t="s">
        <v>329</v>
      </c>
      <c r="H26">
        <v>6229</v>
      </c>
      <c r="I26" t="s">
        <v>465</v>
      </c>
      <c r="J26">
        <v>3853</v>
      </c>
      <c r="K26" t="s">
        <v>505</v>
      </c>
      <c r="L26">
        <v>2511</v>
      </c>
      <c r="M26" s="10" t="s">
        <v>381</v>
      </c>
      <c r="N26" s="10">
        <v>3523</v>
      </c>
      <c r="O26" s="10" t="s">
        <v>173</v>
      </c>
      <c r="P26" s="10">
        <v>3238</v>
      </c>
      <c r="Q26" s="10" t="s">
        <v>293</v>
      </c>
      <c r="R26" s="10">
        <v>659</v>
      </c>
    </row>
    <row r="27" spans="1:18" x14ac:dyDescent="0.2">
      <c r="A27" t="s">
        <v>417</v>
      </c>
      <c r="B27">
        <v>2918</v>
      </c>
      <c r="C27" t="s">
        <v>149</v>
      </c>
      <c r="D27">
        <v>5613</v>
      </c>
      <c r="E27" t="s">
        <v>221</v>
      </c>
      <c r="F27">
        <v>4091</v>
      </c>
      <c r="G27" t="s">
        <v>329</v>
      </c>
      <c r="H27">
        <v>5925</v>
      </c>
      <c r="I27" t="s">
        <v>465</v>
      </c>
      <c r="J27">
        <v>4226</v>
      </c>
      <c r="K27" t="s">
        <v>505</v>
      </c>
      <c r="L27">
        <v>2683</v>
      </c>
      <c r="M27" s="10" t="s">
        <v>381</v>
      </c>
      <c r="N27" s="10">
        <v>3786</v>
      </c>
      <c r="O27" s="10" t="s">
        <v>173</v>
      </c>
      <c r="P27" s="10">
        <v>3468</v>
      </c>
      <c r="Q27" s="10" t="s">
        <v>293</v>
      </c>
      <c r="R27" s="10">
        <v>27470</v>
      </c>
    </row>
    <row r="28" spans="1:18" x14ac:dyDescent="0.2">
      <c r="A28" t="s">
        <v>417</v>
      </c>
      <c r="B28">
        <v>2886</v>
      </c>
      <c r="C28" t="s">
        <v>149</v>
      </c>
      <c r="D28">
        <v>5655</v>
      </c>
      <c r="E28" t="s">
        <v>221</v>
      </c>
      <c r="F28">
        <v>4039</v>
      </c>
      <c r="G28" t="s">
        <v>329</v>
      </c>
      <c r="H28">
        <v>6477</v>
      </c>
      <c r="I28" t="s">
        <v>465</v>
      </c>
      <c r="J28">
        <v>4136</v>
      </c>
      <c r="K28" t="s">
        <v>505</v>
      </c>
      <c r="L28">
        <v>2629</v>
      </c>
      <c r="M28" s="10" t="s">
        <v>381</v>
      </c>
      <c r="N28" s="10">
        <v>3748</v>
      </c>
      <c r="O28" s="10" t="s">
        <v>173</v>
      </c>
      <c r="P28" s="10">
        <v>3442</v>
      </c>
      <c r="Q28" s="10" t="s">
        <v>293</v>
      </c>
      <c r="R28" s="10">
        <v>662</v>
      </c>
    </row>
    <row r="29" spans="1:18" x14ac:dyDescent="0.2">
      <c r="A29" t="s">
        <v>397</v>
      </c>
      <c r="B29">
        <v>1961</v>
      </c>
      <c r="C29" t="s">
        <v>129</v>
      </c>
      <c r="D29">
        <v>5510</v>
      </c>
      <c r="E29" t="s">
        <v>237</v>
      </c>
      <c r="F29">
        <v>2580</v>
      </c>
      <c r="G29" t="s">
        <v>333</v>
      </c>
      <c r="H29">
        <v>1413</v>
      </c>
      <c r="I29" t="s">
        <v>445</v>
      </c>
      <c r="J29">
        <v>3205</v>
      </c>
      <c r="K29" t="s">
        <v>501</v>
      </c>
      <c r="L29">
        <v>2538</v>
      </c>
      <c r="M29" s="10" t="s">
        <v>385</v>
      </c>
      <c r="N29" s="10">
        <v>2622</v>
      </c>
      <c r="O29" s="10" t="s">
        <v>153</v>
      </c>
      <c r="P29" s="10">
        <v>2420</v>
      </c>
      <c r="Q29" s="10" t="s">
        <v>249</v>
      </c>
      <c r="R29" s="10">
        <v>750</v>
      </c>
    </row>
    <row r="30" spans="1:18" x14ac:dyDescent="0.2">
      <c r="A30" t="s">
        <v>397</v>
      </c>
      <c r="B30">
        <v>2046</v>
      </c>
      <c r="C30" t="s">
        <v>129</v>
      </c>
      <c r="D30">
        <v>5774</v>
      </c>
      <c r="E30" t="s">
        <v>237</v>
      </c>
      <c r="F30">
        <v>2690</v>
      </c>
      <c r="G30" t="s">
        <v>333</v>
      </c>
      <c r="H30">
        <v>1335</v>
      </c>
      <c r="I30" t="s">
        <v>445</v>
      </c>
      <c r="J30">
        <v>3465</v>
      </c>
      <c r="K30" t="s">
        <v>501</v>
      </c>
      <c r="L30">
        <v>2651</v>
      </c>
      <c r="M30" s="10" t="s">
        <v>385</v>
      </c>
      <c r="N30" s="10">
        <v>2794</v>
      </c>
      <c r="O30" s="10" t="s">
        <v>153</v>
      </c>
      <c r="P30" s="10">
        <v>2606</v>
      </c>
      <c r="Q30" s="10" t="s">
        <v>249</v>
      </c>
      <c r="R30" s="10">
        <v>711</v>
      </c>
    </row>
    <row r="31" spans="1:18" x14ac:dyDescent="0.2">
      <c r="A31" t="s">
        <v>397</v>
      </c>
      <c r="B31">
        <v>2024</v>
      </c>
      <c r="C31" t="s">
        <v>129</v>
      </c>
      <c r="D31">
        <v>5789</v>
      </c>
      <c r="E31" t="s">
        <v>237</v>
      </c>
      <c r="F31">
        <v>2659</v>
      </c>
      <c r="G31" t="s">
        <v>333</v>
      </c>
      <c r="H31">
        <v>1354</v>
      </c>
      <c r="I31" t="s">
        <v>445</v>
      </c>
      <c r="J31">
        <v>3474</v>
      </c>
      <c r="K31" t="s">
        <v>501</v>
      </c>
      <c r="L31">
        <v>2594</v>
      </c>
      <c r="M31" s="10" t="s">
        <v>385</v>
      </c>
      <c r="N31" s="10">
        <v>2769</v>
      </c>
      <c r="O31" s="10" t="s">
        <v>153</v>
      </c>
      <c r="P31" s="10">
        <v>2614</v>
      </c>
      <c r="Q31" s="10" t="s">
        <v>249</v>
      </c>
      <c r="R31" s="10">
        <v>719</v>
      </c>
    </row>
    <row r="32" spans="1:18" x14ac:dyDescent="0.2">
      <c r="A32" t="s">
        <v>401</v>
      </c>
      <c r="B32">
        <v>8824</v>
      </c>
      <c r="C32" t="s">
        <v>137</v>
      </c>
      <c r="D32">
        <v>10110</v>
      </c>
      <c r="E32" t="s">
        <v>241</v>
      </c>
      <c r="F32">
        <v>4107</v>
      </c>
      <c r="G32" t="s">
        <v>337</v>
      </c>
      <c r="H32">
        <v>3059</v>
      </c>
      <c r="I32" t="s">
        <v>449</v>
      </c>
      <c r="J32">
        <v>5719</v>
      </c>
      <c r="K32" t="s">
        <v>497</v>
      </c>
      <c r="L32">
        <v>4505</v>
      </c>
      <c r="M32" s="10" t="s">
        <v>389</v>
      </c>
      <c r="N32" s="10">
        <v>4413</v>
      </c>
      <c r="O32" s="10" t="s">
        <v>157</v>
      </c>
      <c r="P32" s="10">
        <v>4796</v>
      </c>
      <c r="Q32" s="10" t="s">
        <v>253</v>
      </c>
      <c r="R32" s="10">
        <v>2655</v>
      </c>
    </row>
    <row r="33" spans="1:19" x14ac:dyDescent="0.2">
      <c r="A33" t="s">
        <v>401</v>
      </c>
      <c r="B33">
        <v>9068</v>
      </c>
      <c r="C33" t="s">
        <v>137</v>
      </c>
      <c r="D33">
        <v>10730</v>
      </c>
      <c r="E33" t="s">
        <v>241</v>
      </c>
      <c r="F33">
        <v>4328</v>
      </c>
      <c r="G33" t="s">
        <v>337</v>
      </c>
      <c r="H33">
        <v>2977</v>
      </c>
      <c r="I33" t="s">
        <v>449</v>
      </c>
      <c r="J33">
        <v>6049</v>
      </c>
      <c r="K33" t="s">
        <v>497</v>
      </c>
      <c r="L33">
        <v>4776</v>
      </c>
      <c r="M33" s="10" t="s">
        <v>389</v>
      </c>
      <c r="N33" s="10">
        <v>4702</v>
      </c>
      <c r="O33" s="10" t="s">
        <v>157</v>
      </c>
      <c r="P33" s="10">
        <v>5098</v>
      </c>
      <c r="Q33" s="10" t="s">
        <v>253</v>
      </c>
      <c r="R33" s="10">
        <v>2676</v>
      </c>
    </row>
    <row r="34" spans="1:19" x14ac:dyDescent="0.2">
      <c r="A34" t="s">
        <v>401</v>
      </c>
      <c r="B34">
        <v>9128</v>
      </c>
      <c r="C34" t="s">
        <v>137</v>
      </c>
      <c r="D34">
        <v>10933</v>
      </c>
      <c r="E34" t="s">
        <v>241</v>
      </c>
      <c r="F34">
        <v>4322</v>
      </c>
      <c r="G34" t="s">
        <v>337</v>
      </c>
      <c r="H34">
        <v>2976</v>
      </c>
      <c r="I34" t="s">
        <v>449</v>
      </c>
      <c r="J34">
        <v>6111</v>
      </c>
      <c r="K34" t="s">
        <v>497</v>
      </c>
      <c r="L34">
        <v>4839</v>
      </c>
      <c r="M34" s="10" t="s">
        <v>389</v>
      </c>
      <c r="N34" s="10">
        <v>4687</v>
      </c>
      <c r="O34" s="10" t="s">
        <v>157</v>
      </c>
      <c r="P34" s="10">
        <v>5166</v>
      </c>
      <c r="Q34" s="10" t="s">
        <v>253</v>
      </c>
      <c r="R34" s="10">
        <v>2798</v>
      </c>
    </row>
    <row r="35" spans="1:19" x14ac:dyDescent="0.2">
      <c r="A35" t="s">
        <v>405</v>
      </c>
      <c r="B35">
        <v>2729</v>
      </c>
      <c r="C35" t="s">
        <v>145</v>
      </c>
      <c r="D35">
        <v>5641</v>
      </c>
      <c r="E35" t="s">
        <v>245</v>
      </c>
      <c r="F35">
        <v>3343</v>
      </c>
      <c r="G35" t="s">
        <v>341</v>
      </c>
      <c r="H35">
        <v>2121</v>
      </c>
      <c r="I35" t="s">
        <v>453</v>
      </c>
      <c r="J35">
        <v>4041</v>
      </c>
      <c r="K35" t="s">
        <v>493</v>
      </c>
      <c r="L35">
        <v>2229</v>
      </c>
      <c r="M35" s="10" t="s">
        <v>393</v>
      </c>
      <c r="N35" s="10">
        <v>3172</v>
      </c>
      <c r="O35" s="10" t="s">
        <v>161</v>
      </c>
      <c r="P35" s="10">
        <v>2958</v>
      </c>
      <c r="Q35" s="10" t="s">
        <v>257</v>
      </c>
      <c r="R35" s="10">
        <v>1167</v>
      </c>
    </row>
    <row r="36" spans="1:19" x14ac:dyDescent="0.2">
      <c r="A36" t="s">
        <v>405</v>
      </c>
      <c r="B36">
        <v>2925</v>
      </c>
      <c r="C36" t="s">
        <v>145</v>
      </c>
      <c r="D36">
        <v>5953</v>
      </c>
      <c r="E36" t="s">
        <v>245</v>
      </c>
      <c r="F36">
        <v>3422</v>
      </c>
      <c r="G36" t="s">
        <v>341</v>
      </c>
      <c r="H36">
        <v>2124</v>
      </c>
      <c r="I36" t="s">
        <v>453</v>
      </c>
      <c r="J36">
        <v>4312</v>
      </c>
      <c r="K36" t="s">
        <v>493</v>
      </c>
      <c r="L36">
        <v>2427</v>
      </c>
      <c r="M36" s="10" t="s">
        <v>393</v>
      </c>
      <c r="N36" s="10">
        <v>3337</v>
      </c>
      <c r="O36" s="10" t="s">
        <v>161</v>
      </c>
      <c r="P36" s="10">
        <v>3185</v>
      </c>
      <c r="Q36" s="10" t="s">
        <v>257</v>
      </c>
      <c r="R36" s="10">
        <v>1217</v>
      </c>
    </row>
    <row r="37" spans="1:19" x14ac:dyDescent="0.2">
      <c r="A37" t="s">
        <v>405</v>
      </c>
      <c r="B37">
        <v>2965</v>
      </c>
      <c r="C37" t="s">
        <v>145</v>
      </c>
      <c r="D37">
        <v>6024</v>
      </c>
      <c r="E37" t="s">
        <v>245</v>
      </c>
      <c r="F37">
        <v>3488</v>
      </c>
      <c r="G37" t="s">
        <v>341</v>
      </c>
      <c r="H37">
        <v>2167</v>
      </c>
      <c r="I37" t="s">
        <v>453</v>
      </c>
      <c r="J37">
        <v>4260</v>
      </c>
      <c r="K37" t="s">
        <v>493</v>
      </c>
      <c r="L37">
        <v>2372</v>
      </c>
      <c r="M37" s="10" t="s">
        <v>393</v>
      </c>
      <c r="N37" s="10">
        <v>3332</v>
      </c>
      <c r="O37" s="10" t="s">
        <v>161</v>
      </c>
      <c r="P37" s="10">
        <v>3133</v>
      </c>
      <c r="Q37" s="10" t="s">
        <v>257</v>
      </c>
      <c r="R37" s="10">
        <v>1187</v>
      </c>
    </row>
    <row r="39" spans="1:19" x14ac:dyDescent="0.2">
      <c r="A39" t="s">
        <v>551</v>
      </c>
    </row>
    <row r="40" spans="1:19" x14ac:dyDescent="0.2">
      <c r="B40" s="12" t="s">
        <v>541</v>
      </c>
      <c r="D40" s="12" t="s">
        <v>542</v>
      </c>
      <c r="F40" s="11" t="s">
        <v>543</v>
      </c>
      <c r="G40" s="11"/>
      <c r="H40" s="11" t="s">
        <v>544</v>
      </c>
      <c r="I40" s="11"/>
      <c r="J40" s="2" t="s">
        <v>545</v>
      </c>
      <c r="K40" s="2"/>
      <c r="L40" s="2" t="s">
        <v>546</v>
      </c>
      <c r="M40" s="2"/>
      <c r="N40" s="11" t="s">
        <v>547</v>
      </c>
      <c r="O40" s="11"/>
      <c r="P40" s="11" t="s">
        <v>548</v>
      </c>
      <c r="Q40" s="11"/>
      <c r="R40" s="11" t="s">
        <v>549</v>
      </c>
      <c r="S40" s="11"/>
    </row>
    <row r="41" spans="1:19" x14ac:dyDescent="0.2">
      <c r="A41" t="str">
        <f>A2</f>
        <v>MD1_T4_DF5</v>
      </c>
      <c r="B41">
        <f>(B2*'TOC Calibration'!$B$12+'TOC Calibration'!$B$13)*5</f>
        <v>9.7485501361839244</v>
      </c>
      <c r="C41" t="str">
        <f>C2</f>
        <v>MD1_T5_DF5</v>
      </c>
      <c r="D41">
        <f>(D2*'TOC Calibration'!$B$12+'TOC Calibration'!$B$13)*5</f>
        <v>9.3597349153478238</v>
      </c>
      <c r="E41" t="str">
        <f>E2</f>
        <v>MD1_T6_DF5</v>
      </c>
      <c r="F41">
        <f>(F2*'TOC Calibration'!$B$12+'TOC Calibration'!$B$13)*5</f>
        <v>138.88261994411576</v>
      </c>
      <c r="G41" t="str">
        <f>G2</f>
        <v>MD1_T7_DF5</v>
      </c>
      <c r="H41">
        <f>(H2*'TOC Calibration'!$B$12+'TOC Calibration'!$B$13)*5</f>
        <v>17.74771205753154</v>
      </c>
      <c r="I41" t="str">
        <f>I2</f>
        <v>MD1_T8_DF5</v>
      </c>
      <c r="J41">
        <f>(J2*'TOC Calibration'!$B$12+'TOC Calibration'!$B$13)*5</f>
        <v>19.47367230612107</v>
      </c>
      <c r="K41" t="str">
        <f>K2</f>
        <v>MD1_T9_DF5</v>
      </c>
      <c r="L41">
        <f>(L2*'TOC Calibration'!$B$12+'TOC Calibration'!$B$13)*5</f>
        <v>2.4179607287130205</v>
      </c>
      <c r="M41" t="str">
        <f>M2</f>
        <v>MD1_T10_DF5</v>
      </c>
      <c r="N41">
        <f>(N2*'TOC Calibration'!$B$12+'TOC Calibration'!$B$13)*5</f>
        <v>4.4758364097236116</v>
      </c>
      <c r="O41" t="str">
        <f>O2</f>
        <v>MD1_T11_DF5</v>
      </c>
      <c r="P41">
        <f>(P2*'TOC Calibration'!$B$12+'TOC Calibration'!$B$13)*5</f>
        <v>10.293839775161386</v>
      </c>
      <c r="Q41" t="str">
        <f>Q2</f>
        <v>MD1_T12_DF5</v>
      </c>
      <c r="R41">
        <f>(R2*'TOC Calibration'!$B$12+'TOC Calibration'!$B$13)*5</f>
        <v>4.7698186498679807</v>
      </c>
    </row>
    <row r="42" spans="1:19" x14ac:dyDescent="0.2">
      <c r="A42" t="str">
        <f t="shared" ref="A42:A101" si="0">A3</f>
        <v>MD1_T4_DF5</v>
      </c>
      <c r="B42">
        <f>(B3*'TOC Calibration'!$B$12+'TOC Calibration'!$B$13)*5</f>
        <v>9.8765746601177629</v>
      </c>
      <c r="C42" t="str">
        <f t="shared" ref="C42:C101" si="1">C3</f>
        <v>MD1_T5_DF5</v>
      </c>
      <c r="D42">
        <f>(D3*'TOC Calibration'!$B$12+'TOC Calibration'!$B$13)*5</f>
        <v>10.061498972466643</v>
      </c>
      <c r="E42" t="str">
        <f t="shared" ref="E42:E101" si="2">E3</f>
        <v>MD1_T6_DF5</v>
      </c>
      <c r="F42">
        <f>(F3*'TOC Calibration'!$B$12+'TOC Calibration'!$B$13)*5</f>
        <v>75.927745711909282</v>
      </c>
      <c r="G42" t="str">
        <f t="shared" ref="G42:G101" si="3">G3</f>
        <v>MD1_T7_DF5</v>
      </c>
      <c r="H42">
        <f>(H3*'TOC Calibration'!$B$12+'TOC Calibration'!$B$13)*5</f>
        <v>18.553792393411264</v>
      </c>
      <c r="I42" t="str">
        <f t="shared" ref="I42:I101" si="4">I3</f>
        <v>MD1_T8_DF5</v>
      </c>
      <c r="J42">
        <f>(J3*'TOC Calibration'!$B$12+'TOC Calibration'!$B$13)*5</f>
        <v>20.834525579047426</v>
      </c>
      <c r="K42" t="str">
        <f t="shared" ref="K42:K101" si="5">K3</f>
        <v>MD1_T9_DF5</v>
      </c>
      <c r="L42">
        <f>(L3*'TOC Calibration'!$B$12+'TOC Calibration'!$B$13)*5</f>
        <v>2.6171099881656583</v>
      </c>
      <c r="M42" t="str">
        <f t="shared" ref="M42:M101" si="6">M3</f>
        <v>MD1_T10_DF5</v>
      </c>
      <c r="N42">
        <f>(N3*'TOC Calibration'!$B$12+'TOC Calibration'!$B$13)*5</f>
        <v>4.6655023711070758</v>
      </c>
      <c r="O42" t="str">
        <f t="shared" ref="O42:O101" si="7">O3</f>
        <v>MD1_T11_DF5</v>
      </c>
      <c r="P42">
        <f>(P3*'TOC Calibration'!$B$12+'TOC Calibration'!$B$13)*5</f>
        <v>10.990862183245618</v>
      </c>
      <c r="Q42" t="str">
        <f t="shared" ref="Q42:Q101" si="8">Q3</f>
        <v>MD1_T12_DF5</v>
      </c>
      <c r="R42">
        <f>(R3*'TOC Calibration'!$B$12+'TOC Calibration'!$B$13)*5</f>
        <v>4.9310347170439259</v>
      </c>
    </row>
    <row r="43" spans="1:19" x14ac:dyDescent="0.2">
      <c r="A43" t="str">
        <f t="shared" si="0"/>
        <v>MD1_T4_DF5</v>
      </c>
      <c r="B43">
        <f>(B4*'TOC Calibration'!$B$12+'TOC Calibration'!$B$13)*5</f>
        <v>9.7201002419764055</v>
      </c>
      <c r="C43" t="str">
        <f t="shared" si="1"/>
        <v>MD1_T5_DF5</v>
      </c>
      <c r="D43">
        <f>(D4*'TOC Calibration'!$B$12+'TOC Calibration'!$B$13)*5</f>
        <v>9.8291581697718975</v>
      </c>
      <c r="E43" t="str">
        <f t="shared" si="2"/>
        <v>MD1_T6_DF5</v>
      </c>
      <c r="F43">
        <f>(F4*'TOC Calibration'!$B$12+'TOC Calibration'!$B$13)*5</f>
        <v>86.828796842423912</v>
      </c>
      <c r="G43" t="str">
        <f t="shared" si="3"/>
        <v>MD1_T7_DF5</v>
      </c>
      <c r="H43">
        <f>(H4*'TOC Calibration'!$B$12+'TOC Calibration'!$B$13)*5</f>
        <v>18.861999580659393</v>
      </c>
      <c r="I43" t="str">
        <f t="shared" si="4"/>
        <v>MD1_T8_DF5</v>
      </c>
      <c r="J43">
        <f>(J4*'TOC Calibration'!$B$12+'TOC Calibration'!$B$13)*5</f>
        <v>20.962550102981265</v>
      </c>
      <c r="K43" t="str">
        <f t="shared" si="5"/>
        <v>MD1_T9_DF5</v>
      </c>
      <c r="L43">
        <f>(L4*'TOC Calibration'!$B$12+'TOC Calibration'!$B$13)*5</f>
        <v>2.5175353584393396</v>
      </c>
      <c r="M43" t="str">
        <f t="shared" si="6"/>
        <v>MD1_T10_DF5</v>
      </c>
      <c r="N43">
        <f>(N4*'TOC Calibration'!$B$12+'TOC Calibration'!$B$13)*5</f>
        <v>4.5943776355882759</v>
      </c>
      <c r="O43" t="str">
        <f t="shared" si="7"/>
        <v>MD1_T11_DF5</v>
      </c>
      <c r="P43">
        <f>(P4*'TOC Calibration'!$B$12+'TOC Calibration'!$B$13)*5</f>
        <v>11.052503620695244</v>
      </c>
      <c r="Q43" t="str">
        <f t="shared" si="8"/>
        <v>MD1_T12_DF5</v>
      </c>
      <c r="R43">
        <f>(R4*'TOC Calibration'!$B$12+'TOC Calibration'!$B$13)*5</f>
        <v>4.9547429622168595</v>
      </c>
    </row>
    <row r="44" spans="1:19" x14ac:dyDescent="0.2">
      <c r="A44" t="str">
        <f t="shared" si="0"/>
        <v>MD2_T4_DF5</v>
      </c>
      <c r="B44">
        <f>(B5*'TOC Calibration'!$B$12+'TOC Calibration'!$B$13)*5</f>
        <v>10.450314193302743</v>
      </c>
      <c r="C44" t="str">
        <f t="shared" si="1"/>
        <v>MD2_T5_DF5</v>
      </c>
      <c r="D44">
        <f>(D5*'TOC Calibration'!$B$12+'TOC Calibration'!$B$13)*5</f>
        <v>11.673659644226092</v>
      </c>
      <c r="E44" t="str">
        <f t="shared" si="2"/>
        <v>MD2_T6_DF5</v>
      </c>
      <c r="F44">
        <f>(F5*'TOC Calibration'!$B$12+'TOC Calibration'!$B$13)*5</f>
        <v>14.13931714221113</v>
      </c>
      <c r="G44" t="str">
        <f t="shared" si="3"/>
        <v>MD2_T7_DF5</v>
      </c>
      <c r="H44">
        <f>(H5*'TOC Calibration'!$B$12+'TOC Calibration'!$B$13)*5</f>
        <v>19.312456238945124</v>
      </c>
      <c r="I44" t="str">
        <f t="shared" si="4"/>
        <v>MD2_T8_DF5</v>
      </c>
      <c r="J44">
        <f>(J5*'TOC Calibration'!$B$12+'TOC Calibration'!$B$13)*5</f>
        <v>16.837315442890912</v>
      </c>
      <c r="K44" t="str">
        <f t="shared" si="5"/>
        <v>MD2_T9_DF5</v>
      </c>
      <c r="L44">
        <f>(L5*'TOC Calibration'!$B$12+'TOC Calibration'!$B$13)*5</f>
        <v>6.3630127254890834</v>
      </c>
      <c r="M44" t="str">
        <f t="shared" si="6"/>
        <v>MD2_T10_DF5</v>
      </c>
      <c r="N44">
        <f>(N5*'TOC Calibration'!$B$12+'TOC Calibration'!$B$13)*5</f>
        <v>4.4521281645506781</v>
      </c>
      <c r="O44" t="str">
        <f t="shared" si="7"/>
        <v>MD2_T11_DF5</v>
      </c>
      <c r="P44">
        <f>(P5*'TOC Calibration'!$B$12+'TOC Calibration'!$B$13)*5</f>
        <v>13.105637652671247</v>
      </c>
      <c r="Q44" t="str">
        <f t="shared" si="8"/>
        <v>MD2_T12_DF5</v>
      </c>
      <c r="R44">
        <f>(R5*'TOC Calibration'!$B$12+'TOC Calibration'!$B$13)*5</f>
        <v>4.9073264718709932</v>
      </c>
    </row>
    <row r="45" spans="1:19" x14ac:dyDescent="0.2">
      <c r="A45" t="str">
        <f t="shared" si="0"/>
        <v>MD2_T4_DF5</v>
      </c>
      <c r="B45">
        <f>(B6*'TOC Calibration'!$B$12+'TOC Calibration'!$B$13)*5</f>
        <v>11.080953514902763</v>
      </c>
      <c r="C45" t="str">
        <f t="shared" si="1"/>
        <v>MD2_T5_DF5</v>
      </c>
      <c r="D45">
        <f>(D6*'TOC Calibration'!$B$12+'TOC Calibration'!$B$13)*5</f>
        <v>12.299557316791523</v>
      </c>
      <c r="E45" t="str">
        <f t="shared" si="2"/>
        <v>MD2_T6_DF5</v>
      </c>
      <c r="F45">
        <f>(F6*'TOC Calibration'!$B$12+'TOC Calibration'!$B$13)*5</f>
        <v>14.471232574632191</v>
      </c>
      <c r="G45" t="str">
        <f t="shared" si="3"/>
        <v>MD2_T7_DF5</v>
      </c>
      <c r="H45">
        <f>(H6*'TOC Calibration'!$B$12+'TOC Calibration'!$B$13)*5</f>
        <v>20.412518814969221</v>
      </c>
      <c r="I45" t="str">
        <f t="shared" si="4"/>
        <v>MD2_T8_DF5</v>
      </c>
      <c r="J45">
        <f>(J6*'TOC Calibration'!$B$12+'TOC Calibration'!$B$13)*5</f>
        <v>18.046435946710499</v>
      </c>
      <c r="K45" t="str">
        <f t="shared" si="5"/>
        <v>MD2_T9_DF5</v>
      </c>
      <c r="L45">
        <f>(L6*'TOC Calibration'!$B$12+'TOC Calibration'!$B$13)*5</f>
        <v>6.8988190663973707</v>
      </c>
      <c r="M45" t="str">
        <f t="shared" si="6"/>
        <v>MD2_T10_DF5</v>
      </c>
      <c r="N45">
        <f>(N6*'TOC Calibration'!$B$12+'TOC Calibration'!$B$13)*5</f>
        <v>4.8551683324905408</v>
      </c>
      <c r="O45" t="str">
        <f t="shared" si="7"/>
        <v>MD2_T11_DF5</v>
      </c>
      <c r="P45">
        <f>(P6*'TOC Calibration'!$B$12+'TOC Calibration'!$B$13)*5</f>
        <v>14.177250334487823</v>
      </c>
      <c r="Q45" t="str">
        <f t="shared" si="8"/>
        <v>MD2_T12_DF5</v>
      </c>
      <c r="R45">
        <f>(R6*'TOC Calibration'!$B$12+'TOC Calibration'!$B$13)*5</f>
        <v>4.7793019479371548</v>
      </c>
    </row>
    <row r="46" spans="1:19" x14ac:dyDescent="0.2">
      <c r="A46" t="str">
        <f t="shared" si="0"/>
        <v>MD2_T4_DF5</v>
      </c>
      <c r="B46">
        <f>(B7*'TOC Calibration'!$B$12+'TOC Calibration'!$B$13)*5</f>
        <v>10.858096010277192</v>
      </c>
      <c r="C46" t="str">
        <f t="shared" si="1"/>
        <v>MD2_T5_DF5</v>
      </c>
      <c r="D46">
        <f>(D7*'TOC Calibration'!$B$12+'TOC Calibration'!$B$13)*5</f>
        <v>12.541381417555439</v>
      </c>
      <c r="E46" t="str">
        <f t="shared" si="2"/>
        <v>MD2_T6_DF5</v>
      </c>
      <c r="F46">
        <f>(F7*'TOC Calibration'!$B$12+'TOC Calibration'!$B$13)*5</f>
        <v>14.063450757657742</v>
      </c>
      <c r="G46" t="str">
        <f t="shared" si="3"/>
        <v>MD2_T7_DF5</v>
      </c>
      <c r="H46">
        <f>(H7*'TOC Calibration'!$B$12+'TOC Calibration'!$B$13)*5</f>
        <v>20.289235940069968</v>
      </c>
      <c r="I46" t="str">
        <f t="shared" si="4"/>
        <v>MD2_T8_DF5</v>
      </c>
      <c r="J46">
        <f>(J7*'TOC Calibration'!$B$12+'TOC Calibration'!$B$13)*5</f>
        <v>18.008502754433806</v>
      </c>
      <c r="K46" t="str">
        <f t="shared" si="5"/>
        <v>MD2_T9_DF5</v>
      </c>
      <c r="L46">
        <f>(L7*'TOC Calibration'!$B$12+'TOC Calibration'!$B$13)*5</f>
        <v>6.8466609270169174</v>
      </c>
      <c r="M46" t="str">
        <f t="shared" si="6"/>
        <v>MD2_T10_DF5</v>
      </c>
      <c r="N46">
        <f>(N7*'TOC Calibration'!$B$12+'TOC Calibration'!$B$13)*5</f>
        <v>4.859909981525127</v>
      </c>
      <c r="O46" t="str">
        <f t="shared" si="7"/>
        <v>MD2_T11_DF5</v>
      </c>
      <c r="P46">
        <f>(P7*'TOC Calibration'!$B$12+'TOC Calibration'!$B$13)*5</f>
        <v>14.134575493176541</v>
      </c>
      <c r="Q46" t="str">
        <f t="shared" si="8"/>
        <v>MD2_T12_DF5</v>
      </c>
      <c r="R46">
        <f>(R7*'TOC Calibration'!$B$12+'TOC Calibration'!$B$13)*5</f>
        <v>4.8693932795942994</v>
      </c>
    </row>
    <row r="47" spans="1:19" x14ac:dyDescent="0.2">
      <c r="A47" t="str">
        <f t="shared" si="0"/>
        <v>MD3_T4_DF5</v>
      </c>
      <c r="B47">
        <f>(B8*'TOC Calibration'!$B$12+'TOC Calibration'!$B$13)*5</f>
        <v>10.094690515708749</v>
      </c>
      <c r="C47" t="str">
        <f t="shared" si="1"/>
        <v>MD3_T5_DF5</v>
      </c>
      <c r="D47">
        <f>(D8*'TOC Calibration'!$B$12+'TOC Calibration'!$B$13)*5</f>
        <v>13.930684584689319</v>
      </c>
      <c r="E47" t="str">
        <f t="shared" si="2"/>
        <v>MD3_T6_DF5</v>
      </c>
      <c r="F47">
        <f>(F8*'TOC Calibration'!$B$12+'TOC Calibration'!$B$13)*5</f>
        <v>14.537615661116405</v>
      </c>
      <c r="G47" t="str">
        <f t="shared" si="3"/>
        <v>MD3_T7_DF5</v>
      </c>
      <c r="H47">
        <f>(H8*'TOC Calibration'!$B$12+'TOC Calibration'!$B$13)*5</f>
        <v>2.285194555744595</v>
      </c>
      <c r="I47" t="str">
        <f t="shared" si="4"/>
        <v>MD3_T8_DF5</v>
      </c>
      <c r="J47">
        <f>(J8*'TOC Calibration'!$B$12+'TOC Calibration'!$B$13)*5</f>
        <v>15.874760688869829</v>
      </c>
      <c r="K47" t="str">
        <f t="shared" si="5"/>
        <v>MD3_T9_DF5</v>
      </c>
      <c r="L47">
        <f>(L8*'TOC Calibration'!$B$12+'TOC Calibration'!$B$13)*5</f>
        <v>5.3625247791913075</v>
      </c>
      <c r="M47" t="str">
        <f t="shared" si="6"/>
        <v>MD3_T10_DF5</v>
      </c>
      <c r="N47">
        <f>(N8*'TOC Calibration'!$B$12+'TOC Calibration'!$B$13)*5</f>
        <v>3.4658651653566626</v>
      </c>
      <c r="O47" t="str">
        <f t="shared" si="7"/>
        <v>MD3_T11_DF5</v>
      </c>
      <c r="P47">
        <f>(P8*'TOC Calibration'!$B$12+'TOC Calibration'!$B$13)*5</f>
        <v>12.460773383967467</v>
      </c>
      <c r="Q47" t="str">
        <f t="shared" si="8"/>
        <v>MD3_T12_DF5</v>
      </c>
      <c r="R47">
        <f>(R8*'TOC Calibration'!$B$12+'TOC Calibration'!$B$13)*5</f>
        <v>3.3662905356303434</v>
      </c>
    </row>
    <row r="48" spans="1:19" x14ac:dyDescent="0.2">
      <c r="A48" t="str">
        <f t="shared" si="0"/>
        <v>MD3_T4_DF5</v>
      </c>
      <c r="B48">
        <f>(B9*'TOC Calibration'!$B$12+'TOC Calibration'!$B$13)*5</f>
        <v>10.578338717236582</v>
      </c>
      <c r="C48" t="str">
        <f t="shared" si="1"/>
        <v>MD3_T5_DF5</v>
      </c>
      <c r="D48">
        <f>(D9*'TOC Calibration'!$B$12+'TOC Calibration'!$B$13)*5</f>
        <v>15.011780564575066</v>
      </c>
      <c r="E48" t="str">
        <f t="shared" si="2"/>
        <v>MD3_T6_DF5</v>
      </c>
      <c r="F48">
        <f>(F9*'TOC Calibration'!$B$12+'TOC Calibration'!$B$13)*5</f>
        <v>15.457495573826208</v>
      </c>
      <c r="G48" t="str">
        <f t="shared" si="3"/>
        <v>MD3_T7_DF5</v>
      </c>
      <c r="H48">
        <f>(H9*'TOC Calibration'!$B$12+'TOC Calibration'!$B$13)*5</f>
        <v>2.0244038588423319</v>
      </c>
      <c r="I48" t="str">
        <f t="shared" si="4"/>
        <v>MD3_T8_DF5</v>
      </c>
      <c r="J48">
        <f>(J9*'TOC Calibration'!$B$12+'TOC Calibration'!$B$13)*5</f>
        <v>17.411054976075892</v>
      </c>
      <c r="K48" t="str">
        <f t="shared" si="5"/>
        <v>MD3_T9_DF5</v>
      </c>
      <c r="L48">
        <f>(L9*'TOC Calibration'!$B$12+'TOC Calibration'!$B$13)*5</f>
        <v>5.6327987741627448</v>
      </c>
      <c r="M48" t="str">
        <f t="shared" si="6"/>
        <v>MD3_T10_DF5</v>
      </c>
      <c r="N48">
        <f>(N9*'TOC Calibration'!$B$12+'TOC Calibration'!$B$13)*5</f>
        <v>3.5844063912213278</v>
      </c>
      <c r="O48" t="str">
        <f t="shared" si="7"/>
        <v>MD3_T11_DF5</v>
      </c>
      <c r="P48">
        <f>(P9*'TOC Calibration'!$B$12+'TOC Calibration'!$B$13)*5</f>
        <v>13.375911647642685</v>
      </c>
      <c r="Q48" t="str">
        <f t="shared" si="8"/>
        <v>MD3_T12_DF5</v>
      </c>
      <c r="R48">
        <f>(R9*'TOC Calibration'!$B$12+'TOC Calibration'!$B$13)*5</f>
        <v>3.3899987808032765</v>
      </c>
    </row>
    <row r="49" spans="1:18" x14ac:dyDescent="0.2">
      <c r="A49" t="str">
        <f t="shared" si="0"/>
        <v>MD3_T4_DF5</v>
      </c>
      <c r="B49">
        <f>(B10*'TOC Calibration'!$B$12+'TOC Calibration'!$B$13)*5</f>
        <v>10.54040552495989</v>
      </c>
      <c r="C49" t="str">
        <f t="shared" si="1"/>
        <v>MD3_T5_DF5</v>
      </c>
      <c r="D49">
        <f>(D10*'TOC Calibration'!$B$12+'TOC Calibration'!$B$13)*5</f>
        <v>14.869531093537468</v>
      </c>
      <c r="E49" t="str">
        <f t="shared" si="2"/>
        <v>MD3_T6_DF5</v>
      </c>
      <c r="F49">
        <f>(F10*'TOC Calibration'!$B$12+'TOC Calibration'!$B$13)*5</f>
        <v>15.410079083480341</v>
      </c>
      <c r="G49" t="str">
        <f t="shared" si="3"/>
        <v>MD3_T7_DF5</v>
      </c>
      <c r="H49">
        <f>(H10*'TOC Calibration'!$B$12+'TOC Calibration'!$B$13)*5</f>
        <v>2.0623370511190249</v>
      </c>
      <c r="I49" t="str">
        <f t="shared" si="4"/>
        <v>MD3_T8_DF5</v>
      </c>
      <c r="J49">
        <f>(J10*'TOC Calibration'!$B$12+'TOC Calibration'!$B$13)*5</f>
        <v>17.017498106205203</v>
      </c>
      <c r="K49" t="str">
        <f t="shared" si="5"/>
        <v>MD3_T9_DF5</v>
      </c>
      <c r="L49">
        <f>(L10*'TOC Calibration'!$B$12+'TOC Calibration'!$B$13)*5</f>
        <v>5.756081649061997</v>
      </c>
      <c r="M49" t="str">
        <f t="shared" si="6"/>
        <v>MD3_T10_DF5</v>
      </c>
      <c r="N49">
        <f>(N10*'TOC Calibration'!$B$12+'TOC Calibration'!$B$13)*5</f>
        <v>3.702947617085993</v>
      </c>
      <c r="O49" t="str">
        <f t="shared" si="7"/>
        <v>MD3_T11_DF5</v>
      </c>
      <c r="P49">
        <f>(P10*'TOC Calibration'!$B$12+'TOC Calibration'!$B$13)*5</f>
        <v>13.380653296677272</v>
      </c>
      <c r="Q49" t="str">
        <f t="shared" si="8"/>
        <v>MD3_T12_DF5</v>
      </c>
      <c r="R49">
        <f>(R10*'TOC Calibration'!$B$12+'TOC Calibration'!$B$13)*5</f>
        <v>3.2761992039731975</v>
      </c>
    </row>
    <row r="50" spans="1:18" x14ac:dyDescent="0.2">
      <c r="A50" t="str">
        <f t="shared" si="0"/>
        <v>NND1_T4_DF5</v>
      </c>
      <c r="B50">
        <f>(B11*'TOC Calibration'!$B$12+'TOC Calibration'!$B$13)*5</f>
        <v>10.052015674397467</v>
      </c>
      <c r="C50" t="str">
        <f t="shared" si="1"/>
        <v>NND1_T5_DF5</v>
      </c>
      <c r="D50">
        <f>(D11*'TOC Calibration'!$B$12+'TOC Calibration'!$B$13)*5</f>
        <v>14.438041031390085</v>
      </c>
      <c r="E50" t="str">
        <f t="shared" si="2"/>
        <v>NND1_T6_DF5</v>
      </c>
      <c r="F50">
        <f>(F11*'TOC Calibration'!$B$12+'TOC Calibration'!$B$13)*5</f>
        <v>15.149288386578077</v>
      </c>
      <c r="G50" t="str">
        <f t="shared" si="3"/>
        <v>NND1_T7_DF5</v>
      </c>
      <c r="H50">
        <f>(H11*'TOC Calibration'!$B$12+'TOC Calibration'!$B$13)*5</f>
        <v>3.5986313383250881</v>
      </c>
      <c r="I50" t="str">
        <f t="shared" si="4"/>
        <v>NND1_T8_DF5</v>
      </c>
      <c r="J50">
        <f>(J11*'TOC Calibration'!$B$12+'TOC Calibration'!$B$13)*5</f>
        <v>16.595491342126994</v>
      </c>
      <c r="K50" t="str">
        <f t="shared" si="5"/>
        <v>NND1_T9_DF5</v>
      </c>
      <c r="L50">
        <f>(L11*'TOC Calibration'!$B$12+'TOC Calibration'!$B$13)*5</f>
        <v>12.076699812165952</v>
      </c>
      <c r="M50" t="str">
        <f t="shared" si="6"/>
        <v>NND1_T10_DF5</v>
      </c>
      <c r="N50">
        <f>(N11*'TOC Calibration'!$B$12+'TOC Calibration'!$B$13)*5</f>
        <v>13.963876127931425</v>
      </c>
      <c r="O50" t="str">
        <f t="shared" si="7"/>
        <v>NND1_T11_DF5</v>
      </c>
      <c r="P50">
        <f>(P11*'TOC Calibration'!$B$12+'TOC Calibration'!$B$13)*5</f>
        <v>13.110379301705834</v>
      </c>
      <c r="Q50" t="str">
        <f t="shared" si="8"/>
        <v>NND1_T12_DF5</v>
      </c>
      <c r="R50">
        <f>(R11*'TOC Calibration'!$B$12+'TOC Calibration'!$B$13)*5</f>
        <v>3.0343751032092801</v>
      </c>
    </row>
    <row r="51" spans="1:18" x14ac:dyDescent="0.2">
      <c r="A51" t="str">
        <f t="shared" si="0"/>
        <v>NND1_T4_DF5</v>
      </c>
      <c r="B51">
        <f>(B12*'TOC Calibration'!$B$12+'TOC Calibration'!$B$13)*5</f>
        <v>10.265389880953865</v>
      </c>
      <c r="C51" t="str">
        <f t="shared" si="1"/>
        <v>NND1_T5_DF5</v>
      </c>
      <c r="D51">
        <f>(D12*'TOC Calibration'!$B$12+'TOC Calibration'!$B$13)*5</f>
        <v>15.210929824027703</v>
      </c>
      <c r="E51" t="str">
        <f t="shared" si="2"/>
        <v>NND1_T6_DF5</v>
      </c>
      <c r="F51">
        <f>(F12*'TOC Calibration'!$B$12+'TOC Calibration'!$B$13)*5</f>
        <v>15.950627073423217</v>
      </c>
      <c r="G51" t="str">
        <f t="shared" si="3"/>
        <v>NND1_T7_DF5</v>
      </c>
      <c r="H51">
        <f>(H12*'TOC Calibration'!$B$12+'TOC Calibration'!$B$13)*5</f>
        <v>3.4421569201837294</v>
      </c>
      <c r="I51" t="str">
        <f t="shared" si="4"/>
        <v>NND1_T8_DF5</v>
      </c>
      <c r="J51">
        <f>(J12*'TOC Calibration'!$B$12+'TOC Calibration'!$B$13)*5</f>
        <v>17.776161951739063</v>
      </c>
      <c r="K51" t="str">
        <f t="shared" si="5"/>
        <v>NND1_T9_DF5</v>
      </c>
      <c r="L51">
        <f>(L12*'TOC Calibration'!$B$12+'TOC Calibration'!$B$13)*5</f>
        <v>13.02028797004869</v>
      </c>
      <c r="M51" t="str">
        <f t="shared" si="6"/>
        <v>NND1_T10_DF5</v>
      </c>
      <c r="N51">
        <f>(N12*'TOC Calibration'!$B$12+'TOC Calibration'!$B$13)*5</f>
        <v>15.078163651059279</v>
      </c>
      <c r="O51" t="str">
        <f t="shared" si="7"/>
        <v>NND1_T11_DF5</v>
      </c>
      <c r="P51">
        <f>(P12*'TOC Calibration'!$B$12+'TOC Calibration'!$B$13)*5</f>
        <v>14.352691348767529</v>
      </c>
      <c r="Q51" t="str">
        <f t="shared" si="8"/>
        <v>NND1_T12_DF5</v>
      </c>
      <c r="R51">
        <f>(R12*'TOC Calibration'!$B$12+'TOC Calibration'!$B$13)*5</f>
        <v>3.2430076607310916</v>
      </c>
    </row>
    <row r="52" spans="1:18" x14ac:dyDescent="0.2">
      <c r="A52" t="str">
        <f t="shared" si="0"/>
        <v>NND1_T4_DF5</v>
      </c>
      <c r="B52">
        <f>(B13*'TOC Calibration'!$B$12+'TOC Calibration'!$B$13)*5</f>
        <v>10.289098126126799</v>
      </c>
      <c r="C52" t="str">
        <f t="shared" si="1"/>
        <v>NND1_T5_DF5</v>
      </c>
      <c r="D52">
        <f>(D13*'TOC Calibration'!$B$12+'TOC Calibration'!$B$13)*5</f>
        <v>15.509653713206662</v>
      </c>
      <c r="E52" t="str">
        <f t="shared" si="2"/>
        <v>NND1_T6_DF5</v>
      </c>
      <c r="F52">
        <f>(F13*'TOC Calibration'!$B$12+'TOC Calibration'!$B$13)*5</f>
        <v>15.917435530181109</v>
      </c>
      <c r="G52" t="str">
        <f t="shared" si="3"/>
        <v>NND1_T7_DF5</v>
      </c>
      <c r="H52">
        <f>(H13*'TOC Calibration'!$B$12+'TOC Calibration'!$B$13)*5</f>
        <v>3.8214888429506577</v>
      </c>
      <c r="I52" t="str">
        <f t="shared" si="4"/>
        <v>NND1_T8_DF5</v>
      </c>
      <c r="J52">
        <f>(J13*'TOC Calibration'!$B$12+'TOC Calibration'!$B$13)*5</f>
        <v>17.278288803107465</v>
      </c>
      <c r="K52" t="str">
        <f t="shared" si="5"/>
        <v>NND1_T9_DF5</v>
      </c>
      <c r="L52">
        <f>(L13*'TOC Calibration'!$B$12+'TOC Calibration'!$B$13)*5</f>
        <v>12.859071902872742</v>
      </c>
      <c r="M52" t="str">
        <f t="shared" si="6"/>
        <v>NND1_T10_DF5</v>
      </c>
      <c r="N52">
        <f>(N13*'TOC Calibration'!$B$12+'TOC Calibration'!$B$13)*5</f>
        <v>14.883756040641227</v>
      </c>
      <c r="O52" t="str">
        <f t="shared" si="7"/>
        <v>NND1_T11_DF5</v>
      </c>
      <c r="P52">
        <f>(P13*'TOC Calibration'!$B$12+'TOC Calibration'!$B$13)*5</f>
        <v>14.186733632556995</v>
      </c>
      <c r="Q52" t="str">
        <f t="shared" si="8"/>
        <v>NND1_T12_DF5</v>
      </c>
      <c r="R52">
        <f>(R13*'TOC Calibration'!$B$12+'TOC Calibration'!$B$13)*5</f>
        <v>2.9063505792754416</v>
      </c>
    </row>
    <row r="53" spans="1:18" x14ac:dyDescent="0.2">
      <c r="A53" t="str">
        <f t="shared" si="0"/>
        <v>NND2_T4_DF5</v>
      </c>
      <c r="B53">
        <f>(B14*'TOC Calibration'!$B$12+'TOC Calibration'!$B$13)*5</f>
        <v>10.658946750824555</v>
      </c>
      <c r="C53" t="str">
        <f t="shared" si="1"/>
        <v>NND2_T5_DF5</v>
      </c>
      <c r="D53">
        <f>(D14*'TOC Calibration'!$B$12+'TOC Calibration'!$B$13)*5</f>
        <v>44.296205002181992</v>
      </c>
      <c r="E53" t="str">
        <f t="shared" si="2"/>
        <v>NND2_T6_DF5</v>
      </c>
      <c r="F53">
        <f>(F14*'TOC Calibration'!$B$12+'TOC Calibration'!$B$13)*5</f>
        <v>11.412868947323826</v>
      </c>
      <c r="G53" t="str">
        <f t="shared" si="3"/>
        <v>NND2_T7_DF5</v>
      </c>
      <c r="H53">
        <f>(H14*'TOC Calibration'!$B$12+'TOC Calibration'!$B$13)*5</f>
        <v>3.5085400066679417</v>
      </c>
      <c r="I53" t="str">
        <f t="shared" si="4"/>
        <v>NND2_T8_DF5</v>
      </c>
      <c r="J53">
        <f>(J14*'TOC Calibration'!$B$12+'TOC Calibration'!$B$13)*5</f>
        <v>11.63098480291481</v>
      </c>
      <c r="K53" t="str">
        <f t="shared" si="5"/>
        <v>NND2_T9_DF5</v>
      </c>
      <c r="L53">
        <f>(L14*'TOC Calibration'!$B$12+'TOC Calibration'!$B$13)*5</f>
        <v>12.721564080869731</v>
      </c>
      <c r="M53" t="str">
        <f t="shared" si="6"/>
        <v>NND2_T10_DF5</v>
      </c>
      <c r="N53">
        <f>(N14*'TOC Calibration'!$B$12+'TOC Calibration'!$B$13)*5</f>
        <v>14.812631305122428</v>
      </c>
      <c r="O53" t="str">
        <f t="shared" si="7"/>
        <v>NND2_T11_DF5</v>
      </c>
      <c r="P53">
        <f>(P14*'TOC Calibration'!$B$12+'TOC Calibration'!$B$13)*5</f>
        <v>9.8291581697718975</v>
      </c>
      <c r="Q53" t="str">
        <f t="shared" si="8"/>
        <v>NND2_T12_DF5</v>
      </c>
      <c r="R53">
        <f>(R14*'TOC Calibration'!$B$12+'TOC Calibration'!$B$13)*5</f>
        <v>9.2364520404485706</v>
      </c>
    </row>
    <row r="54" spans="1:18" x14ac:dyDescent="0.2">
      <c r="A54" t="str">
        <f t="shared" si="0"/>
        <v>NND2_T4_DF5</v>
      </c>
      <c r="B54">
        <f>(B15*'TOC Calibration'!$B$12+'TOC Calibration'!$B$13)*5</f>
        <v>11.066728567799004</v>
      </c>
      <c r="C54" t="str">
        <f t="shared" si="1"/>
        <v>NND2_T5_DF5</v>
      </c>
      <c r="D54">
        <f>(D15*'TOC Calibration'!$B$12+'TOC Calibration'!$B$13)*5</f>
        <v>46.230797808293332</v>
      </c>
      <c r="E54" t="str">
        <f t="shared" si="2"/>
        <v>NND2_T6_DF5</v>
      </c>
      <c r="F54">
        <f>(F15*'TOC Calibration'!$B$12+'TOC Calibration'!$B$13)*5</f>
        <v>11.986608480508806</v>
      </c>
      <c r="G54" t="str">
        <f t="shared" si="3"/>
        <v>NND2_T7_DF5</v>
      </c>
      <c r="H54">
        <f>(H15*'TOC Calibration'!$B$12+'TOC Calibration'!$B$13)*5</f>
        <v>3.2192994155581585</v>
      </c>
      <c r="I54" t="str">
        <f t="shared" si="4"/>
        <v>NND2_T8_DF5</v>
      </c>
      <c r="J54">
        <f>(J15*'TOC Calibration'!$B$12+'TOC Calibration'!$B$13)*5</f>
        <v>12.821138710596053</v>
      </c>
      <c r="K54" t="str">
        <f t="shared" si="5"/>
        <v>NND2_T9_DF5</v>
      </c>
      <c r="L54">
        <f>(L15*'TOC Calibration'!$B$12+'TOC Calibration'!$B$13)*5</f>
        <v>13.665152238752468</v>
      </c>
      <c r="M54" t="str">
        <f t="shared" si="6"/>
        <v>NND2_T10_DF5</v>
      </c>
      <c r="N54">
        <f>(N15*'TOC Calibration'!$B$12+'TOC Calibration'!$B$13)*5</f>
        <v>15.998043563769082</v>
      </c>
      <c r="O54" t="str">
        <f t="shared" si="7"/>
        <v>NND2_T11_DF5</v>
      </c>
      <c r="P54">
        <f>(P15*'TOC Calibration'!$B$12+'TOC Calibration'!$B$13)*5</f>
        <v>10.331772967438077</v>
      </c>
      <c r="Q54" t="str">
        <f t="shared" si="8"/>
        <v>NND2_T12_DF5</v>
      </c>
      <c r="R54">
        <f>(R15*'TOC Calibration'!$B$12+'TOC Calibration'!$B$13)*5</f>
        <v>9.9192495014290429</v>
      </c>
    </row>
    <row r="55" spans="1:18" x14ac:dyDescent="0.2">
      <c r="A55" t="str">
        <f t="shared" si="0"/>
        <v>NND2_T4_DF5</v>
      </c>
      <c r="B55">
        <f>(B16*'TOC Calibration'!$B$12+'TOC Calibration'!$B$13)*5</f>
        <v>11.066728567799004</v>
      </c>
      <c r="C55" t="str">
        <f t="shared" si="1"/>
        <v>NND2_T5_DF5</v>
      </c>
      <c r="D55">
        <f>(D16*'TOC Calibration'!$B$12+'TOC Calibration'!$B$13)*5</f>
        <v>47.653292518669311</v>
      </c>
      <c r="E55" t="str">
        <f t="shared" si="2"/>
        <v>NND2_T6_DF5</v>
      </c>
      <c r="F55">
        <f>(F16*'TOC Calibration'!$B$12+'TOC Calibration'!$B$13)*5</f>
        <v>11.891775499817074</v>
      </c>
      <c r="G55" t="str">
        <f t="shared" si="3"/>
        <v>NND2_T7_DF5</v>
      </c>
      <c r="H55">
        <f>(H16*'TOC Calibration'!$B$12+'TOC Calibration'!$B$13)*5</f>
        <v>3.4611235163220755</v>
      </c>
      <c r="I55" t="str">
        <f t="shared" si="4"/>
        <v>NND2_T8_DF5</v>
      </c>
      <c r="J55">
        <f>(J16*'TOC Calibration'!$B$12+'TOC Calibration'!$B$13)*5</f>
        <v>12.384906999414083</v>
      </c>
      <c r="K55" t="str">
        <f t="shared" si="5"/>
        <v>NND2_T9_DF5</v>
      </c>
      <c r="L55">
        <f>(L16*'TOC Calibration'!$B$12+'TOC Calibration'!$B$13)*5</f>
        <v>13.499194522541938</v>
      </c>
      <c r="M55" t="str">
        <f t="shared" si="6"/>
        <v>NND2_T10_DF5</v>
      </c>
      <c r="N55">
        <f>(N16*'TOC Calibration'!$B$12+'TOC Calibration'!$B$13)*5</f>
        <v>15.955368722457804</v>
      </c>
      <c r="O55" t="str">
        <f t="shared" si="7"/>
        <v>NND2_T11_DF5</v>
      </c>
      <c r="P55">
        <f>(P16*'TOC Calibration'!$B$12+'TOC Calibration'!$B$13)*5</f>
        <v>10.289098126126799</v>
      </c>
      <c r="Q55" t="str">
        <f t="shared" si="8"/>
        <v>NND2_T12_DF5</v>
      </c>
      <c r="R55">
        <f>(R16*'TOC Calibration'!$B$12+'TOC Calibration'!$B$13)*5</f>
        <v>9.4308596508666209</v>
      </c>
    </row>
    <row r="56" spans="1:18" x14ac:dyDescent="0.2">
      <c r="A56" t="str">
        <f t="shared" si="0"/>
        <v>NND3_T4_DF5</v>
      </c>
      <c r="B56">
        <f>(B17*'TOC Calibration'!$B$12+'TOC Calibration'!$B$13)*5</f>
        <v>9.6916503477688849</v>
      </c>
      <c r="C56" t="str">
        <f t="shared" si="1"/>
        <v>NND3_T5_DF5</v>
      </c>
      <c r="D56">
        <f>(D17*'TOC Calibration'!$B$12+'TOC Calibration'!$B$13)*5</f>
        <v>8.7670287860244951</v>
      </c>
      <c r="E56" t="str">
        <f t="shared" si="2"/>
        <v>NND3_T6_DF5</v>
      </c>
      <c r="F56">
        <f>(F17*'TOC Calibration'!$B$12+'TOC Calibration'!$B$13)*5</f>
        <v>13.010804671979514</v>
      </c>
      <c r="G56" t="str">
        <f t="shared" si="3"/>
        <v>NND3_T7_DF5</v>
      </c>
      <c r="H56">
        <f>(H17*'TOC Calibration'!$B$12+'TOC Calibration'!$B$13)*5</f>
        <v>3.0723082954859731</v>
      </c>
      <c r="I56" t="str">
        <f t="shared" si="4"/>
        <v>NND3_T8_DF5</v>
      </c>
      <c r="J56">
        <f>(J17*'TOC Calibration'!$B$12+'TOC Calibration'!$B$13)*5</f>
        <v>14.400107839113394</v>
      </c>
      <c r="K56" t="str">
        <f t="shared" si="5"/>
        <v>NND3_T9_DF5</v>
      </c>
      <c r="L56">
        <f>(L17*'TOC Calibration'!$B$12+'TOC Calibration'!$B$13)*5</f>
        <v>8.7480621898861504</v>
      </c>
      <c r="M56" t="str">
        <f t="shared" si="6"/>
        <v>NND3_T10_DF5</v>
      </c>
      <c r="N56">
        <f>(N17*'TOC Calibration'!$B$12+'TOC Calibration'!$B$13)*5</f>
        <v>3.0486000503130399</v>
      </c>
      <c r="O56" t="str">
        <f t="shared" si="7"/>
        <v>NND3_T11_DF5</v>
      </c>
      <c r="P56">
        <f>(P17*'TOC Calibration'!$B$12+'TOC Calibration'!$B$13)*5</f>
        <v>8.2122558489778612</v>
      </c>
      <c r="Q56" t="str">
        <f t="shared" si="8"/>
        <v>NND3_T12_DF5</v>
      </c>
      <c r="R56">
        <f>(R17*'TOC Calibration'!$B$12+'TOC Calibration'!$B$13)*5</f>
        <v>2.4843438151972332</v>
      </c>
    </row>
    <row r="57" spans="1:18" x14ac:dyDescent="0.2">
      <c r="A57" t="str">
        <f t="shared" si="0"/>
        <v>NND3_T4_DF5</v>
      </c>
      <c r="B57">
        <f>(B18*'TOC Calibration'!$B$12+'TOC Calibration'!$B$13)*5</f>
        <v>10.199006794469653</v>
      </c>
      <c r="C57" t="str">
        <f t="shared" si="1"/>
        <v>NND3_T5_DF5</v>
      </c>
      <c r="D57">
        <f>(D18*'TOC Calibration'!$B$12+'TOC Calibration'!$B$13)*5</f>
        <v>9.0704943242380391</v>
      </c>
      <c r="E57" t="str">
        <f t="shared" si="2"/>
        <v>NND3_T6_DF5</v>
      </c>
      <c r="F57">
        <f>(F18*'TOC Calibration'!$B$12+'TOC Calibration'!$B$13)*5</f>
        <v>13.527644416749457</v>
      </c>
      <c r="G57" t="str">
        <f t="shared" si="3"/>
        <v>NND3_T7_DF5</v>
      </c>
      <c r="H57">
        <f>(H18*'TOC Calibration'!$B$12+'TOC Calibration'!$B$13)*5</f>
        <v>2.7451345120994968</v>
      </c>
      <c r="I57" t="str">
        <f t="shared" si="4"/>
        <v>NND3_T8_DF5</v>
      </c>
      <c r="J57">
        <f>(J18*'TOC Calibration'!$B$12+'TOC Calibration'!$B$13)*5</f>
        <v>15.509653713206662</v>
      </c>
      <c r="K57" t="str">
        <f t="shared" si="5"/>
        <v>NND3_T9_DF5</v>
      </c>
      <c r="L57">
        <f>(L18*'TOC Calibration'!$B$12+'TOC Calibration'!$B$13)*5</f>
        <v>9.5019843863854199</v>
      </c>
      <c r="M57" t="str">
        <f t="shared" si="6"/>
        <v>NND3_T10_DF5</v>
      </c>
      <c r="N57">
        <f>(N18*'TOC Calibration'!$B$12+'TOC Calibration'!$B$13)*5</f>
        <v>3.0201501561055206</v>
      </c>
      <c r="O57" t="str">
        <f t="shared" si="7"/>
        <v>NND3_T11_DF5</v>
      </c>
      <c r="P57">
        <f>(P18*'TOC Calibration'!$B$12+'TOC Calibration'!$B$13)*5</f>
        <v>8.8808283628545759</v>
      </c>
      <c r="Q57" t="str">
        <f t="shared" si="8"/>
        <v>NND3_T12_DF5</v>
      </c>
      <c r="R57">
        <f>(R18*'TOC Calibration'!$B$12+'TOC Calibration'!$B$13)*5</f>
        <v>2.5649518487852059</v>
      </c>
    </row>
    <row r="58" spans="1:18" x14ac:dyDescent="0.2">
      <c r="A58" t="str">
        <f t="shared" si="0"/>
        <v>NND3_T4_DF5</v>
      </c>
      <c r="B58">
        <f>(B19*'TOC Calibration'!$B$12+'TOC Calibration'!$B$13)*5</f>
        <v>10.066240621501228</v>
      </c>
      <c r="C58" t="str">
        <f t="shared" si="1"/>
        <v>NND3_T5_DF5</v>
      </c>
      <c r="D58">
        <f>(D19*'TOC Calibration'!$B$12+'TOC Calibration'!$B$13)*5</f>
        <v>8.9235032041658542</v>
      </c>
      <c r="E58" t="str">
        <f t="shared" si="2"/>
        <v>NND3_T6_DF5</v>
      </c>
      <c r="F58">
        <f>(F19*'TOC Calibration'!$B$12+'TOC Calibration'!$B$13)*5</f>
        <v>13.442294734126897</v>
      </c>
      <c r="G58" t="str">
        <f t="shared" si="3"/>
        <v>NND3_T7_DF5</v>
      </c>
      <c r="H58">
        <f>(H19*'TOC Calibration'!$B$12+'TOC Calibration'!$B$13)*5</f>
        <v>2.7356512140303235</v>
      </c>
      <c r="I58" t="str">
        <f t="shared" si="4"/>
        <v>NND3_T8_DF5</v>
      </c>
      <c r="J58">
        <f>(J19*'TOC Calibration'!$B$12+'TOC Calibration'!$B$13)*5</f>
        <v>15.286796208581091</v>
      </c>
      <c r="K58" t="str">
        <f t="shared" si="5"/>
        <v>NND3_T9_DF5</v>
      </c>
      <c r="L58">
        <f>(L19*'TOC Calibration'!$B$12+'TOC Calibration'!$B$13)*5</f>
        <v>9.1700689539643587</v>
      </c>
      <c r="M58" t="str">
        <f t="shared" si="6"/>
        <v>NND3_T10_DF5</v>
      </c>
      <c r="N58">
        <f>(N19*'TOC Calibration'!$B$12+'TOC Calibration'!$B$13)*5</f>
        <v>2.9774753147942414</v>
      </c>
      <c r="O58" t="str">
        <f t="shared" si="7"/>
        <v>NND3_T11_DF5</v>
      </c>
      <c r="P58">
        <f>(P19*'TOC Calibration'!$B$12+'TOC Calibration'!$B$13)*5</f>
        <v>8.8191869254049493</v>
      </c>
      <c r="Q58" t="str">
        <f t="shared" si="8"/>
        <v>NND3_T12_DF5</v>
      </c>
      <c r="R58">
        <f>(R19*'TOC Calibration'!$B$12+'TOC Calibration'!$B$13)*5</f>
        <v>2.9300588244483752</v>
      </c>
    </row>
    <row r="59" spans="1:18" x14ac:dyDescent="0.2">
      <c r="A59" t="str">
        <f t="shared" si="0"/>
        <v>Only D1_T4_DF5</v>
      </c>
      <c r="B59">
        <f>(B20*'TOC Calibration'!$B$12+'TOC Calibration'!$B$13)*5</f>
        <v>11.024053726487724</v>
      </c>
      <c r="C59" t="str">
        <f t="shared" si="1"/>
        <v>OnlyD1_T5_DF5</v>
      </c>
      <c r="D59">
        <f>(D20*'TOC Calibration'!$B$12+'TOC Calibration'!$B$13)*5</f>
        <v>18.610692181826309</v>
      </c>
      <c r="E59" t="str">
        <f t="shared" si="2"/>
        <v>OD1_T6_DF5</v>
      </c>
      <c r="F59">
        <f>(F20*'TOC Calibration'!$B$12+'TOC Calibration'!$B$13)*5</f>
        <v>24.409728951125732</v>
      </c>
      <c r="G59" t="str">
        <f t="shared" si="3"/>
        <v>OD1_T7_DF5</v>
      </c>
      <c r="H59">
        <f>(H20*'TOC Calibration'!$B$12+'TOC Calibration'!$B$13)*5</f>
        <v>24.836477364238529</v>
      </c>
      <c r="I59" t="str">
        <f t="shared" si="4"/>
        <v>OnlyD1_T8_DF5</v>
      </c>
      <c r="J59">
        <f>(J20*'TOC Calibration'!$B$12+'TOC Calibration'!$B$13)*5</f>
        <v>13.176762388190046</v>
      </c>
      <c r="K59" t="str">
        <f t="shared" si="5"/>
        <v>OnlyD1_T9_DF5</v>
      </c>
      <c r="L59">
        <f>(L20*'TOC Calibration'!$B$12+'TOC Calibration'!$B$13)*5</f>
        <v>8.7528038389207357</v>
      </c>
      <c r="M59" t="str">
        <f t="shared" si="6"/>
        <v>OD1_T10_DF5</v>
      </c>
      <c r="N59">
        <f>(N20*'TOC Calibration'!$B$12+'TOC Calibration'!$B$13)*5</f>
        <v>12.588797907901306</v>
      </c>
      <c r="O59" t="str">
        <f t="shared" si="7"/>
        <v>OD1_T11_DF5</v>
      </c>
      <c r="P59">
        <f>(P20*'TOC Calibration'!$B$12+'TOC Calibration'!$B$13)*5</f>
        <v>14.110867248003609</v>
      </c>
      <c r="Q59" t="str">
        <f t="shared" si="8"/>
        <v>OD1_T12_DF5</v>
      </c>
      <c r="R59">
        <f>(R20*'TOC Calibration'!$B$12+'TOC Calibration'!$B$13)*5</f>
        <v>1.6071387437987095</v>
      </c>
    </row>
    <row r="60" spans="1:18" x14ac:dyDescent="0.2">
      <c r="A60" t="str">
        <f t="shared" si="0"/>
        <v>Only D1_T4_DF5</v>
      </c>
      <c r="B60">
        <f>(B21*'TOC Calibration'!$B$12+'TOC Calibration'!$B$13)*5</f>
        <v>11.811167466229103</v>
      </c>
      <c r="C60" t="str">
        <f t="shared" si="1"/>
        <v>OnlyD1_T5_DF5</v>
      </c>
      <c r="D60">
        <f>(D21*'TOC Calibration'!$B$12+'TOC Calibration'!$B$13)*5</f>
        <v>19.587471882951149</v>
      </c>
      <c r="E60" t="str">
        <f t="shared" si="2"/>
        <v>OD1_T6_DF5</v>
      </c>
      <c r="F60">
        <f>(F21*'TOC Calibration'!$B$12+'TOC Calibration'!$B$13)*5</f>
        <v>26.036114569988943</v>
      </c>
      <c r="G60" t="str">
        <f t="shared" si="3"/>
        <v>OD1_T7_DF5</v>
      </c>
      <c r="H60">
        <f>(H21*'TOC Calibration'!$B$12+'TOC Calibration'!$B$13)*5</f>
        <v>26.202072286199474</v>
      </c>
      <c r="I60" t="str">
        <f t="shared" si="4"/>
        <v>OnlyD1_T8_DF5</v>
      </c>
      <c r="J60">
        <f>(J21*'TOC Calibration'!$B$12+'TOC Calibration'!$B$13)*5</f>
        <v>13.693602132959988</v>
      </c>
      <c r="K60" t="str">
        <f t="shared" si="5"/>
        <v>OnlyD1_T9_DF5</v>
      </c>
      <c r="L60">
        <f>(L21*'TOC Calibration'!$B$12+'TOC Calibration'!$B$13)*5</f>
        <v>10.137365357020027</v>
      </c>
      <c r="M60" t="str">
        <f t="shared" si="6"/>
        <v>OD1_T10_DF5</v>
      </c>
      <c r="N60">
        <f>(N21*'TOC Calibration'!$B$12+'TOC Calibration'!$B$13)*5</f>
        <v>13.418586488953963</v>
      </c>
      <c r="O60" t="str">
        <f t="shared" si="7"/>
        <v>OD1_T11_DF5</v>
      </c>
      <c r="P60">
        <f>(P21*'TOC Calibration'!$B$12+'TOC Calibration'!$B$13)*5</f>
        <v>15.429045679618689</v>
      </c>
      <c r="Q60" t="str">
        <f t="shared" si="8"/>
        <v>OD1_T12_DF5</v>
      </c>
      <c r="R60">
        <f>(R21*'TOC Calibration'!$B$12+'TOC Calibration'!$B$13)*5</f>
        <v>1.6308469889716426</v>
      </c>
    </row>
    <row r="61" spans="1:18" x14ac:dyDescent="0.2">
      <c r="A61" t="str">
        <f t="shared" si="0"/>
        <v>Only D1_T4_DF5</v>
      </c>
      <c r="B61">
        <f>(B22*'TOC Calibration'!$B$12+'TOC Calibration'!$B$13)*5</f>
        <v>11.882292201747902</v>
      </c>
      <c r="C61" t="str">
        <f t="shared" si="1"/>
        <v>OnlyD1_T5_DF5</v>
      </c>
      <c r="D61">
        <f>(D22*'TOC Calibration'!$B$12+'TOC Calibration'!$B$13)*5</f>
        <v>19.634888373297017</v>
      </c>
      <c r="E61" t="str">
        <f t="shared" si="2"/>
        <v>OD1_T6_DF5</v>
      </c>
      <c r="F61">
        <f>(F22*'TOC Calibration'!$B$12+'TOC Calibration'!$B$13)*5</f>
        <v>26.296905266891208</v>
      </c>
      <c r="G61" t="str">
        <f t="shared" si="3"/>
        <v>OD1_T7_DF5</v>
      </c>
      <c r="H61">
        <f>(H22*'TOC Calibration'!$B$12+'TOC Calibration'!$B$13)*5</f>
        <v>26.211555584268645</v>
      </c>
      <c r="I61" t="str">
        <f t="shared" si="4"/>
        <v>OnlyD1_T8_DF5</v>
      </c>
      <c r="J61">
        <f>(J22*'TOC Calibration'!$B$12+'TOC Calibration'!$B$13)*5</f>
        <v>13.522902767714871</v>
      </c>
      <c r="K61" t="str">
        <f t="shared" si="5"/>
        <v>OnlyD1_T9_DF5</v>
      </c>
      <c r="L61">
        <f>(L22*'TOC Calibration'!$B$12+'TOC Calibration'!$B$13)*5</f>
        <v>9.3455099682440625</v>
      </c>
      <c r="M61" t="str">
        <f t="shared" si="6"/>
        <v>OD1_T10_DF5</v>
      </c>
      <c r="N61">
        <f>(N22*'TOC Calibration'!$B$12+'TOC Calibration'!$B$13)*5</f>
        <v>13.428069787023137</v>
      </c>
      <c r="O61" t="str">
        <f t="shared" si="7"/>
        <v>OD1_T11_DF5</v>
      </c>
      <c r="P61">
        <f>(P22*'TOC Calibration'!$B$12+'TOC Calibration'!$B$13)*5</f>
        <v>15.196704876923944</v>
      </c>
      <c r="Q61" t="str">
        <f t="shared" si="8"/>
        <v>OD1_T12_DF5</v>
      </c>
      <c r="R61">
        <f>(R22*'TOC Calibration'!$B$12+'TOC Calibration'!$B$13)*5</f>
        <v>1.4885975179340445</v>
      </c>
    </row>
    <row r="62" spans="1:18" x14ac:dyDescent="0.2">
      <c r="A62" t="str">
        <f t="shared" si="0"/>
        <v>Only D2_T4_DF5</v>
      </c>
      <c r="B62">
        <f>(B23*'TOC Calibration'!$B$12+'TOC Calibration'!$B$13)*5</f>
        <v>10.293839775161386</v>
      </c>
      <c r="C62" t="str">
        <f t="shared" si="1"/>
        <v>OnlyD2_T5_DF5</v>
      </c>
      <c r="D62">
        <f>(D23*'TOC Calibration'!$B$12+'TOC Calibration'!$B$13)*5</f>
        <v>18.629658777964654</v>
      </c>
      <c r="E62" t="str">
        <f t="shared" si="2"/>
        <v>OD2_T6_DF5</v>
      </c>
      <c r="F62">
        <f>(F23*'TOC Calibration'!$B$12+'TOC Calibration'!$B$13)*5</f>
        <v>14.291049911317902</v>
      </c>
      <c r="G62" t="str">
        <f t="shared" si="3"/>
        <v>OD2_T7_DF5</v>
      </c>
      <c r="H62">
        <f>(H23*'TOC Calibration'!$B$12+'TOC Calibration'!$B$13)*5</f>
        <v>3.2145577665235718</v>
      </c>
      <c r="I62" t="str">
        <f t="shared" si="4"/>
        <v>OnlyD2_T8_DF5</v>
      </c>
      <c r="J62">
        <f>(J23*'TOC Calibration'!$B$12+'TOC Calibration'!$B$13)*5</f>
        <v>18.079627489952607</v>
      </c>
      <c r="K62" t="str">
        <f t="shared" si="5"/>
        <v>OnlyD2_T9_DF5</v>
      </c>
      <c r="L62">
        <f>(L23*'TOC Calibration'!$B$12+'TOC Calibration'!$B$13)*5</f>
        <v>11.038278673591485</v>
      </c>
      <c r="M62" t="str">
        <f t="shared" si="6"/>
        <v>OD2_T10_DF5</v>
      </c>
      <c r="N62">
        <f>(N23*'TOC Calibration'!$B$12+'TOC Calibration'!$B$13)*5</f>
        <v>13.831109954962999</v>
      </c>
      <c r="O62" t="str">
        <f t="shared" si="7"/>
        <v>OD2_T11_DF5</v>
      </c>
      <c r="P62">
        <f>(P23*'TOC Calibration'!$B$12+'TOC Calibration'!$B$13)*5</f>
        <v>13.892751392412626</v>
      </c>
      <c r="Q62" t="str">
        <f t="shared" si="8"/>
        <v>OD2_T12_DF5</v>
      </c>
      <c r="R62">
        <f>(R23*'TOC Calibration'!$B$12+'TOC Calibration'!$B$13)*5</f>
        <v>1.5075641140723905</v>
      </c>
    </row>
    <row r="63" spans="1:18" x14ac:dyDescent="0.2">
      <c r="A63" t="str">
        <f t="shared" si="0"/>
        <v>Only D2_T4_DF5</v>
      </c>
      <c r="B63">
        <f>(B24*'TOC Calibration'!$B$12+'TOC Calibration'!$B$13)*5</f>
        <v>10.862837659311779</v>
      </c>
      <c r="C63" t="str">
        <f t="shared" si="1"/>
        <v>OnlyD2_T5_DF5</v>
      </c>
      <c r="D63">
        <f>(D24*'TOC Calibration'!$B$12+'TOC Calibration'!$B$13)*5</f>
        <v>19.577988584881972</v>
      </c>
      <c r="E63" t="str">
        <f t="shared" si="2"/>
        <v>OD2_T6_DF5</v>
      </c>
      <c r="F63">
        <f>(F24*'TOC Calibration'!$B$12+'TOC Calibration'!$B$13)*5</f>
        <v>15.220413122096875</v>
      </c>
      <c r="G63" t="str">
        <f t="shared" si="3"/>
        <v>OD2_T7_DF5</v>
      </c>
      <c r="H63">
        <f>(H24*'TOC Calibration'!$B$12+'TOC Calibration'!$B$13)*5</f>
        <v>2.6503015314077647</v>
      </c>
      <c r="I63" t="str">
        <f t="shared" si="4"/>
        <v>OnlyD2_T8_DF5</v>
      </c>
      <c r="J63">
        <f>(J24*'TOC Calibration'!$B$12+'TOC Calibration'!$B$13)*5</f>
        <v>19.525830445501523</v>
      </c>
      <c r="K63" t="str">
        <f t="shared" si="5"/>
        <v>OnlyD2_T9_DF5</v>
      </c>
      <c r="L63">
        <f>(L24*'TOC Calibration'!$B$12+'TOC Calibration'!$B$13)*5</f>
        <v>11.863325605609553</v>
      </c>
      <c r="M63" t="str">
        <f t="shared" si="6"/>
        <v>OD2_T10_DF5</v>
      </c>
      <c r="N63">
        <f>(N24*'TOC Calibration'!$B$12+'TOC Calibration'!$B$13)*5</f>
        <v>14.860047795468294</v>
      </c>
      <c r="O63" t="str">
        <f t="shared" si="7"/>
        <v>OD2_T11_DF5</v>
      </c>
      <c r="P63">
        <f>(P24*'TOC Calibration'!$B$12+'TOC Calibration'!$B$13)*5</f>
        <v>14.973847372298373</v>
      </c>
      <c r="Q63" t="str">
        <f t="shared" si="8"/>
        <v>OD2_T12_DF5</v>
      </c>
      <c r="R63">
        <f>(R24*'TOC Calibration'!$B$12+'TOC Calibration'!$B$13)*5</f>
        <v>1.3510896959310326</v>
      </c>
    </row>
    <row r="64" spans="1:18" x14ac:dyDescent="0.2">
      <c r="A64" t="str">
        <f t="shared" si="0"/>
        <v>Only D2_T4_DF5</v>
      </c>
      <c r="B64">
        <f>(B25*'TOC Calibration'!$B$12+'TOC Calibration'!$B$13)*5</f>
        <v>11.090436812971937</v>
      </c>
      <c r="C64" t="str">
        <f t="shared" si="1"/>
        <v>OnlyD2_T5_DF5</v>
      </c>
      <c r="D64">
        <f>(D25*'TOC Calibration'!$B$12+'TOC Calibration'!$B$13)*5</f>
        <v>19.587471882951149</v>
      </c>
      <c r="E64" t="str">
        <f t="shared" si="2"/>
        <v>OD2_T6_DF5</v>
      </c>
      <c r="F64">
        <f>(F25*'TOC Calibration'!$B$12+'TOC Calibration'!$B$13)*5</f>
        <v>15.040230458782586</v>
      </c>
      <c r="G64" t="str">
        <f t="shared" si="3"/>
        <v>OD2_T7_DF5</v>
      </c>
      <c r="H64">
        <f>(H25*'TOC Calibration'!$B$12+'TOC Calibration'!$B$13)*5</f>
        <v>2.6123683391310721</v>
      </c>
      <c r="I64" t="str">
        <f t="shared" si="4"/>
        <v>OnlyD2_T8_DF5</v>
      </c>
      <c r="J64">
        <f>(J25*'TOC Calibration'!$B$12+'TOC Calibration'!$B$13)*5</f>
        <v>19.416772517706029</v>
      </c>
      <c r="K64" t="str">
        <f t="shared" si="5"/>
        <v>OnlyD2_T9_DF5</v>
      </c>
      <c r="L64">
        <f>(L25*'TOC Calibration'!$B$12+'TOC Calibration'!$B$13)*5</f>
        <v>11.754267677814063</v>
      </c>
      <c r="M64" t="str">
        <f t="shared" si="6"/>
        <v>OD2_T10_DF5</v>
      </c>
      <c r="N64">
        <f>(N25*'TOC Calibration'!$B$12+'TOC Calibration'!$B$13)*5</f>
        <v>14.954880776160026</v>
      </c>
      <c r="O64" t="str">
        <f t="shared" si="7"/>
        <v>OD2_T11_DF5</v>
      </c>
      <c r="P64">
        <f>(P25*'TOC Calibration'!$B$12+'TOC Calibration'!$B$13)*5</f>
        <v>14.765214814776561</v>
      </c>
      <c r="Q64" t="str">
        <f t="shared" si="8"/>
        <v>OD2_T12_DF5</v>
      </c>
      <c r="R64">
        <f>(R25*'TOC Calibration'!$B$12+'TOC Calibration'!$B$13)*5</f>
        <v>1.5407556573144969</v>
      </c>
    </row>
    <row r="65" spans="1:18" x14ac:dyDescent="0.2">
      <c r="A65" t="str">
        <f t="shared" si="0"/>
        <v>Only D3_T4_DF5</v>
      </c>
      <c r="B65">
        <f>(B26*'TOC Calibration'!$B$12+'TOC Calibration'!$B$13)*5</f>
        <v>11.479252033808038</v>
      </c>
      <c r="C65" t="str">
        <f t="shared" si="1"/>
        <v>OnlyD3_T5_DF5</v>
      </c>
      <c r="D65">
        <f>(D26*'TOC Calibration'!$B$12+'TOC Calibration'!$B$13)*5</f>
        <v>23.641581807522702</v>
      </c>
      <c r="E65" t="str">
        <f t="shared" si="2"/>
        <v>OD3_T6_DF5</v>
      </c>
      <c r="F65">
        <f>(F26*'TOC Calibration'!$B$12+'TOC Calibration'!$B$13)*5</f>
        <v>17.287772101176643</v>
      </c>
      <c r="G65" t="str">
        <f t="shared" si="3"/>
        <v>OD3_T7_DF5</v>
      </c>
      <c r="H65">
        <f>(H26*'TOC Calibration'!$B$12+'TOC Calibration'!$B$13)*5</f>
        <v>28.051315409688257</v>
      </c>
      <c r="I65" t="str">
        <f t="shared" si="4"/>
        <v>OnlyD3_T8_DF5</v>
      </c>
      <c r="J65">
        <f>(J26*'TOC Calibration'!$B$12+'TOC Calibration'!$B$13)*5</f>
        <v>16.785157303510459</v>
      </c>
      <c r="K65" t="str">
        <f t="shared" si="5"/>
        <v>OnlyD3_T9_DF5</v>
      </c>
      <c r="L65">
        <f>(L26*'TOC Calibration'!$B$12+'TOC Calibration'!$B$13)*5</f>
        <v>10.421864299095224</v>
      </c>
      <c r="M65" t="str">
        <f t="shared" si="6"/>
        <v>OD3_T10_DF5</v>
      </c>
      <c r="N65">
        <f>(N26*'TOC Calibration'!$B$12+'TOC Calibration'!$B$13)*5</f>
        <v>15.220413122096875</v>
      </c>
      <c r="O65" t="str">
        <f t="shared" si="7"/>
        <v>OD3_T11_DF5</v>
      </c>
      <c r="P65">
        <f>(P26*'TOC Calibration'!$B$12+'TOC Calibration'!$B$13)*5</f>
        <v>13.869043147239692</v>
      </c>
      <c r="Q65" t="str">
        <f t="shared" si="8"/>
        <v>OD3_T12_DF5</v>
      </c>
      <c r="R65">
        <f>(R26*'TOC Calibration'!$B$12+'TOC Calibration'!$B$13)*5</f>
        <v>1.6403302870408161</v>
      </c>
    </row>
    <row r="66" spans="1:18" x14ac:dyDescent="0.2">
      <c r="A66" t="str">
        <f t="shared" si="0"/>
        <v>Only D3_T4_DF5</v>
      </c>
      <c r="B66">
        <f>(B27*'TOC Calibration'!$B$12+'TOC Calibration'!$B$13)*5</f>
        <v>12.351715456171977</v>
      </c>
      <c r="C66" t="str">
        <f t="shared" si="1"/>
        <v>OnlyD3_T5_DF5</v>
      </c>
      <c r="D66">
        <f>(D27*'TOC Calibration'!$B$12+'TOC Calibration'!$B$13)*5</f>
        <v>25.130459604382899</v>
      </c>
      <c r="E66" t="str">
        <f t="shared" si="2"/>
        <v>OD3_T6_DF5</v>
      </c>
      <c r="F66">
        <f>(F27*'TOC Calibration'!$B$12+'TOC Calibration'!$B$13)*5</f>
        <v>17.913669773742072</v>
      </c>
      <c r="G66" t="str">
        <f t="shared" si="3"/>
        <v>OD3_T7_DF5</v>
      </c>
      <c r="H66">
        <f>(H27*'TOC Calibration'!$B$12+'TOC Calibration'!$B$13)*5</f>
        <v>26.609854103173923</v>
      </c>
      <c r="I66" t="str">
        <f t="shared" si="4"/>
        <v>OnlyD3_T8_DF5</v>
      </c>
      <c r="J66">
        <f>(J27*'TOC Calibration'!$B$12+'TOC Calibration'!$B$13)*5</f>
        <v>18.553792393411264</v>
      </c>
      <c r="K66" t="str">
        <f t="shared" si="5"/>
        <v>OnlyD3_T9_DF5</v>
      </c>
      <c r="L66">
        <f>(L27*'TOC Calibration'!$B$12+'TOC Calibration'!$B$13)*5</f>
        <v>11.237427933044122</v>
      </c>
      <c r="M66" t="str">
        <f t="shared" si="6"/>
        <v>OD3_T10_DF5</v>
      </c>
      <c r="N66">
        <f>(N27*'TOC Calibration'!$B$12+'TOC Calibration'!$B$13)*5</f>
        <v>16.467466818193156</v>
      </c>
      <c r="O66" t="str">
        <f t="shared" si="7"/>
        <v>OD3_T11_DF5</v>
      </c>
      <c r="P66">
        <f>(P27*'TOC Calibration'!$B$12+'TOC Calibration'!$B$13)*5</f>
        <v>14.959622425194613</v>
      </c>
      <c r="Q66" t="str">
        <f t="shared" si="8"/>
        <v>OD3_T12_DF5</v>
      </c>
      <c r="R66">
        <f>AVERAGE(R65,R67)</f>
        <v>1.6474427605926958</v>
      </c>
    </row>
    <row r="67" spans="1:18" x14ac:dyDescent="0.2">
      <c r="A67" t="str">
        <f t="shared" si="0"/>
        <v>Only D3_T4_DF5</v>
      </c>
      <c r="B67">
        <f>(B28*'TOC Calibration'!$B$12+'TOC Calibration'!$B$13)*5</f>
        <v>12.199982687065205</v>
      </c>
      <c r="C67" t="str">
        <f t="shared" si="1"/>
        <v>OnlyD3_T5_DF5</v>
      </c>
      <c r="D67">
        <f>(D28*'TOC Calibration'!$B$12+'TOC Calibration'!$B$13)*5</f>
        <v>25.329608863835539</v>
      </c>
      <c r="E67" t="str">
        <f t="shared" si="2"/>
        <v>OD3_T6_DF5</v>
      </c>
      <c r="F67">
        <f>(F28*'TOC Calibration'!$B$12+'TOC Calibration'!$B$13)*5</f>
        <v>17.667104023943569</v>
      </c>
      <c r="G67" t="str">
        <f t="shared" si="3"/>
        <v>OD3_T7_DF5</v>
      </c>
      <c r="H67">
        <f>(H28*'TOC Calibration'!$B$12+'TOC Calibration'!$B$13)*5</f>
        <v>29.227244370265733</v>
      </c>
      <c r="I67" t="str">
        <f t="shared" si="4"/>
        <v>OnlyD3_T8_DF5</v>
      </c>
      <c r="J67">
        <f>(J28*'TOC Calibration'!$B$12+'TOC Calibration'!$B$13)*5</f>
        <v>18.12704398029847</v>
      </c>
      <c r="K67" t="str">
        <f t="shared" si="5"/>
        <v>OnlyD3_T9_DF5</v>
      </c>
      <c r="L67">
        <f>(L28*'TOC Calibration'!$B$12+'TOC Calibration'!$B$13)*5</f>
        <v>10.981378885176445</v>
      </c>
      <c r="M67" t="str">
        <f t="shared" si="6"/>
        <v>OD3_T10_DF5</v>
      </c>
      <c r="N67">
        <f>(N28*'TOC Calibration'!$B$12+'TOC Calibration'!$B$13)*5</f>
        <v>16.287284154878865</v>
      </c>
      <c r="O67" t="str">
        <f t="shared" si="7"/>
        <v>OD3_T11_DF5</v>
      </c>
      <c r="P67">
        <f>(P28*'TOC Calibration'!$B$12+'TOC Calibration'!$B$13)*5</f>
        <v>14.83633955029536</v>
      </c>
      <c r="Q67" t="str">
        <f t="shared" si="8"/>
        <v>OD3_T12_DF5</v>
      </c>
      <c r="R67">
        <f>(R28*'TOC Calibration'!$B$12+'TOC Calibration'!$B$13)*5</f>
        <v>1.6545552341445757</v>
      </c>
    </row>
    <row r="68" spans="1:18" x14ac:dyDescent="0.2">
      <c r="A68" t="str">
        <f t="shared" si="0"/>
        <v>Only M1_T4_DF5</v>
      </c>
      <c r="B68">
        <f>(B29*'TOC Calibration'!$B$12+'TOC Calibration'!$B$13)*5</f>
        <v>7.8139573300725873</v>
      </c>
      <c r="C68" t="str">
        <f t="shared" si="1"/>
        <v>OnlyM1_T5_DF5</v>
      </c>
      <c r="D68">
        <f>(D29*'TOC Calibration'!$B$12+'TOC Calibration'!$B$13)*5</f>
        <v>24.642069753820479</v>
      </c>
      <c r="E68" t="str">
        <f t="shared" si="2"/>
        <v>OM1_T6_DF5</v>
      </c>
      <c r="F68">
        <f>(F29*'TOC Calibration'!$B$12+'TOC Calibration'!$B$13)*5</f>
        <v>10.7490380824817</v>
      </c>
      <c r="G68" t="str">
        <f t="shared" si="3"/>
        <v>OM1_T7_DF5</v>
      </c>
      <c r="H68">
        <f>(H29*'TOC Calibration'!$B$12+'TOC Calibration'!$B$13)*5</f>
        <v>5.2155336591191226</v>
      </c>
      <c r="I68" t="str">
        <f t="shared" si="4"/>
        <v>OnlyM1_T8_DF5</v>
      </c>
      <c r="J68">
        <f>(J29*'TOC Calibration'!$B$12+'TOC Calibration'!$B$13)*5</f>
        <v>13.712568729098333</v>
      </c>
      <c r="K68" t="str">
        <f t="shared" si="5"/>
        <v>OnlyM1_T9_DF5</v>
      </c>
      <c r="L68">
        <f>(L29*'TOC Calibration'!$B$12+'TOC Calibration'!$B$13)*5</f>
        <v>10.549888823029063</v>
      </c>
      <c r="M68" t="str">
        <f t="shared" si="6"/>
        <v>OM1_T10_DF5</v>
      </c>
      <c r="N68">
        <f>(N29*'TOC Calibration'!$B$12+'TOC Calibration'!$B$13)*5</f>
        <v>10.948187341934339</v>
      </c>
      <c r="O68" t="str">
        <f t="shared" si="7"/>
        <v>OM1_T11_DF5</v>
      </c>
      <c r="P68">
        <f>(P29*'TOC Calibration'!$B$12+'TOC Calibration'!$B$13)*5</f>
        <v>9.9903742369478437</v>
      </c>
      <c r="Q68" t="str">
        <f t="shared" si="8"/>
        <v>OM1_T12_DF5</v>
      </c>
      <c r="R68">
        <f>(R29*'TOC Calibration'!$B$12+'TOC Calibration'!$B$13)*5</f>
        <v>2.0718203491881977</v>
      </c>
    </row>
    <row r="69" spans="1:18" x14ac:dyDescent="0.2">
      <c r="A69" t="str">
        <f t="shared" si="0"/>
        <v>Only M1_T4_DF5</v>
      </c>
      <c r="B69">
        <f>(B30*'TOC Calibration'!$B$12+'TOC Calibration'!$B$13)*5</f>
        <v>8.2169974980124501</v>
      </c>
      <c r="C69" t="str">
        <f t="shared" si="1"/>
        <v>OnlyM1_T5_DF5</v>
      </c>
      <c r="D69">
        <f>(D30*'TOC Calibration'!$B$12+'TOC Calibration'!$B$13)*5</f>
        <v>25.893865098951345</v>
      </c>
      <c r="E69" t="str">
        <f t="shared" si="2"/>
        <v>OM1_T6_DF5</v>
      </c>
      <c r="F69">
        <f>(F30*'TOC Calibration'!$B$12+'TOC Calibration'!$B$13)*5</f>
        <v>11.270619476286228</v>
      </c>
      <c r="G69" t="str">
        <f t="shared" si="3"/>
        <v>OM1_T7_DF5</v>
      </c>
      <c r="H69">
        <f>(H30*'TOC Calibration'!$B$12+'TOC Calibration'!$B$13)*5</f>
        <v>4.8456850344213667</v>
      </c>
      <c r="I69" t="str">
        <f t="shared" si="4"/>
        <v>OnlyM1_T8_DF5</v>
      </c>
      <c r="J69">
        <f>(J30*'TOC Calibration'!$B$12+'TOC Calibration'!$B$13)*5</f>
        <v>14.945397478090854</v>
      </c>
      <c r="K69" t="str">
        <f t="shared" si="5"/>
        <v>OnlyM1_T9_DF5</v>
      </c>
      <c r="L69">
        <f>(L30*'TOC Calibration'!$B$12+'TOC Calibration'!$B$13)*5</f>
        <v>11.08569516393735</v>
      </c>
      <c r="M69" t="str">
        <f t="shared" si="6"/>
        <v>OM1_T10_DF5</v>
      </c>
      <c r="N69">
        <f>(N30*'TOC Calibration'!$B$12+'TOC Calibration'!$B$13)*5</f>
        <v>11.763750975883235</v>
      </c>
      <c r="O69" t="str">
        <f t="shared" si="7"/>
        <v>OM1_T11_DF5</v>
      </c>
      <c r="P69">
        <f>(P30*'TOC Calibration'!$B$12+'TOC Calibration'!$B$13)*5</f>
        <v>10.872320957380952</v>
      </c>
      <c r="Q69" t="str">
        <f t="shared" si="8"/>
        <v>OM1_T12_DF5</v>
      </c>
      <c r="R69">
        <f>(R30*'TOC Calibration'!$B$12+'TOC Calibration'!$B$13)*5</f>
        <v>1.8868960368393202</v>
      </c>
    </row>
    <row r="70" spans="1:18" x14ac:dyDescent="0.2">
      <c r="A70" t="str">
        <f t="shared" si="0"/>
        <v>Only M1_T4_DF5</v>
      </c>
      <c r="B70">
        <f>(B31*'TOC Calibration'!$B$12+'TOC Calibration'!$B$13)*5</f>
        <v>8.1126812192515434</v>
      </c>
      <c r="C70" t="str">
        <f t="shared" si="1"/>
        <v>OnlyM1_T5_DF5</v>
      </c>
      <c r="D70">
        <f>(D31*'TOC Calibration'!$B$12+'TOC Calibration'!$B$13)*5</f>
        <v>25.964989834470146</v>
      </c>
      <c r="E70" t="str">
        <f t="shared" si="2"/>
        <v>OM1_T6_DF5</v>
      </c>
      <c r="F70">
        <f>(F31*'TOC Calibration'!$B$12+'TOC Calibration'!$B$13)*5</f>
        <v>11.123628356214043</v>
      </c>
      <c r="G70" t="str">
        <f t="shared" si="3"/>
        <v>OM1_T7_DF5</v>
      </c>
      <c r="H70">
        <f>(H31*'TOC Calibration'!$B$12+'TOC Calibration'!$B$13)*5</f>
        <v>4.9357763660785121</v>
      </c>
      <c r="I70" t="str">
        <f t="shared" si="4"/>
        <v>OnlyM1_T8_DF5</v>
      </c>
      <c r="J70">
        <f>(J31*'TOC Calibration'!$B$12+'TOC Calibration'!$B$13)*5</f>
        <v>14.988072319402132</v>
      </c>
      <c r="K70" t="str">
        <f t="shared" si="5"/>
        <v>OnlyM1_T9_DF5</v>
      </c>
      <c r="L70">
        <f>(L31*'TOC Calibration'!$B$12+'TOC Calibration'!$B$13)*5</f>
        <v>10.815421168965912</v>
      </c>
      <c r="M70" t="str">
        <f t="shared" si="6"/>
        <v>OM1_T10_DF5</v>
      </c>
      <c r="N70">
        <f>(N31*'TOC Calibration'!$B$12+'TOC Calibration'!$B$13)*5</f>
        <v>11.645209750018569</v>
      </c>
      <c r="O70" t="str">
        <f t="shared" si="7"/>
        <v>OM1_T11_DF5</v>
      </c>
      <c r="P70">
        <f>(P31*'TOC Calibration'!$B$12+'TOC Calibration'!$B$13)*5</f>
        <v>10.910254149657646</v>
      </c>
      <c r="Q70" t="str">
        <f t="shared" si="8"/>
        <v>OM1_T12_DF5</v>
      </c>
      <c r="R70">
        <f>(R31*'TOC Calibration'!$B$12+'TOC Calibration'!$B$13)*5</f>
        <v>1.924829229116013</v>
      </c>
    </row>
    <row r="71" spans="1:18" x14ac:dyDescent="0.2">
      <c r="A71" t="str">
        <f t="shared" si="0"/>
        <v>Only M2_T4_DF5</v>
      </c>
      <c r="B71">
        <f>(B32*'TOC Calibration'!$B$12+'TOC Calibration'!$B$13)*5</f>
        <v>40.355894654440512</v>
      </c>
      <c r="C71" t="str">
        <f t="shared" si="1"/>
        <v>OnlyM2_T5_DF5</v>
      </c>
      <c r="D71">
        <f>(D32*'TOC Calibration'!$B$12+'TOC Calibration'!$B$13)*5</f>
        <v>46.453655312918904</v>
      </c>
      <c r="E71" t="str">
        <f t="shared" si="2"/>
        <v>OM2_T6_DF5</v>
      </c>
      <c r="F71">
        <f>(F32*'TOC Calibration'!$B$12+'TOC Calibration'!$B$13)*5</f>
        <v>17.989536158295461</v>
      </c>
      <c r="G71" t="str">
        <f t="shared" si="3"/>
        <v>OM2_T7_DF5</v>
      </c>
      <c r="H71">
        <f>(H32*'TOC Calibration'!$B$12+'TOC Calibration'!$B$13)*5</f>
        <v>13.02028797004869</v>
      </c>
      <c r="I71" t="str">
        <f t="shared" si="4"/>
        <v>OnlyM2_T8_DF5</v>
      </c>
      <c r="J71">
        <f>(J32*'TOC Calibration'!$B$12+'TOC Calibration'!$B$13)*5</f>
        <v>25.633074402049083</v>
      </c>
      <c r="K71" t="str">
        <f t="shared" si="5"/>
        <v>OnlyM2_T9_DF5</v>
      </c>
      <c r="L71">
        <f>(L32*'TOC Calibration'!$B$12+'TOC Calibration'!$B$13)*5</f>
        <v>19.87671247406093</v>
      </c>
      <c r="M71" t="str">
        <f t="shared" si="6"/>
        <v>OM2_T10_DF5</v>
      </c>
      <c r="N71">
        <f>(N32*'TOC Calibration'!$B$12+'TOC Calibration'!$B$13)*5</f>
        <v>19.440480762878963</v>
      </c>
      <c r="O71" t="str">
        <f t="shared" si="7"/>
        <v>OM2_T11_DF5</v>
      </c>
      <c r="P71">
        <f>(P32*'TOC Calibration'!$B$12+'TOC Calibration'!$B$13)*5</f>
        <v>21.256532343125638</v>
      </c>
      <c r="Q71" t="str">
        <f t="shared" si="8"/>
        <v>OM2_T12_DF5</v>
      </c>
      <c r="R71">
        <f>(R32*'TOC Calibration'!$B$12+'TOC Calibration'!$B$13)*5</f>
        <v>11.104661760075697</v>
      </c>
    </row>
    <row r="72" spans="1:18" x14ac:dyDescent="0.2">
      <c r="A72" t="str">
        <f t="shared" si="0"/>
        <v>Only M2_T4_DF5</v>
      </c>
      <c r="B72">
        <f>(B33*'TOC Calibration'!$B$12+'TOC Calibration'!$B$13)*5</f>
        <v>41.51285701887965</v>
      </c>
      <c r="C72" t="str">
        <f t="shared" si="1"/>
        <v>OnlyM2_T5_DF5</v>
      </c>
      <c r="D72">
        <f>(D33*'TOC Calibration'!$B$12+'TOC Calibration'!$B$13)*5</f>
        <v>49.393477714362604</v>
      </c>
      <c r="E72" t="str">
        <f t="shared" si="2"/>
        <v>OM2_T6_DF5</v>
      </c>
      <c r="F72">
        <f>(F33*'TOC Calibration'!$B$12+'TOC Calibration'!$B$13)*5</f>
        <v>19.037440594939099</v>
      </c>
      <c r="G72" t="str">
        <f t="shared" si="3"/>
        <v>OM2_T7_DF5</v>
      </c>
      <c r="H72">
        <f>(H33*'TOC Calibration'!$B$12+'TOC Calibration'!$B$13)*5</f>
        <v>12.631472749212588</v>
      </c>
      <c r="I72" t="str">
        <f t="shared" si="4"/>
        <v>OnlyM2_T8_DF5</v>
      </c>
      <c r="J72">
        <f>(J33*'TOC Calibration'!$B$12+'TOC Calibration'!$B$13)*5</f>
        <v>27.197818583462663</v>
      </c>
      <c r="K72" t="str">
        <f t="shared" si="5"/>
        <v>OnlyM2_T9_DF5</v>
      </c>
      <c r="L72">
        <f>(L33*'TOC Calibration'!$B$12+'TOC Calibration'!$B$13)*5</f>
        <v>21.161699362433907</v>
      </c>
      <c r="M72" t="str">
        <f t="shared" si="6"/>
        <v>OM2_T10_DF5</v>
      </c>
      <c r="N72">
        <f>(N33*'TOC Calibration'!$B$12+'TOC Calibration'!$B$13)*5</f>
        <v>20.810817333874496</v>
      </c>
      <c r="O72" t="str">
        <f t="shared" si="7"/>
        <v>OM2_T11_DF5</v>
      </c>
      <c r="P72">
        <f>(P33*'TOC Calibration'!$B$12+'TOC Calibration'!$B$13)*5</f>
        <v>22.688510351570791</v>
      </c>
      <c r="Q72" t="str">
        <f t="shared" si="8"/>
        <v>OM2_T12_DF5</v>
      </c>
      <c r="R72">
        <f>(R33*'TOC Calibration'!$B$12+'TOC Calibration'!$B$13)*5</f>
        <v>11.204236389802016</v>
      </c>
    </row>
    <row r="73" spans="1:18" x14ac:dyDescent="0.2">
      <c r="A73" t="str">
        <f t="shared" si="0"/>
        <v>Only M2_T4_DF5</v>
      </c>
      <c r="B73">
        <f>(B34*'TOC Calibration'!$B$12+'TOC Calibration'!$B$13)*5</f>
        <v>41.797355960954846</v>
      </c>
      <c r="C73" t="str">
        <f t="shared" si="1"/>
        <v>OnlyM2_T5_DF5</v>
      </c>
      <c r="D73">
        <f>(D34*'TOC Calibration'!$B$12+'TOC Calibration'!$B$13)*5</f>
        <v>50.356032468383688</v>
      </c>
      <c r="E73" t="str">
        <f t="shared" si="2"/>
        <v>OM2_T6_DF5</v>
      </c>
      <c r="F73">
        <f>(F34*'TOC Calibration'!$B$12+'TOC Calibration'!$B$13)*5</f>
        <v>19.008990700731584</v>
      </c>
      <c r="G73" t="str">
        <f t="shared" si="3"/>
        <v>OM2_T7_DF5</v>
      </c>
      <c r="H73">
        <f>(H34*'TOC Calibration'!$B$12+'TOC Calibration'!$B$13)*5</f>
        <v>12.626731100177999</v>
      </c>
      <c r="I73" t="str">
        <f t="shared" si="4"/>
        <v>OnlyM2_T8_DF5</v>
      </c>
      <c r="J73">
        <f>(J34*'TOC Calibration'!$B$12+'TOC Calibration'!$B$13)*5</f>
        <v>27.491800823607029</v>
      </c>
      <c r="K73" t="str">
        <f t="shared" si="5"/>
        <v>OnlyM2_T9_DF5</v>
      </c>
      <c r="L73">
        <f>(L34*'TOC Calibration'!$B$12+'TOC Calibration'!$B$13)*5</f>
        <v>21.460423251612859</v>
      </c>
      <c r="M73" t="str">
        <f t="shared" si="6"/>
        <v>OM2_T10_DF5</v>
      </c>
      <c r="N73">
        <f>(N34*'TOC Calibration'!$B$12+'TOC Calibration'!$B$13)*5</f>
        <v>20.739692598355695</v>
      </c>
      <c r="O73" t="str">
        <f t="shared" si="7"/>
        <v>OM2_T11_DF5</v>
      </c>
      <c r="P73">
        <f>(P34*'TOC Calibration'!$B$12+'TOC Calibration'!$B$13)*5</f>
        <v>23.010942485922683</v>
      </c>
      <c r="Q73" t="str">
        <f t="shared" si="8"/>
        <v>OM2_T12_DF5</v>
      </c>
      <c r="R73">
        <f>(R34*'TOC Calibration'!$B$12+'TOC Calibration'!$B$13)*5</f>
        <v>11.782717572021582</v>
      </c>
    </row>
    <row r="74" spans="1:18" x14ac:dyDescent="0.2">
      <c r="A74" t="str">
        <f t="shared" si="0"/>
        <v>Only M3_T4_DF5</v>
      </c>
      <c r="B74">
        <f>(B35*'TOC Calibration'!$B$12+'TOC Calibration'!$B$13)*5</f>
        <v>11.455543788635104</v>
      </c>
      <c r="C74" t="str">
        <f t="shared" si="1"/>
        <v>OnlyM3_T5_DF5</v>
      </c>
      <c r="D74">
        <f>(D35*'TOC Calibration'!$B$12+'TOC Calibration'!$B$13)*5</f>
        <v>25.263225777351327</v>
      </c>
      <c r="E74" t="str">
        <f t="shared" si="2"/>
        <v>OM3_T6_DF5</v>
      </c>
      <c r="F74">
        <f>(F35*'TOC Calibration'!$B$12+'TOC Calibration'!$B$13)*5</f>
        <v>14.366916295871286</v>
      </c>
      <c r="G74" t="str">
        <f t="shared" si="3"/>
        <v>OM3_T7_DF5</v>
      </c>
      <c r="H74">
        <f>(H35*'TOC Calibration'!$B$12+'TOC Calibration'!$B$13)*5</f>
        <v>8.5726211756064448</v>
      </c>
      <c r="I74" t="str">
        <f t="shared" si="4"/>
        <v>OnlyM3_T8_DF5</v>
      </c>
      <c r="J74">
        <f>(J35*'TOC Calibration'!$B$12+'TOC Calibration'!$B$13)*5</f>
        <v>17.676587322012743</v>
      </c>
      <c r="K74" t="str">
        <f t="shared" si="5"/>
        <v>OnlyM3_T9_DF5</v>
      </c>
      <c r="L74">
        <f>(L35*'TOC Calibration'!$B$12+'TOC Calibration'!$B$13)*5</f>
        <v>9.0847192713417986</v>
      </c>
      <c r="M74" t="str">
        <f t="shared" si="6"/>
        <v>OM3_T10_DF5</v>
      </c>
      <c r="N74">
        <f>(N35*'TOC Calibration'!$B$12+'TOC Calibration'!$B$13)*5</f>
        <v>13.556094310956976</v>
      </c>
      <c r="O74" t="str">
        <f t="shared" si="7"/>
        <v>OM3_T11_DF5</v>
      </c>
      <c r="P74">
        <f>(P35*'TOC Calibration'!$B$12+'TOC Calibration'!$B$13)*5</f>
        <v>12.541381417555439</v>
      </c>
      <c r="Q74" t="str">
        <f t="shared" si="8"/>
        <v>OM3_T12_DF5</v>
      </c>
      <c r="R74">
        <f>(R35*'TOC Calibration'!$B$12+'TOC Calibration'!$B$13)*5</f>
        <v>4.0490879966108162</v>
      </c>
    </row>
    <row r="75" spans="1:18" x14ac:dyDescent="0.2">
      <c r="A75" t="str">
        <f t="shared" si="0"/>
        <v>Only M3_T4_DF5</v>
      </c>
      <c r="B75">
        <f>(B36*'TOC Calibration'!$B$12+'TOC Calibration'!$B$13)*5</f>
        <v>12.384906999414083</v>
      </c>
      <c r="C75" t="str">
        <f t="shared" si="1"/>
        <v>OnlyM3_T5_DF5</v>
      </c>
      <c r="D75">
        <f>(D36*'TOC Calibration'!$B$12+'TOC Calibration'!$B$13)*5</f>
        <v>26.742620276142347</v>
      </c>
      <c r="E75" t="str">
        <f t="shared" si="2"/>
        <v>OM3_T6_DF5</v>
      </c>
      <c r="F75">
        <f>(F36*'TOC Calibration'!$B$12+'TOC Calibration'!$B$13)*5</f>
        <v>14.741506569603629</v>
      </c>
      <c r="G75" t="str">
        <f t="shared" si="3"/>
        <v>OM3_T7_DF5</v>
      </c>
      <c r="H75">
        <f>(H36*'TOC Calibration'!$B$12+'TOC Calibration'!$B$13)*5</f>
        <v>8.586846122710206</v>
      </c>
      <c r="I75" t="str">
        <f t="shared" si="4"/>
        <v>OnlyM3_T8_DF5</v>
      </c>
      <c r="J75">
        <f>(J36*'TOC Calibration'!$B$12+'TOC Calibration'!$B$13)*5</f>
        <v>18.961574210385717</v>
      </c>
      <c r="K75" t="str">
        <f t="shared" si="5"/>
        <v>OnlyM3_T9_DF5</v>
      </c>
      <c r="L75">
        <f>(L36*'TOC Calibration'!$B$12+'TOC Calibration'!$B$13)*5</f>
        <v>10.02356578018995</v>
      </c>
      <c r="M75" t="str">
        <f t="shared" si="6"/>
        <v>OM3_T10_DF5</v>
      </c>
      <c r="N75">
        <f>(N36*'TOC Calibration'!$B$12+'TOC Calibration'!$B$13)*5</f>
        <v>14.338466401663768</v>
      </c>
      <c r="O75" t="str">
        <f t="shared" si="7"/>
        <v>OM3_T11_DF5</v>
      </c>
      <c r="P75">
        <f>(P36*'TOC Calibration'!$B$12+'TOC Calibration'!$B$13)*5</f>
        <v>13.6177357484066</v>
      </c>
      <c r="Q75" t="str">
        <f t="shared" si="8"/>
        <v>OM3_T12_DF5</v>
      </c>
      <c r="R75">
        <f>(R36*'TOC Calibration'!$B$12+'TOC Calibration'!$B$13)*5</f>
        <v>4.2861704483401466</v>
      </c>
    </row>
    <row r="76" spans="1:18" x14ac:dyDescent="0.2">
      <c r="A76" t="str">
        <f t="shared" si="0"/>
        <v>Only M3_T4_DF5</v>
      </c>
      <c r="B76">
        <f>(B37*'TOC Calibration'!$B$12+'TOC Calibration'!$B$13)*5</f>
        <v>12.574572960797548</v>
      </c>
      <c r="C76" t="str">
        <f t="shared" si="1"/>
        <v>OnlyM3_T5_DF5</v>
      </c>
      <c r="D76">
        <f>(D37*'TOC Calibration'!$B$12+'TOC Calibration'!$B$13)*5</f>
        <v>27.079277357597999</v>
      </c>
      <c r="E76" t="str">
        <f t="shared" si="2"/>
        <v>OM3_T6_DF5</v>
      </c>
      <c r="F76">
        <f>(F37*'TOC Calibration'!$B$12+'TOC Calibration'!$B$13)*5</f>
        <v>15.054455405886348</v>
      </c>
      <c r="G76" t="str">
        <f t="shared" si="3"/>
        <v>OM3_T7_DF5</v>
      </c>
      <c r="H76">
        <f>(H37*'TOC Calibration'!$B$12+'TOC Calibration'!$B$13)*5</f>
        <v>8.7907370311974287</v>
      </c>
      <c r="I76" t="str">
        <f t="shared" si="4"/>
        <v>OnlyM3_T8_DF5</v>
      </c>
      <c r="J76">
        <f>(J37*'TOC Calibration'!$B$12+'TOC Calibration'!$B$13)*5</f>
        <v>18.71500846058721</v>
      </c>
      <c r="K76" t="str">
        <f t="shared" si="5"/>
        <v>OnlyM3_T9_DF5</v>
      </c>
      <c r="L76">
        <f>(L37*'TOC Calibration'!$B$12+'TOC Calibration'!$B$13)*5</f>
        <v>9.7627750832876856</v>
      </c>
      <c r="M76" t="str">
        <f t="shared" si="6"/>
        <v>OM3_T10_DF5</v>
      </c>
      <c r="N76">
        <f>(N37*'TOC Calibration'!$B$12+'TOC Calibration'!$B$13)*5</f>
        <v>14.314758156490834</v>
      </c>
      <c r="O76" t="str">
        <f t="shared" si="7"/>
        <v>OM3_T11_DF5</v>
      </c>
      <c r="P76">
        <f>(P37*'TOC Calibration'!$B$12+'TOC Calibration'!$B$13)*5</f>
        <v>13.371169998608099</v>
      </c>
      <c r="Q76" t="str">
        <f t="shared" si="8"/>
        <v>OM3_T12_DF5</v>
      </c>
      <c r="R76">
        <f>(R37*'TOC Calibration'!$B$12+'TOC Calibration'!$B$13)*5</f>
        <v>4.1439209773025478</v>
      </c>
    </row>
    <row r="78" spans="1:18" x14ac:dyDescent="0.2">
      <c r="A78" t="s">
        <v>550</v>
      </c>
    </row>
    <row r="79" spans="1:18" x14ac:dyDescent="0.2">
      <c r="A79" t="s">
        <v>15</v>
      </c>
      <c r="B79" t="str">
        <f>B40</f>
        <v>Day 4</v>
      </c>
      <c r="C79" t="str">
        <f>D40</f>
        <v>Day 5</v>
      </c>
      <c r="D79" t="str">
        <f>F40</f>
        <v>Day 6</v>
      </c>
      <c r="E79" t="str">
        <f>H40</f>
        <v>Day 7</v>
      </c>
      <c r="F79" t="str">
        <f>J40</f>
        <v>Day 8</v>
      </c>
      <c r="G79" t="str">
        <f>L40</f>
        <v>Day 9</v>
      </c>
      <c r="H79" t="str">
        <f>N40</f>
        <v>Day 10</v>
      </c>
      <c r="I79" t="str">
        <f>P40</f>
        <v>Day 11</v>
      </c>
      <c r="J79" t="str">
        <f>R40</f>
        <v>Day 12</v>
      </c>
    </row>
    <row r="80" spans="1:18" x14ac:dyDescent="0.2">
      <c r="A80" t="s">
        <v>46</v>
      </c>
      <c r="B80">
        <f t="shared" ref="B80:B115" si="9">B41</f>
        <v>9.7485501361839244</v>
      </c>
      <c r="C80">
        <f t="shared" ref="C80:C115" si="10">D41</f>
        <v>9.3597349153478238</v>
      </c>
      <c r="D80">
        <f t="shared" ref="D80:D115" si="11">F41</f>
        <v>138.88261994411576</v>
      </c>
      <c r="E80">
        <f t="shared" ref="E80:E115" si="12">H41</f>
        <v>17.74771205753154</v>
      </c>
      <c r="F80">
        <f t="shared" ref="F80:F115" si="13">J41</f>
        <v>19.47367230612107</v>
      </c>
      <c r="G80">
        <f t="shared" ref="G80:G115" si="14">L41</f>
        <v>2.4179607287130205</v>
      </c>
      <c r="H80">
        <f t="shared" ref="H80:H115" si="15">N41</f>
        <v>4.4758364097236116</v>
      </c>
      <c r="I80">
        <f t="shared" ref="I80:I115" si="16">P41</f>
        <v>10.293839775161386</v>
      </c>
      <c r="J80">
        <f t="shared" ref="J80:J115" si="17">R41</f>
        <v>4.7698186498679807</v>
      </c>
    </row>
    <row r="81" spans="1:10" x14ac:dyDescent="0.2">
      <c r="A81" t="s">
        <v>46</v>
      </c>
      <c r="B81">
        <f t="shared" si="9"/>
        <v>9.8765746601177629</v>
      </c>
      <c r="C81">
        <f t="shared" si="10"/>
        <v>10.061498972466643</v>
      </c>
      <c r="D81">
        <f t="shared" si="11"/>
        <v>75.927745711909282</v>
      </c>
      <c r="E81">
        <f t="shared" si="12"/>
        <v>18.553792393411264</v>
      </c>
      <c r="F81">
        <f t="shared" si="13"/>
        <v>20.834525579047426</v>
      </c>
      <c r="G81">
        <f t="shared" si="14"/>
        <v>2.6171099881656583</v>
      </c>
      <c r="H81">
        <f t="shared" si="15"/>
        <v>4.6655023711070758</v>
      </c>
      <c r="I81">
        <f t="shared" si="16"/>
        <v>10.990862183245618</v>
      </c>
      <c r="J81">
        <f t="shared" si="17"/>
        <v>4.9310347170439259</v>
      </c>
    </row>
    <row r="82" spans="1:10" x14ac:dyDescent="0.2">
      <c r="A82" t="s">
        <v>46</v>
      </c>
      <c r="B82">
        <f t="shared" si="9"/>
        <v>9.7201002419764055</v>
      </c>
      <c r="C82">
        <f t="shared" si="10"/>
        <v>9.8291581697718975</v>
      </c>
      <c r="D82">
        <f t="shared" si="11"/>
        <v>86.828796842423912</v>
      </c>
      <c r="E82">
        <f t="shared" si="12"/>
        <v>18.861999580659393</v>
      </c>
      <c r="F82">
        <f t="shared" si="13"/>
        <v>20.962550102981265</v>
      </c>
      <c r="G82">
        <f t="shared" si="14"/>
        <v>2.5175353584393396</v>
      </c>
      <c r="H82">
        <f t="shared" si="15"/>
        <v>4.5943776355882759</v>
      </c>
      <c r="I82">
        <f t="shared" si="16"/>
        <v>11.052503620695244</v>
      </c>
      <c r="J82">
        <f t="shared" si="17"/>
        <v>4.9547429622168595</v>
      </c>
    </row>
    <row r="83" spans="1:10" x14ac:dyDescent="0.2">
      <c r="A83" t="s">
        <v>39</v>
      </c>
      <c r="B83">
        <f t="shared" si="9"/>
        <v>10.450314193302743</v>
      </c>
      <c r="C83">
        <f t="shared" si="10"/>
        <v>11.673659644226092</v>
      </c>
      <c r="D83">
        <f t="shared" si="11"/>
        <v>14.13931714221113</v>
      </c>
      <c r="E83">
        <f t="shared" si="12"/>
        <v>19.312456238945124</v>
      </c>
      <c r="F83">
        <f t="shared" si="13"/>
        <v>16.837315442890912</v>
      </c>
      <c r="G83">
        <f t="shared" si="14"/>
        <v>6.3630127254890834</v>
      </c>
      <c r="H83">
        <f t="shared" si="15"/>
        <v>4.4521281645506781</v>
      </c>
      <c r="I83">
        <f t="shared" si="16"/>
        <v>13.105637652671247</v>
      </c>
      <c r="J83">
        <f t="shared" si="17"/>
        <v>4.9073264718709932</v>
      </c>
    </row>
    <row r="84" spans="1:10" x14ac:dyDescent="0.2">
      <c r="A84" t="s">
        <v>39</v>
      </c>
      <c r="B84">
        <f t="shared" si="9"/>
        <v>11.080953514902763</v>
      </c>
      <c r="C84">
        <f t="shared" si="10"/>
        <v>12.299557316791523</v>
      </c>
      <c r="D84">
        <f t="shared" si="11"/>
        <v>14.471232574632191</v>
      </c>
      <c r="E84">
        <f t="shared" si="12"/>
        <v>20.412518814969221</v>
      </c>
      <c r="F84">
        <f t="shared" si="13"/>
        <v>18.046435946710499</v>
      </c>
      <c r="G84">
        <f t="shared" si="14"/>
        <v>6.8988190663973707</v>
      </c>
      <c r="H84">
        <f t="shared" si="15"/>
        <v>4.8551683324905408</v>
      </c>
      <c r="I84">
        <f t="shared" si="16"/>
        <v>14.177250334487823</v>
      </c>
      <c r="J84">
        <f t="shared" si="17"/>
        <v>4.7793019479371548</v>
      </c>
    </row>
    <row r="85" spans="1:10" x14ac:dyDescent="0.2">
      <c r="A85" t="s">
        <v>39</v>
      </c>
      <c r="B85">
        <f t="shared" si="9"/>
        <v>10.858096010277192</v>
      </c>
      <c r="C85">
        <f t="shared" si="10"/>
        <v>12.541381417555439</v>
      </c>
      <c r="D85">
        <f t="shared" si="11"/>
        <v>14.063450757657742</v>
      </c>
      <c r="E85">
        <f t="shared" si="12"/>
        <v>20.289235940069968</v>
      </c>
      <c r="F85">
        <f t="shared" si="13"/>
        <v>18.008502754433806</v>
      </c>
      <c r="G85">
        <f t="shared" si="14"/>
        <v>6.8466609270169174</v>
      </c>
      <c r="H85">
        <f t="shared" si="15"/>
        <v>4.859909981525127</v>
      </c>
      <c r="I85">
        <f t="shared" si="16"/>
        <v>14.134575493176541</v>
      </c>
      <c r="J85">
        <f t="shared" si="17"/>
        <v>4.8693932795942994</v>
      </c>
    </row>
    <row r="86" spans="1:10" x14ac:dyDescent="0.2">
      <c r="A86" t="s">
        <v>42</v>
      </c>
      <c r="B86">
        <f t="shared" si="9"/>
        <v>10.094690515708749</v>
      </c>
      <c r="C86">
        <f t="shared" si="10"/>
        <v>13.930684584689319</v>
      </c>
      <c r="D86">
        <f t="shared" si="11"/>
        <v>14.537615661116405</v>
      </c>
      <c r="E86">
        <f t="shared" si="12"/>
        <v>2.285194555744595</v>
      </c>
      <c r="F86">
        <f t="shared" si="13"/>
        <v>15.874760688869829</v>
      </c>
      <c r="G86">
        <f t="shared" si="14"/>
        <v>5.3625247791913075</v>
      </c>
      <c r="H86">
        <f t="shared" si="15"/>
        <v>3.4658651653566626</v>
      </c>
      <c r="I86">
        <f t="shared" si="16"/>
        <v>12.460773383967467</v>
      </c>
      <c r="J86">
        <f t="shared" si="17"/>
        <v>3.3662905356303434</v>
      </c>
    </row>
    <row r="87" spans="1:10" x14ac:dyDescent="0.2">
      <c r="A87" t="s">
        <v>42</v>
      </c>
      <c r="B87">
        <f t="shared" si="9"/>
        <v>10.578338717236582</v>
      </c>
      <c r="C87">
        <f t="shared" si="10"/>
        <v>15.011780564575066</v>
      </c>
      <c r="D87">
        <f t="shared" si="11"/>
        <v>15.457495573826208</v>
      </c>
      <c r="E87">
        <f t="shared" si="12"/>
        <v>2.0244038588423319</v>
      </c>
      <c r="F87">
        <f t="shared" si="13"/>
        <v>17.411054976075892</v>
      </c>
      <c r="G87">
        <f t="shared" si="14"/>
        <v>5.6327987741627448</v>
      </c>
      <c r="H87">
        <f t="shared" si="15"/>
        <v>3.5844063912213278</v>
      </c>
      <c r="I87">
        <f t="shared" si="16"/>
        <v>13.375911647642685</v>
      </c>
      <c r="J87">
        <f t="shared" si="17"/>
        <v>3.3899987808032765</v>
      </c>
    </row>
    <row r="88" spans="1:10" x14ac:dyDescent="0.2">
      <c r="A88" t="s">
        <v>42</v>
      </c>
      <c r="B88">
        <f t="shared" si="9"/>
        <v>10.54040552495989</v>
      </c>
      <c r="C88">
        <f t="shared" si="10"/>
        <v>14.869531093537468</v>
      </c>
      <c r="D88">
        <f t="shared" si="11"/>
        <v>15.410079083480341</v>
      </c>
      <c r="E88">
        <f t="shared" si="12"/>
        <v>2.0623370511190249</v>
      </c>
      <c r="F88">
        <f t="shared" si="13"/>
        <v>17.017498106205203</v>
      </c>
      <c r="G88">
        <f t="shared" si="14"/>
        <v>5.756081649061997</v>
      </c>
      <c r="H88">
        <f t="shared" si="15"/>
        <v>3.702947617085993</v>
      </c>
      <c r="I88">
        <f t="shared" si="16"/>
        <v>13.380653296677272</v>
      </c>
      <c r="J88">
        <f t="shared" si="17"/>
        <v>3.2761992039731975</v>
      </c>
    </row>
    <row r="89" spans="1:10" x14ac:dyDescent="0.2">
      <c r="A89" t="s">
        <v>48</v>
      </c>
      <c r="B89">
        <f t="shared" si="9"/>
        <v>10.052015674397467</v>
      </c>
      <c r="C89">
        <f t="shared" si="10"/>
        <v>14.438041031390085</v>
      </c>
      <c r="D89">
        <f t="shared" si="11"/>
        <v>15.149288386578077</v>
      </c>
      <c r="E89">
        <f t="shared" si="12"/>
        <v>3.5986313383250881</v>
      </c>
      <c r="F89">
        <f t="shared" si="13"/>
        <v>16.595491342126994</v>
      </c>
      <c r="G89">
        <f t="shared" si="14"/>
        <v>12.076699812165952</v>
      </c>
      <c r="H89">
        <f t="shared" si="15"/>
        <v>13.963876127931425</v>
      </c>
      <c r="I89">
        <f t="shared" si="16"/>
        <v>13.110379301705834</v>
      </c>
      <c r="J89">
        <f t="shared" si="17"/>
        <v>3.0343751032092801</v>
      </c>
    </row>
    <row r="90" spans="1:10" x14ac:dyDescent="0.2">
      <c r="A90" t="s">
        <v>48</v>
      </c>
      <c r="B90">
        <f t="shared" si="9"/>
        <v>10.265389880953865</v>
      </c>
      <c r="C90">
        <f t="shared" si="10"/>
        <v>15.210929824027703</v>
      </c>
      <c r="D90">
        <f t="shared" si="11"/>
        <v>15.950627073423217</v>
      </c>
      <c r="E90">
        <f t="shared" si="12"/>
        <v>3.4421569201837294</v>
      </c>
      <c r="F90">
        <f t="shared" si="13"/>
        <v>17.776161951739063</v>
      </c>
      <c r="G90">
        <f t="shared" si="14"/>
        <v>13.02028797004869</v>
      </c>
      <c r="H90">
        <f t="shared" si="15"/>
        <v>15.078163651059279</v>
      </c>
      <c r="I90">
        <f t="shared" si="16"/>
        <v>14.352691348767529</v>
      </c>
      <c r="J90">
        <f t="shared" si="17"/>
        <v>3.2430076607310916</v>
      </c>
    </row>
    <row r="91" spans="1:10" x14ac:dyDescent="0.2">
      <c r="A91" t="s">
        <v>48</v>
      </c>
      <c r="B91">
        <f t="shared" si="9"/>
        <v>10.289098126126799</v>
      </c>
      <c r="C91">
        <f t="shared" si="10"/>
        <v>15.509653713206662</v>
      </c>
      <c r="D91">
        <f t="shared" si="11"/>
        <v>15.917435530181109</v>
      </c>
      <c r="E91">
        <f t="shared" si="12"/>
        <v>3.8214888429506577</v>
      </c>
      <c r="F91">
        <f t="shared" si="13"/>
        <v>17.278288803107465</v>
      </c>
      <c r="G91">
        <f t="shared" si="14"/>
        <v>12.859071902872742</v>
      </c>
      <c r="H91">
        <f t="shared" si="15"/>
        <v>14.883756040641227</v>
      </c>
      <c r="I91">
        <f t="shared" si="16"/>
        <v>14.186733632556995</v>
      </c>
      <c r="J91">
        <f t="shared" si="17"/>
        <v>2.9063505792754416</v>
      </c>
    </row>
    <row r="92" spans="1:10" x14ac:dyDescent="0.2">
      <c r="A92" t="s">
        <v>49</v>
      </c>
      <c r="B92">
        <f t="shared" si="9"/>
        <v>10.658946750824555</v>
      </c>
      <c r="C92">
        <f t="shared" si="10"/>
        <v>44.296205002181992</v>
      </c>
      <c r="D92">
        <f t="shared" si="11"/>
        <v>11.412868947323826</v>
      </c>
      <c r="E92">
        <f t="shared" si="12"/>
        <v>3.5085400066679417</v>
      </c>
      <c r="F92">
        <f t="shared" si="13"/>
        <v>11.63098480291481</v>
      </c>
      <c r="G92">
        <f t="shared" si="14"/>
        <v>12.721564080869731</v>
      </c>
      <c r="H92">
        <f t="shared" si="15"/>
        <v>14.812631305122428</v>
      </c>
      <c r="I92">
        <f t="shared" si="16"/>
        <v>9.8291581697718975</v>
      </c>
      <c r="J92">
        <f t="shared" si="17"/>
        <v>9.2364520404485706</v>
      </c>
    </row>
    <row r="93" spans="1:10" x14ac:dyDescent="0.2">
      <c r="A93" t="s">
        <v>49</v>
      </c>
      <c r="B93">
        <f t="shared" si="9"/>
        <v>11.066728567799004</v>
      </c>
      <c r="C93">
        <f t="shared" si="10"/>
        <v>46.230797808293332</v>
      </c>
      <c r="D93">
        <f t="shared" si="11"/>
        <v>11.986608480508806</v>
      </c>
      <c r="E93">
        <f t="shared" si="12"/>
        <v>3.2192994155581585</v>
      </c>
      <c r="F93">
        <f t="shared" si="13"/>
        <v>12.821138710596053</v>
      </c>
      <c r="G93">
        <f t="shared" si="14"/>
        <v>13.665152238752468</v>
      </c>
      <c r="H93">
        <f t="shared" si="15"/>
        <v>15.998043563769082</v>
      </c>
      <c r="I93">
        <f t="shared" si="16"/>
        <v>10.331772967438077</v>
      </c>
      <c r="J93">
        <f t="shared" si="17"/>
        <v>9.9192495014290429</v>
      </c>
    </row>
    <row r="94" spans="1:10" x14ac:dyDescent="0.2">
      <c r="A94" t="s">
        <v>49</v>
      </c>
      <c r="B94">
        <f t="shared" si="9"/>
        <v>11.066728567799004</v>
      </c>
      <c r="C94">
        <f t="shared" si="10"/>
        <v>47.653292518669311</v>
      </c>
      <c r="D94">
        <f t="shared" si="11"/>
        <v>11.891775499817074</v>
      </c>
      <c r="E94">
        <f t="shared" si="12"/>
        <v>3.4611235163220755</v>
      </c>
      <c r="F94">
        <f t="shared" si="13"/>
        <v>12.384906999414083</v>
      </c>
      <c r="G94">
        <f t="shared" si="14"/>
        <v>13.499194522541938</v>
      </c>
      <c r="H94">
        <f t="shared" si="15"/>
        <v>15.955368722457804</v>
      </c>
      <c r="I94">
        <f t="shared" si="16"/>
        <v>10.289098126126799</v>
      </c>
      <c r="J94">
        <f t="shared" si="17"/>
        <v>9.4308596508666209</v>
      </c>
    </row>
    <row r="95" spans="1:10" x14ac:dyDescent="0.2">
      <c r="A95" t="s">
        <v>40</v>
      </c>
      <c r="B95">
        <f t="shared" si="9"/>
        <v>9.6916503477688849</v>
      </c>
      <c r="C95">
        <f t="shared" si="10"/>
        <v>8.7670287860244951</v>
      </c>
      <c r="D95">
        <f t="shared" si="11"/>
        <v>13.010804671979514</v>
      </c>
      <c r="E95">
        <f t="shared" si="12"/>
        <v>3.0723082954859731</v>
      </c>
      <c r="F95">
        <f t="shared" si="13"/>
        <v>14.400107839113394</v>
      </c>
      <c r="G95">
        <f t="shared" si="14"/>
        <v>8.7480621898861504</v>
      </c>
      <c r="H95">
        <f t="shared" si="15"/>
        <v>3.0486000503130399</v>
      </c>
      <c r="I95">
        <f t="shared" si="16"/>
        <v>8.2122558489778612</v>
      </c>
      <c r="J95">
        <f t="shared" si="17"/>
        <v>2.4843438151972332</v>
      </c>
    </row>
    <row r="96" spans="1:10" x14ac:dyDescent="0.2">
      <c r="A96" t="s">
        <v>40</v>
      </c>
      <c r="B96">
        <f t="shared" si="9"/>
        <v>10.199006794469653</v>
      </c>
      <c r="C96">
        <f t="shared" si="10"/>
        <v>9.0704943242380391</v>
      </c>
      <c r="D96">
        <f t="shared" si="11"/>
        <v>13.527644416749457</v>
      </c>
      <c r="E96">
        <f t="shared" si="12"/>
        <v>2.7451345120994968</v>
      </c>
      <c r="F96">
        <f t="shared" si="13"/>
        <v>15.509653713206662</v>
      </c>
      <c r="G96">
        <f t="shared" si="14"/>
        <v>9.5019843863854199</v>
      </c>
      <c r="H96">
        <f t="shared" si="15"/>
        <v>3.0201501561055206</v>
      </c>
      <c r="I96">
        <f t="shared" si="16"/>
        <v>8.8808283628545759</v>
      </c>
      <c r="J96">
        <f t="shared" si="17"/>
        <v>2.5649518487852059</v>
      </c>
    </row>
    <row r="97" spans="1:10" x14ac:dyDescent="0.2">
      <c r="A97" t="s">
        <v>40</v>
      </c>
      <c r="B97">
        <f t="shared" si="9"/>
        <v>10.066240621501228</v>
      </c>
      <c r="C97">
        <f t="shared" si="10"/>
        <v>8.9235032041658542</v>
      </c>
      <c r="D97">
        <f t="shared" si="11"/>
        <v>13.442294734126897</v>
      </c>
      <c r="E97">
        <f t="shared" si="12"/>
        <v>2.7356512140303235</v>
      </c>
      <c r="F97">
        <f t="shared" si="13"/>
        <v>15.286796208581091</v>
      </c>
      <c r="G97">
        <f t="shared" si="14"/>
        <v>9.1700689539643587</v>
      </c>
      <c r="H97">
        <f t="shared" si="15"/>
        <v>2.9774753147942414</v>
      </c>
      <c r="I97">
        <f t="shared" si="16"/>
        <v>8.8191869254049493</v>
      </c>
      <c r="J97">
        <f t="shared" si="17"/>
        <v>2.9300588244483752</v>
      </c>
    </row>
    <row r="98" spans="1:10" x14ac:dyDescent="0.2">
      <c r="A98" t="s">
        <v>44</v>
      </c>
      <c r="B98">
        <f t="shared" si="9"/>
        <v>11.024053726487724</v>
      </c>
      <c r="C98">
        <f t="shared" si="10"/>
        <v>18.610692181826309</v>
      </c>
      <c r="D98">
        <f t="shared" si="11"/>
        <v>24.409728951125732</v>
      </c>
      <c r="E98">
        <f t="shared" si="12"/>
        <v>24.836477364238529</v>
      </c>
      <c r="F98">
        <f t="shared" si="13"/>
        <v>13.176762388190046</v>
      </c>
      <c r="G98">
        <f t="shared" si="14"/>
        <v>8.7528038389207357</v>
      </c>
      <c r="H98">
        <f t="shared" si="15"/>
        <v>12.588797907901306</v>
      </c>
      <c r="I98">
        <f t="shared" si="16"/>
        <v>14.110867248003609</v>
      </c>
      <c r="J98">
        <f t="shared" si="17"/>
        <v>1.6071387437987095</v>
      </c>
    </row>
    <row r="99" spans="1:10" x14ac:dyDescent="0.2">
      <c r="A99" t="s">
        <v>44</v>
      </c>
      <c r="B99">
        <f t="shared" si="9"/>
        <v>11.811167466229103</v>
      </c>
      <c r="C99">
        <f t="shared" si="10"/>
        <v>19.587471882951149</v>
      </c>
      <c r="D99">
        <f t="shared" si="11"/>
        <v>26.036114569988943</v>
      </c>
      <c r="E99">
        <f t="shared" si="12"/>
        <v>26.202072286199474</v>
      </c>
      <c r="F99">
        <f t="shared" si="13"/>
        <v>13.693602132959988</v>
      </c>
      <c r="G99">
        <f t="shared" si="14"/>
        <v>10.137365357020027</v>
      </c>
      <c r="H99">
        <f t="shared" si="15"/>
        <v>13.418586488953963</v>
      </c>
      <c r="I99">
        <f t="shared" si="16"/>
        <v>15.429045679618689</v>
      </c>
      <c r="J99">
        <f t="shared" si="17"/>
        <v>1.6308469889716426</v>
      </c>
    </row>
    <row r="100" spans="1:10" x14ac:dyDescent="0.2">
      <c r="A100" t="s">
        <v>44</v>
      </c>
      <c r="B100">
        <f t="shared" si="9"/>
        <v>11.882292201747902</v>
      </c>
      <c r="C100">
        <f t="shared" si="10"/>
        <v>19.634888373297017</v>
      </c>
      <c r="D100">
        <f t="shared" si="11"/>
        <v>26.296905266891208</v>
      </c>
      <c r="E100">
        <f t="shared" si="12"/>
        <v>26.211555584268645</v>
      </c>
      <c r="F100">
        <f t="shared" si="13"/>
        <v>13.522902767714871</v>
      </c>
      <c r="G100">
        <f t="shared" si="14"/>
        <v>9.3455099682440625</v>
      </c>
      <c r="H100">
        <f t="shared" si="15"/>
        <v>13.428069787023137</v>
      </c>
      <c r="I100">
        <f t="shared" si="16"/>
        <v>15.196704876923944</v>
      </c>
      <c r="J100">
        <f t="shared" si="17"/>
        <v>1.4885975179340445</v>
      </c>
    </row>
    <row r="101" spans="1:10" x14ac:dyDescent="0.2">
      <c r="A101" t="s">
        <v>45</v>
      </c>
      <c r="B101">
        <f t="shared" si="9"/>
        <v>10.293839775161386</v>
      </c>
      <c r="C101">
        <f t="shared" si="10"/>
        <v>18.629658777964654</v>
      </c>
      <c r="D101">
        <f t="shared" si="11"/>
        <v>14.291049911317902</v>
      </c>
      <c r="E101">
        <f t="shared" si="12"/>
        <v>3.2145577665235718</v>
      </c>
      <c r="F101">
        <f t="shared" si="13"/>
        <v>18.079627489952607</v>
      </c>
      <c r="G101">
        <f t="shared" si="14"/>
        <v>11.038278673591485</v>
      </c>
      <c r="H101">
        <f t="shared" si="15"/>
        <v>13.831109954962999</v>
      </c>
      <c r="I101">
        <f t="shared" si="16"/>
        <v>13.892751392412626</v>
      </c>
      <c r="J101">
        <f t="shared" si="17"/>
        <v>1.5075641140723905</v>
      </c>
    </row>
    <row r="102" spans="1:10" x14ac:dyDescent="0.2">
      <c r="A102" t="s">
        <v>45</v>
      </c>
      <c r="B102">
        <f t="shared" si="9"/>
        <v>10.862837659311779</v>
      </c>
      <c r="C102">
        <f t="shared" si="10"/>
        <v>19.577988584881972</v>
      </c>
      <c r="D102">
        <f t="shared" si="11"/>
        <v>15.220413122096875</v>
      </c>
      <c r="E102">
        <f t="shared" si="12"/>
        <v>2.6503015314077647</v>
      </c>
      <c r="F102">
        <f t="shared" si="13"/>
        <v>19.525830445501523</v>
      </c>
      <c r="G102">
        <f t="shared" si="14"/>
        <v>11.863325605609553</v>
      </c>
      <c r="H102">
        <f t="shared" si="15"/>
        <v>14.860047795468294</v>
      </c>
      <c r="I102">
        <f t="shared" si="16"/>
        <v>14.973847372298373</v>
      </c>
      <c r="J102">
        <f t="shared" si="17"/>
        <v>1.3510896959310326</v>
      </c>
    </row>
    <row r="103" spans="1:10" x14ac:dyDescent="0.2">
      <c r="A103" t="s">
        <v>45</v>
      </c>
      <c r="B103">
        <f t="shared" si="9"/>
        <v>11.090436812971937</v>
      </c>
      <c r="C103">
        <f t="shared" si="10"/>
        <v>19.587471882951149</v>
      </c>
      <c r="D103">
        <f t="shared" si="11"/>
        <v>15.040230458782586</v>
      </c>
      <c r="E103">
        <f t="shared" si="12"/>
        <v>2.6123683391310721</v>
      </c>
      <c r="F103">
        <f t="shared" si="13"/>
        <v>19.416772517706029</v>
      </c>
      <c r="G103">
        <f t="shared" si="14"/>
        <v>11.754267677814063</v>
      </c>
      <c r="H103">
        <f t="shared" si="15"/>
        <v>14.954880776160026</v>
      </c>
      <c r="I103">
        <f t="shared" si="16"/>
        <v>14.765214814776561</v>
      </c>
      <c r="J103">
        <f t="shared" si="17"/>
        <v>1.5407556573144969</v>
      </c>
    </row>
    <row r="104" spans="1:10" x14ac:dyDescent="0.2">
      <c r="A104" t="s">
        <v>38</v>
      </c>
      <c r="B104">
        <f t="shared" si="9"/>
        <v>11.479252033808038</v>
      </c>
      <c r="C104">
        <f t="shared" si="10"/>
        <v>23.641581807522702</v>
      </c>
      <c r="D104">
        <f t="shared" si="11"/>
        <v>17.287772101176643</v>
      </c>
      <c r="E104">
        <f t="shared" si="12"/>
        <v>28.051315409688257</v>
      </c>
      <c r="F104">
        <f t="shared" si="13"/>
        <v>16.785157303510459</v>
      </c>
      <c r="G104">
        <f t="shared" si="14"/>
        <v>10.421864299095224</v>
      </c>
      <c r="H104">
        <f t="shared" si="15"/>
        <v>15.220413122096875</v>
      </c>
      <c r="I104">
        <f t="shared" si="16"/>
        <v>13.869043147239692</v>
      </c>
      <c r="J104">
        <f t="shared" si="17"/>
        <v>1.6403302870408161</v>
      </c>
    </row>
    <row r="105" spans="1:10" x14ac:dyDescent="0.2">
      <c r="A105" t="s">
        <v>38</v>
      </c>
      <c r="B105">
        <f t="shared" si="9"/>
        <v>12.351715456171977</v>
      </c>
      <c r="C105">
        <f t="shared" si="10"/>
        <v>25.130459604382899</v>
      </c>
      <c r="D105">
        <f t="shared" si="11"/>
        <v>17.913669773742072</v>
      </c>
      <c r="E105">
        <f t="shared" si="12"/>
        <v>26.609854103173923</v>
      </c>
      <c r="F105">
        <f t="shared" si="13"/>
        <v>18.553792393411264</v>
      </c>
      <c r="G105">
        <f t="shared" si="14"/>
        <v>11.237427933044122</v>
      </c>
      <c r="H105">
        <f t="shared" si="15"/>
        <v>16.467466818193156</v>
      </c>
      <c r="I105">
        <f t="shared" si="16"/>
        <v>14.959622425194613</v>
      </c>
      <c r="J105">
        <f t="shared" si="17"/>
        <v>1.6474427605926958</v>
      </c>
    </row>
    <row r="106" spans="1:10" x14ac:dyDescent="0.2">
      <c r="A106" t="s">
        <v>38</v>
      </c>
      <c r="B106">
        <f t="shared" si="9"/>
        <v>12.199982687065205</v>
      </c>
      <c r="C106">
        <f t="shared" si="10"/>
        <v>25.329608863835539</v>
      </c>
      <c r="D106">
        <f t="shared" si="11"/>
        <v>17.667104023943569</v>
      </c>
      <c r="E106">
        <f t="shared" si="12"/>
        <v>29.227244370265733</v>
      </c>
      <c r="F106">
        <f t="shared" si="13"/>
        <v>18.12704398029847</v>
      </c>
      <c r="G106">
        <f t="shared" si="14"/>
        <v>10.981378885176445</v>
      </c>
      <c r="H106">
        <f t="shared" si="15"/>
        <v>16.287284154878865</v>
      </c>
      <c r="I106">
        <f t="shared" si="16"/>
        <v>14.83633955029536</v>
      </c>
      <c r="J106">
        <f t="shared" si="17"/>
        <v>1.6545552341445757</v>
      </c>
    </row>
    <row r="107" spans="1:10" x14ac:dyDescent="0.2">
      <c r="A107" t="s">
        <v>43</v>
      </c>
      <c r="B107">
        <f t="shared" si="9"/>
        <v>7.8139573300725873</v>
      </c>
      <c r="C107">
        <f t="shared" si="10"/>
        <v>24.642069753820479</v>
      </c>
      <c r="D107">
        <f t="shared" si="11"/>
        <v>10.7490380824817</v>
      </c>
      <c r="E107">
        <f t="shared" si="12"/>
        <v>5.2155336591191226</v>
      </c>
      <c r="F107">
        <f t="shared" si="13"/>
        <v>13.712568729098333</v>
      </c>
      <c r="G107">
        <f t="shared" si="14"/>
        <v>10.549888823029063</v>
      </c>
      <c r="H107">
        <f t="shared" si="15"/>
        <v>10.948187341934339</v>
      </c>
      <c r="I107">
        <f t="shared" si="16"/>
        <v>9.9903742369478437</v>
      </c>
      <c r="J107">
        <f t="shared" si="17"/>
        <v>2.0718203491881977</v>
      </c>
    </row>
    <row r="108" spans="1:10" x14ac:dyDescent="0.2">
      <c r="A108" t="s">
        <v>43</v>
      </c>
      <c r="B108">
        <f t="shared" si="9"/>
        <v>8.2169974980124501</v>
      </c>
      <c r="C108">
        <f t="shared" si="10"/>
        <v>25.893865098951345</v>
      </c>
      <c r="D108">
        <f t="shared" si="11"/>
        <v>11.270619476286228</v>
      </c>
      <c r="E108">
        <f t="shared" si="12"/>
        <v>4.8456850344213667</v>
      </c>
      <c r="F108">
        <f t="shared" si="13"/>
        <v>14.945397478090854</v>
      </c>
      <c r="G108">
        <f t="shared" si="14"/>
        <v>11.08569516393735</v>
      </c>
      <c r="H108">
        <f t="shared" si="15"/>
        <v>11.763750975883235</v>
      </c>
      <c r="I108">
        <f t="shared" si="16"/>
        <v>10.872320957380952</v>
      </c>
      <c r="J108">
        <f t="shared" si="17"/>
        <v>1.8868960368393202</v>
      </c>
    </row>
    <row r="109" spans="1:10" x14ac:dyDescent="0.2">
      <c r="A109" t="s">
        <v>43</v>
      </c>
      <c r="B109">
        <f t="shared" si="9"/>
        <v>8.1126812192515434</v>
      </c>
      <c r="C109">
        <f t="shared" si="10"/>
        <v>25.964989834470146</v>
      </c>
      <c r="D109">
        <f t="shared" si="11"/>
        <v>11.123628356214043</v>
      </c>
      <c r="E109">
        <f t="shared" si="12"/>
        <v>4.9357763660785121</v>
      </c>
      <c r="F109">
        <f t="shared" si="13"/>
        <v>14.988072319402132</v>
      </c>
      <c r="G109">
        <f t="shared" si="14"/>
        <v>10.815421168965912</v>
      </c>
      <c r="H109">
        <f t="shared" si="15"/>
        <v>11.645209750018569</v>
      </c>
      <c r="I109">
        <f t="shared" si="16"/>
        <v>10.910254149657646</v>
      </c>
      <c r="J109">
        <f t="shared" si="17"/>
        <v>1.924829229116013</v>
      </c>
    </row>
    <row r="110" spans="1:10" x14ac:dyDescent="0.2">
      <c r="A110" t="s">
        <v>47</v>
      </c>
      <c r="B110">
        <f t="shared" si="9"/>
        <v>40.355894654440512</v>
      </c>
      <c r="C110">
        <f t="shared" si="10"/>
        <v>46.453655312918904</v>
      </c>
      <c r="D110">
        <f t="shared" si="11"/>
        <v>17.989536158295461</v>
      </c>
      <c r="E110">
        <f t="shared" si="12"/>
        <v>13.02028797004869</v>
      </c>
      <c r="F110">
        <f t="shared" si="13"/>
        <v>25.633074402049083</v>
      </c>
      <c r="G110">
        <f t="shared" si="14"/>
        <v>19.87671247406093</v>
      </c>
      <c r="H110">
        <f t="shared" si="15"/>
        <v>19.440480762878963</v>
      </c>
      <c r="I110">
        <f t="shared" si="16"/>
        <v>21.256532343125638</v>
      </c>
      <c r="J110">
        <f t="shared" si="17"/>
        <v>11.104661760075697</v>
      </c>
    </row>
    <row r="111" spans="1:10" x14ac:dyDescent="0.2">
      <c r="A111" t="s">
        <v>47</v>
      </c>
      <c r="B111">
        <f t="shared" si="9"/>
        <v>41.51285701887965</v>
      </c>
      <c r="C111">
        <f t="shared" si="10"/>
        <v>49.393477714362604</v>
      </c>
      <c r="D111">
        <f t="shared" si="11"/>
        <v>19.037440594939099</v>
      </c>
      <c r="E111">
        <f t="shared" si="12"/>
        <v>12.631472749212588</v>
      </c>
      <c r="F111">
        <f t="shared" si="13"/>
        <v>27.197818583462663</v>
      </c>
      <c r="G111">
        <f t="shared" si="14"/>
        <v>21.161699362433907</v>
      </c>
      <c r="H111">
        <f t="shared" si="15"/>
        <v>20.810817333874496</v>
      </c>
      <c r="I111">
        <f t="shared" si="16"/>
        <v>22.688510351570791</v>
      </c>
      <c r="J111">
        <f t="shared" si="17"/>
        <v>11.204236389802016</v>
      </c>
    </row>
    <row r="112" spans="1:10" x14ac:dyDescent="0.2">
      <c r="A112" t="s">
        <v>47</v>
      </c>
      <c r="B112">
        <f t="shared" si="9"/>
        <v>41.797355960954846</v>
      </c>
      <c r="C112">
        <f t="shared" si="10"/>
        <v>50.356032468383688</v>
      </c>
      <c r="D112">
        <f t="shared" si="11"/>
        <v>19.008990700731584</v>
      </c>
      <c r="E112">
        <f t="shared" si="12"/>
        <v>12.626731100177999</v>
      </c>
      <c r="F112">
        <f t="shared" si="13"/>
        <v>27.491800823607029</v>
      </c>
      <c r="G112">
        <f t="shared" si="14"/>
        <v>21.460423251612859</v>
      </c>
      <c r="H112">
        <f t="shared" si="15"/>
        <v>20.739692598355695</v>
      </c>
      <c r="I112">
        <f t="shared" si="16"/>
        <v>23.010942485922683</v>
      </c>
      <c r="J112">
        <f t="shared" si="17"/>
        <v>11.782717572021582</v>
      </c>
    </row>
    <row r="113" spans="1:10" x14ac:dyDescent="0.2">
      <c r="A113" t="s">
        <v>41</v>
      </c>
      <c r="B113">
        <f t="shared" si="9"/>
        <v>11.455543788635104</v>
      </c>
      <c r="C113">
        <f t="shared" si="10"/>
        <v>25.263225777351327</v>
      </c>
      <c r="D113">
        <f t="shared" si="11"/>
        <v>14.366916295871286</v>
      </c>
      <c r="E113">
        <f t="shared" si="12"/>
        <v>8.5726211756064448</v>
      </c>
      <c r="F113">
        <f t="shared" si="13"/>
        <v>17.676587322012743</v>
      </c>
      <c r="G113">
        <f t="shared" si="14"/>
        <v>9.0847192713417986</v>
      </c>
      <c r="H113">
        <f t="shared" si="15"/>
        <v>13.556094310956976</v>
      </c>
      <c r="I113">
        <f t="shared" si="16"/>
        <v>12.541381417555439</v>
      </c>
      <c r="J113">
        <f t="shared" si="17"/>
        <v>4.0490879966108162</v>
      </c>
    </row>
    <row r="114" spans="1:10" x14ac:dyDescent="0.2">
      <c r="A114" t="s">
        <v>41</v>
      </c>
      <c r="B114">
        <f t="shared" si="9"/>
        <v>12.384906999414083</v>
      </c>
      <c r="C114">
        <f t="shared" si="10"/>
        <v>26.742620276142347</v>
      </c>
      <c r="D114">
        <f t="shared" si="11"/>
        <v>14.741506569603629</v>
      </c>
      <c r="E114">
        <f t="shared" si="12"/>
        <v>8.586846122710206</v>
      </c>
      <c r="F114">
        <f t="shared" si="13"/>
        <v>18.961574210385717</v>
      </c>
      <c r="G114">
        <f t="shared" si="14"/>
        <v>10.02356578018995</v>
      </c>
      <c r="H114">
        <f t="shared" si="15"/>
        <v>14.338466401663768</v>
      </c>
      <c r="I114">
        <f t="shared" si="16"/>
        <v>13.6177357484066</v>
      </c>
      <c r="J114">
        <f t="shared" si="17"/>
        <v>4.2861704483401466</v>
      </c>
    </row>
    <row r="115" spans="1:10" x14ac:dyDescent="0.2">
      <c r="A115" t="s">
        <v>41</v>
      </c>
      <c r="B115">
        <f t="shared" si="9"/>
        <v>12.574572960797548</v>
      </c>
      <c r="C115">
        <f t="shared" si="10"/>
        <v>27.079277357597999</v>
      </c>
      <c r="D115">
        <f t="shared" si="11"/>
        <v>15.054455405886348</v>
      </c>
      <c r="E115">
        <f t="shared" si="12"/>
        <v>8.7907370311974287</v>
      </c>
      <c r="F115">
        <f t="shared" si="13"/>
        <v>18.71500846058721</v>
      </c>
      <c r="G115">
        <f t="shared" si="14"/>
        <v>9.7627750832876856</v>
      </c>
      <c r="H115">
        <f t="shared" si="15"/>
        <v>14.314758156490834</v>
      </c>
      <c r="I115">
        <f t="shared" si="16"/>
        <v>13.371169998608099</v>
      </c>
      <c r="J115">
        <f t="shared" si="17"/>
        <v>4.1439209773025478</v>
      </c>
    </row>
    <row r="117" spans="1:10" x14ac:dyDescent="0.2">
      <c r="A117" t="s">
        <v>552</v>
      </c>
      <c r="B117" t="str">
        <f>B79</f>
        <v>Day 4</v>
      </c>
      <c r="C117" t="str">
        <f>C79</f>
        <v>Day 5</v>
      </c>
      <c r="D117" t="str">
        <f>D79</f>
        <v>Day 6</v>
      </c>
      <c r="E117" t="str">
        <f>E79</f>
        <v>Day 7</v>
      </c>
      <c r="F117" t="str">
        <f>F79</f>
        <v>Day 8</v>
      </c>
      <c r="G117" t="str">
        <f>G79</f>
        <v>Day 9</v>
      </c>
      <c r="H117" t="str">
        <f>H79</f>
        <v>Day 10</v>
      </c>
      <c r="I117" t="str">
        <f>I79</f>
        <v>Day 11</v>
      </c>
      <c r="J117" t="str">
        <f>J79</f>
        <v>Day 12</v>
      </c>
    </row>
    <row r="118" spans="1:10" x14ac:dyDescent="0.2">
      <c r="A118" t="s">
        <v>15</v>
      </c>
      <c r="B118" t="s">
        <v>83</v>
      </c>
      <c r="C118" t="s">
        <v>83</v>
      </c>
      <c r="D118" t="s">
        <v>83</v>
      </c>
      <c r="E118" t="s">
        <v>83</v>
      </c>
      <c r="F118" t="s">
        <v>83</v>
      </c>
      <c r="G118" t="s">
        <v>83</v>
      </c>
      <c r="H118" t="s">
        <v>83</v>
      </c>
      <c r="I118" t="s">
        <v>83</v>
      </c>
      <c r="J118" t="s">
        <v>83</v>
      </c>
    </row>
    <row r="119" spans="1:10" x14ac:dyDescent="0.2">
      <c r="A119" t="s">
        <v>46</v>
      </c>
      <c r="B119">
        <f>AVERAGE(B80:B82)</f>
        <v>9.7817416794260321</v>
      </c>
      <c r="C119">
        <f t="shared" ref="C119:J119" si="18">AVERAGE(C80:C82)</f>
        <v>9.7501306858621213</v>
      </c>
      <c r="D119">
        <f t="shared" si="18"/>
        <v>100.54638749948299</v>
      </c>
      <c r="E119">
        <f t="shared" si="18"/>
        <v>18.387834677200733</v>
      </c>
      <c r="F119">
        <f t="shared" si="18"/>
        <v>20.423582662716587</v>
      </c>
      <c r="G119">
        <f t="shared" si="18"/>
        <v>2.5175353584393392</v>
      </c>
      <c r="H119">
        <f t="shared" si="18"/>
        <v>4.5785721388063214</v>
      </c>
      <c r="I119">
        <f t="shared" si="18"/>
        <v>10.779068526367416</v>
      </c>
      <c r="J119">
        <f t="shared" si="18"/>
        <v>4.8851987763762557</v>
      </c>
    </row>
    <row r="120" spans="1:10" x14ac:dyDescent="0.2">
      <c r="A120" t="s">
        <v>39</v>
      </c>
      <c r="B120">
        <f>AVERAGE(B83:B85)</f>
        <v>10.796454572827566</v>
      </c>
      <c r="C120">
        <f t="shared" ref="C120:J120" si="19">AVERAGE(C83:C85)</f>
        <v>12.171532792857684</v>
      </c>
      <c r="D120">
        <f t="shared" si="19"/>
        <v>14.224666824833688</v>
      </c>
      <c r="E120">
        <f t="shared" si="19"/>
        <v>20.004736997994772</v>
      </c>
      <c r="F120">
        <f t="shared" si="19"/>
        <v>17.630751381345075</v>
      </c>
      <c r="G120">
        <f t="shared" si="19"/>
        <v>6.7028309063011235</v>
      </c>
      <c r="H120">
        <f t="shared" si="19"/>
        <v>4.7224021595221153</v>
      </c>
      <c r="I120">
        <f t="shared" si="19"/>
        <v>13.80582116011187</v>
      </c>
      <c r="J120">
        <f t="shared" si="19"/>
        <v>4.8520072331341488</v>
      </c>
    </row>
    <row r="121" spans="1:10" x14ac:dyDescent="0.2">
      <c r="A121" t="s">
        <v>42</v>
      </c>
      <c r="B121">
        <f>AVERAGE(B86:B88)</f>
        <v>10.404478252635075</v>
      </c>
      <c r="C121">
        <f t="shared" ref="C121:J121" si="20">AVERAGE(C86:C88)</f>
        <v>14.603998747600619</v>
      </c>
      <c r="D121">
        <f t="shared" si="20"/>
        <v>15.135063439474317</v>
      </c>
      <c r="E121">
        <f t="shared" si="20"/>
        <v>2.1239784885686506</v>
      </c>
      <c r="F121">
        <f t="shared" si="20"/>
        <v>16.76777125705031</v>
      </c>
      <c r="G121">
        <f t="shared" si="20"/>
        <v>5.5838017341386825</v>
      </c>
      <c r="H121">
        <f t="shared" si="20"/>
        <v>3.5844063912213273</v>
      </c>
      <c r="I121">
        <f t="shared" si="20"/>
        <v>13.072446109429142</v>
      </c>
      <c r="J121">
        <f t="shared" si="20"/>
        <v>3.3441628401356058</v>
      </c>
    </row>
    <row r="122" spans="1:10" x14ac:dyDescent="0.2">
      <c r="A122" t="s">
        <v>48</v>
      </c>
      <c r="B122">
        <f>AVERAGE(B89:B91)</f>
        <v>10.202167893826044</v>
      </c>
      <c r="C122">
        <f t="shared" ref="C122:J122" si="21">AVERAGE(C89:C91)</f>
        <v>15.052874856208149</v>
      </c>
      <c r="D122">
        <f t="shared" si="21"/>
        <v>15.6724503300608</v>
      </c>
      <c r="E122">
        <f t="shared" si="21"/>
        <v>3.6207590338198248</v>
      </c>
      <c r="F122">
        <f t="shared" si="21"/>
        <v>17.216647365657842</v>
      </c>
      <c r="G122">
        <f t="shared" si="21"/>
        <v>12.652019895029127</v>
      </c>
      <c r="H122">
        <f t="shared" si="21"/>
        <v>14.64193193987731</v>
      </c>
      <c r="I122">
        <f t="shared" si="21"/>
        <v>13.883268094343451</v>
      </c>
      <c r="J122">
        <f t="shared" si="21"/>
        <v>3.0612444477386043</v>
      </c>
    </row>
    <row r="123" spans="1:10" x14ac:dyDescent="0.2">
      <c r="A123" t="s">
        <v>49</v>
      </c>
      <c r="B123">
        <f>AVERAGE(B92:B94)</f>
        <v>10.930801295474188</v>
      </c>
      <c r="C123">
        <f t="shared" ref="C123:J123" si="22">AVERAGE(C92:C94)</f>
        <v>46.060098443048211</v>
      </c>
      <c r="D123">
        <f t="shared" si="22"/>
        <v>11.763750975883235</v>
      </c>
      <c r="E123">
        <f t="shared" si="22"/>
        <v>3.3963209795160587</v>
      </c>
      <c r="F123">
        <f t="shared" si="22"/>
        <v>12.279010170974983</v>
      </c>
      <c r="G123">
        <f t="shared" si="22"/>
        <v>13.295303614054712</v>
      </c>
      <c r="H123">
        <f t="shared" si="22"/>
        <v>15.588681197116438</v>
      </c>
      <c r="I123">
        <f t="shared" si="22"/>
        <v>10.150009754445591</v>
      </c>
      <c r="J123">
        <f t="shared" si="22"/>
        <v>9.5288537309147454</v>
      </c>
    </row>
    <row r="124" spans="1:10" x14ac:dyDescent="0.2">
      <c r="A124" t="s">
        <v>40</v>
      </c>
      <c r="B124">
        <f>AVERAGE(B95:B97)</f>
        <v>9.9856325879132566</v>
      </c>
      <c r="C124">
        <f t="shared" ref="C124:J124" si="23">AVERAGE(C95:C97)</f>
        <v>8.9203421048094622</v>
      </c>
      <c r="D124">
        <f t="shared" si="23"/>
        <v>13.326914607618624</v>
      </c>
      <c r="E124">
        <f t="shared" si="23"/>
        <v>2.8510313405385976</v>
      </c>
      <c r="F124">
        <f t="shared" si="23"/>
        <v>15.065519253633715</v>
      </c>
      <c r="G124">
        <f t="shared" si="23"/>
        <v>9.1400385100786448</v>
      </c>
      <c r="H124">
        <f t="shared" si="23"/>
        <v>3.0154085070709336</v>
      </c>
      <c r="I124">
        <f t="shared" si="23"/>
        <v>8.6374237124124615</v>
      </c>
      <c r="J124">
        <f t="shared" si="23"/>
        <v>2.6597848294769384</v>
      </c>
    </row>
    <row r="125" spans="1:10" x14ac:dyDescent="0.2">
      <c r="A125" t="s">
        <v>44</v>
      </c>
      <c r="B125">
        <f>AVERAGE(B98:B100)</f>
        <v>11.572504464821577</v>
      </c>
      <c r="C125">
        <f t="shared" ref="C125:J125" si="24">AVERAGE(C98:C100)</f>
        <v>19.277684146024825</v>
      </c>
      <c r="D125">
        <f t="shared" si="24"/>
        <v>25.580916262668627</v>
      </c>
      <c r="E125">
        <f t="shared" si="24"/>
        <v>25.750035078235545</v>
      </c>
      <c r="F125">
        <f t="shared" si="24"/>
        <v>13.464422429621635</v>
      </c>
      <c r="G125">
        <f t="shared" si="24"/>
        <v>9.4118930547282762</v>
      </c>
      <c r="H125">
        <f t="shared" si="24"/>
        <v>13.145151394626135</v>
      </c>
      <c r="I125">
        <f t="shared" si="24"/>
        <v>14.912205934848748</v>
      </c>
      <c r="J125">
        <f t="shared" si="24"/>
        <v>1.5755277502347989</v>
      </c>
    </row>
    <row r="126" spans="1:10" x14ac:dyDescent="0.2">
      <c r="A126" t="s">
        <v>45</v>
      </c>
      <c r="B126">
        <f>AVERAGE(B101:B103)</f>
        <v>10.749038082481702</v>
      </c>
      <c r="C126">
        <f t="shared" ref="C126:J126" si="25">AVERAGE(C101:C103)</f>
        <v>19.265039748599261</v>
      </c>
      <c r="D126">
        <f t="shared" si="25"/>
        <v>14.850564497399121</v>
      </c>
      <c r="E126">
        <f t="shared" si="25"/>
        <v>2.8257425456874699</v>
      </c>
      <c r="F126">
        <f t="shared" si="25"/>
        <v>19.007410151053385</v>
      </c>
      <c r="G126">
        <f t="shared" si="25"/>
        <v>11.551957319005034</v>
      </c>
      <c r="H126">
        <f t="shared" si="25"/>
        <v>14.548679508863772</v>
      </c>
      <c r="I126">
        <f t="shared" si="25"/>
        <v>14.543937859829187</v>
      </c>
      <c r="J126">
        <f t="shared" si="25"/>
        <v>1.4664698224393067</v>
      </c>
    </row>
    <row r="127" spans="1:10" x14ac:dyDescent="0.2">
      <c r="A127" t="s">
        <v>38</v>
      </c>
      <c r="B127">
        <f>AVERAGE(B104:B106)</f>
        <v>12.01031672568174</v>
      </c>
      <c r="C127">
        <f t="shared" ref="C127:J127" si="26">AVERAGE(C104:C106)</f>
        <v>24.700550091913716</v>
      </c>
      <c r="D127">
        <f t="shared" si="26"/>
        <v>17.622848632954092</v>
      </c>
      <c r="E127">
        <f t="shared" si="26"/>
        <v>27.962804627709303</v>
      </c>
      <c r="F127">
        <f t="shared" si="26"/>
        <v>17.821997892406731</v>
      </c>
      <c r="G127">
        <f t="shared" si="26"/>
        <v>10.880223705771931</v>
      </c>
      <c r="H127">
        <f t="shared" si="26"/>
        <v>15.991721365056298</v>
      </c>
      <c r="I127">
        <f t="shared" si="26"/>
        <v>14.555001707576556</v>
      </c>
      <c r="J127">
        <f t="shared" si="26"/>
        <v>1.647442760592696</v>
      </c>
    </row>
    <row r="128" spans="1:10" x14ac:dyDescent="0.2">
      <c r="A128" t="s">
        <v>43</v>
      </c>
      <c r="B128">
        <f>AVERAGE(B107:B109)</f>
        <v>8.0478786824455266</v>
      </c>
      <c r="C128">
        <f t="shared" ref="C128:J128" si="27">AVERAGE(C107:C109)</f>
        <v>25.500308229080655</v>
      </c>
      <c r="D128">
        <f t="shared" si="27"/>
        <v>11.047761971660657</v>
      </c>
      <c r="E128">
        <f t="shared" si="27"/>
        <v>4.9989983532063338</v>
      </c>
      <c r="F128">
        <f t="shared" si="27"/>
        <v>14.548679508863772</v>
      </c>
      <c r="G128">
        <f t="shared" si="27"/>
        <v>10.817001718644107</v>
      </c>
      <c r="H128">
        <f t="shared" si="27"/>
        <v>11.452382689278716</v>
      </c>
      <c r="I128">
        <f t="shared" si="27"/>
        <v>10.590983114662146</v>
      </c>
      <c r="J128">
        <f t="shared" si="27"/>
        <v>1.9611818717145102</v>
      </c>
    </row>
    <row r="129" spans="1:10" x14ac:dyDescent="0.2">
      <c r="A129" t="s">
        <v>47</v>
      </c>
      <c r="B129">
        <f>AVERAGE(B110:B112)</f>
        <v>41.222035878091667</v>
      </c>
      <c r="C129">
        <f t="shared" ref="C129:J129" si="28">AVERAGE(C110:C112)</f>
        <v>48.734388498555063</v>
      </c>
      <c r="D129">
        <f t="shared" si="28"/>
        <v>18.678655817988716</v>
      </c>
      <c r="E129">
        <f t="shared" si="28"/>
        <v>12.759497273146424</v>
      </c>
      <c r="F129">
        <f t="shared" si="28"/>
        <v>26.774231269706259</v>
      </c>
      <c r="G129">
        <f t="shared" si="28"/>
        <v>20.832945029369231</v>
      </c>
      <c r="H129">
        <f t="shared" si="28"/>
        <v>20.330330231703051</v>
      </c>
      <c r="I129">
        <f t="shared" si="28"/>
        <v>22.318661726873035</v>
      </c>
      <c r="J129">
        <f t="shared" si="28"/>
        <v>11.363871907299766</v>
      </c>
    </row>
    <row r="130" spans="1:10" x14ac:dyDescent="0.2">
      <c r="A130" t="s">
        <v>41</v>
      </c>
      <c r="B130">
        <f>AVERAGE(B113:B115)</f>
        <v>12.138341249615578</v>
      </c>
      <c r="C130">
        <f t="shared" ref="C130:J130" si="29">AVERAGE(C113:C115)</f>
        <v>26.361707803697225</v>
      </c>
      <c r="D130">
        <f t="shared" si="29"/>
        <v>14.720959423787088</v>
      </c>
      <c r="E130">
        <f t="shared" si="29"/>
        <v>8.6500681098380259</v>
      </c>
      <c r="F130">
        <f t="shared" si="29"/>
        <v>18.451056664328558</v>
      </c>
      <c r="G130">
        <f t="shared" si="29"/>
        <v>9.6236867116064779</v>
      </c>
      <c r="H130">
        <f t="shared" si="29"/>
        <v>14.069772956370526</v>
      </c>
      <c r="I130">
        <f t="shared" si="29"/>
        <v>13.176762388190047</v>
      </c>
      <c r="J130">
        <f t="shared" si="29"/>
        <v>4.1597264740845032</v>
      </c>
    </row>
    <row r="133" spans="1:10" x14ac:dyDescent="0.2">
      <c r="A133" t="s">
        <v>553</v>
      </c>
      <c r="B133" t="str">
        <f>B117</f>
        <v>Day 4</v>
      </c>
      <c r="C133" t="str">
        <f>C117</f>
        <v>Day 5</v>
      </c>
      <c r="D133" t="str">
        <f>D117</f>
        <v>Day 6</v>
      </c>
      <c r="E133" t="str">
        <f>E117</f>
        <v>Day 7</v>
      </c>
      <c r="F133" t="str">
        <f>F117</f>
        <v>Day 8</v>
      </c>
      <c r="G133" t="str">
        <f>G117</f>
        <v>Day 9</v>
      </c>
      <c r="H133" t="str">
        <f>H117</f>
        <v>Day 10</v>
      </c>
      <c r="I133" t="str">
        <f>I117</f>
        <v>Day 11</v>
      </c>
      <c r="J133" t="str">
        <f>J117</f>
        <v>Day 12</v>
      </c>
    </row>
    <row r="134" spans="1:10" x14ac:dyDescent="0.2">
      <c r="A134" t="s">
        <v>15</v>
      </c>
      <c r="B134" t="s">
        <v>9</v>
      </c>
      <c r="C134" t="s">
        <v>9</v>
      </c>
      <c r="D134" t="s">
        <v>9</v>
      </c>
      <c r="E134" t="s">
        <v>9</v>
      </c>
      <c r="F134" t="s">
        <v>9</v>
      </c>
      <c r="G134" t="s">
        <v>9</v>
      </c>
      <c r="H134" t="s">
        <v>9</v>
      </c>
      <c r="I134" t="s">
        <v>9</v>
      </c>
      <c r="J134" t="s">
        <v>9</v>
      </c>
    </row>
    <row r="135" spans="1:10" x14ac:dyDescent="0.2">
      <c r="A135" t="s">
        <v>46</v>
      </c>
      <c r="B135">
        <f>STDEV(B80:B82)</f>
        <v>8.3350583622813071E-2</v>
      </c>
      <c r="C135">
        <f t="shared" ref="C135:J135" si="30">STDEV(C80:C82)</f>
        <v>0.35749434313817985</v>
      </c>
      <c r="D135">
        <f t="shared" si="30"/>
        <v>33.64458749151499</v>
      </c>
      <c r="E135">
        <f t="shared" si="30"/>
        <v>0.57538304087534842</v>
      </c>
      <c r="F135">
        <f t="shared" si="30"/>
        <v>0.82513322188461646</v>
      </c>
      <c r="G135">
        <f t="shared" si="30"/>
        <v>9.957462972631892E-2</v>
      </c>
      <c r="H135">
        <f t="shared" si="30"/>
        <v>9.5815732128245595E-2</v>
      </c>
      <c r="I135">
        <f t="shared" si="30"/>
        <v>0.4213491692770221</v>
      </c>
      <c r="J135">
        <f t="shared" si="30"/>
        <v>0.10062281260774859</v>
      </c>
    </row>
    <row r="136" spans="1:10" x14ac:dyDescent="0.2">
      <c r="A136" t="s">
        <v>39</v>
      </c>
      <c r="B136">
        <f>STDEV(B83:B85)</f>
        <v>0.31980656434034532</v>
      </c>
      <c r="C136">
        <f t="shared" ref="C136:J136" si="31">STDEV(C83:C85)</f>
        <v>0.44780350380922773</v>
      </c>
      <c r="D136">
        <f t="shared" si="31"/>
        <v>0.21687537621079589</v>
      </c>
      <c r="E136">
        <f t="shared" si="31"/>
        <v>0.60269325018920095</v>
      </c>
      <c r="F136">
        <f t="shared" si="31"/>
        <v>0.68739739095522534</v>
      </c>
      <c r="G136">
        <f t="shared" si="31"/>
        <v>0.29544443620368144</v>
      </c>
      <c r="H136">
        <f t="shared" si="31"/>
        <v>0.23407615230359791</v>
      </c>
      <c r="I136">
        <f t="shared" si="31"/>
        <v>0.60675200336638879</v>
      </c>
      <c r="J136">
        <f t="shared" si="31"/>
        <v>6.5759224757879944E-2</v>
      </c>
    </row>
    <row r="137" spans="1:10" x14ac:dyDescent="0.2">
      <c r="A137" t="s">
        <v>42</v>
      </c>
      <c r="B137">
        <f>STDEV(B86:B88)</f>
        <v>0.26895364513522696</v>
      </c>
      <c r="C137">
        <f t="shared" ref="C137:J137" si="32">STDEV(C86:C88)</f>
        <v>0.58742888887534828</v>
      </c>
      <c r="D137">
        <f t="shared" si="32"/>
        <v>0.51794784176380559</v>
      </c>
      <c r="E137">
        <f t="shared" si="32"/>
        <v>0.14089959902651997</v>
      </c>
      <c r="F137">
        <f t="shared" si="32"/>
        <v>0.79801169077722178</v>
      </c>
      <c r="G137">
        <f t="shared" si="32"/>
        <v>0.20130147764967679</v>
      </c>
      <c r="H137">
        <f t="shared" si="32"/>
        <v>0.1185412258646652</v>
      </c>
      <c r="I137">
        <f t="shared" si="32"/>
        <v>0.52972942443683091</v>
      </c>
      <c r="J137">
        <f t="shared" si="32"/>
        <v>6.0040087463353493E-2</v>
      </c>
    </row>
    <row r="138" spans="1:10" x14ac:dyDescent="0.2">
      <c r="A138" t="s">
        <v>48</v>
      </c>
      <c r="B138">
        <f>STDEV(B89:B91)</f>
        <v>0.1305748328422848</v>
      </c>
      <c r="C138">
        <f t="shared" ref="C138:J138" si="33">STDEV(C89:C91)</f>
        <v>0.55301398227970577</v>
      </c>
      <c r="D138">
        <f t="shared" si="33"/>
        <v>0.45337537865124972</v>
      </c>
      <c r="E138">
        <f t="shared" si="33"/>
        <v>0.19063158995414314</v>
      </c>
      <c r="F138">
        <f t="shared" si="33"/>
        <v>0.59274406130181967</v>
      </c>
      <c r="G138">
        <f t="shared" si="33"/>
        <v>0.50472027241650275</v>
      </c>
      <c r="H138">
        <f t="shared" si="33"/>
        <v>0.5952044546475691</v>
      </c>
      <c r="I138">
        <f t="shared" si="33"/>
        <v>0.67446519942179473</v>
      </c>
      <c r="J138">
        <f t="shared" si="33"/>
        <v>0.1699293055365545</v>
      </c>
    </row>
    <row r="139" spans="1:10" x14ac:dyDescent="0.2">
      <c r="A139" t="s">
        <v>49</v>
      </c>
      <c r="B139">
        <f>STDEV(B92:B94)</f>
        <v>0.2354329418008328</v>
      </c>
      <c r="C139">
        <f t="shared" ref="C139:J139" si="34">STDEV(C92:C94)</f>
        <v>1.6850409055302082</v>
      </c>
      <c r="D139">
        <f t="shared" si="34"/>
        <v>0.30754995046527694</v>
      </c>
      <c r="E139">
        <f t="shared" si="34"/>
        <v>0.15512754903225795</v>
      </c>
      <c r="F139">
        <f t="shared" si="34"/>
        <v>0.60210230417872368</v>
      </c>
      <c r="G139">
        <f t="shared" si="34"/>
        <v>0.50375418593490973</v>
      </c>
      <c r="H139">
        <f t="shared" si="34"/>
        <v>0.67241755008935589</v>
      </c>
      <c r="I139">
        <f t="shared" si="34"/>
        <v>0.27868367383280818</v>
      </c>
      <c r="J139">
        <f t="shared" si="34"/>
        <v>0.35178860551999619</v>
      </c>
    </row>
    <row r="140" spans="1:10" x14ac:dyDescent="0.2">
      <c r="A140" t="s">
        <v>40</v>
      </c>
      <c r="B140">
        <f>STDEV(B95:B97)</f>
        <v>0.26310811905260018</v>
      </c>
      <c r="C140">
        <f t="shared" ref="C140:J140" si="35">STDEV(C95:C97)</f>
        <v>0.15175746318604805</v>
      </c>
      <c r="D140">
        <f t="shared" si="35"/>
        <v>0.27706544468457966</v>
      </c>
      <c r="E140">
        <f t="shared" si="35"/>
        <v>0.19169011797339544</v>
      </c>
      <c r="F140">
        <f t="shared" si="35"/>
        <v>0.58693750073788564</v>
      </c>
      <c r="G140">
        <f t="shared" si="35"/>
        <v>0.37785716913081141</v>
      </c>
      <c r="H140">
        <f t="shared" si="35"/>
        <v>3.5798665161289975E-2</v>
      </c>
      <c r="I140">
        <f t="shared" si="35"/>
        <v>0.36949384402973706</v>
      </c>
      <c r="J140">
        <f t="shared" si="35"/>
        <v>0.23750881675865262</v>
      </c>
    </row>
    <row r="141" spans="1:10" x14ac:dyDescent="0.2">
      <c r="A141" t="s">
        <v>44</v>
      </c>
      <c r="B141">
        <f>STDEV(B98:B100)</f>
        <v>0.4763017334472609</v>
      </c>
      <c r="C141">
        <f t="shared" ref="C141:J141" si="36">STDEV(C98:C100)</f>
        <v>0.57811831930689228</v>
      </c>
      <c r="D141">
        <f t="shared" si="36"/>
        <v>1.0226254133048909</v>
      </c>
      <c r="E141">
        <f t="shared" si="36"/>
        <v>0.79117839697388281</v>
      </c>
      <c r="F141">
        <f t="shared" si="36"/>
        <v>0.26333589368160448</v>
      </c>
      <c r="G141">
        <f t="shared" si="36"/>
        <v>0.69466372078778615</v>
      </c>
      <c r="H141">
        <f t="shared" si="36"/>
        <v>0.48183958417581629</v>
      </c>
      <c r="I141">
        <f t="shared" si="36"/>
        <v>0.70363579387722097</v>
      </c>
      <c r="J141">
        <f t="shared" si="36"/>
        <v>7.6211345534587666E-2</v>
      </c>
    </row>
    <row r="142" spans="1:10" x14ac:dyDescent="0.2">
      <c r="A142" t="s">
        <v>45</v>
      </c>
      <c r="B142">
        <f>STDEV(B101:B103)</f>
        <v>0.41031020938695267</v>
      </c>
      <c r="C142">
        <f t="shared" ref="C142:J142" si="37">STDEV(C101:C103)</f>
        <v>0.55027649106517029</v>
      </c>
      <c r="D142">
        <f t="shared" si="37"/>
        <v>0.49285786700425727</v>
      </c>
      <c r="E142">
        <f t="shared" si="37"/>
        <v>0.33725759996543497</v>
      </c>
      <c r="F142">
        <f t="shared" si="37"/>
        <v>0.8053315513396917</v>
      </c>
      <c r="G142">
        <f t="shared" si="37"/>
        <v>0.44818826509535642</v>
      </c>
      <c r="H142">
        <f t="shared" si="37"/>
        <v>0.62323981906705583</v>
      </c>
      <c r="I142">
        <f t="shared" si="37"/>
        <v>0.5735108957329127</v>
      </c>
      <c r="J142">
        <f t="shared" si="37"/>
        <v>0.10129091682128837</v>
      </c>
    </row>
    <row r="143" spans="1:10" x14ac:dyDescent="0.2">
      <c r="A143" t="s">
        <v>38</v>
      </c>
      <c r="B143">
        <f>STDEV(B104:B106)</f>
        <v>0.46613087059471275</v>
      </c>
      <c r="C143">
        <f t="shared" ref="C143:J143" si="38">STDEV(C104:C106)</f>
        <v>0.92248332093033825</v>
      </c>
      <c r="D143">
        <f t="shared" si="38"/>
        <v>0.315286978567826</v>
      </c>
      <c r="E143">
        <f t="shared" si="38"/>
        <v>1.3109380501997907</v>
      </c>
      <c r="F143">
        <f t="shared" si="38"/>
        <v>0.92293410225792827</v>
      </c>
      <c r="G143">
        <f t="shared" si="38"/>
        <v>0.4170854684537123</v>
      </c>
      <c r="H143">
        <f t="shared" si="38"/>
        <v>0.67402058743232929</v>
      </c>
      <c r="I143">
        <f t="shared" si="38"/>
        <v>0.59724703991348727</v>
      </c>
      <c r="J143">
        <f t="shared" si="38"/>
        <v>7.1124735518798277E-3</v>
      </c>
    </row>
    <row r="144" spans="1:10" x14ac:dyDescent="0.2">
      <c r="A144" t="s">
        <v>43</v>
      </c>
      <c r="B144">
        <f>STDEV(B107:B109)</f>
        <v>0.20918860108911175</v>
      </c>
      <c r="C144">
        <f t="shared" ref="C144:J144" si="39">STDEV(C107:C109)</f>
        <v>0.74410660682011176</v>
      </c>
      <c r="D144">
        <f t="shared" si="39"/>
        <v>0.26893971223988139</v>
      </c>
      <c r="E144">
        <f t="shared" si="39"/>
        <v>0.19285944633332902</v>
      </c>
      <c r="F144">
        <f t="shared" si="39"/>
        <v>0.72440749067787447</v>
      </c>
      <c r="G144">
        <f t="shared" si="39"/>
        <v>0.26790666722264661</v>
      </c>
      <c r="H144">
        <f t="shared" si="39"/>
        <v>0.44065033390451541</v>
      </c>
      <c r="I144">
        <f t="shared" si="39"/>
        <v>0.52048823210616546</v>
      </c>
      <c r="J144">
        <f t="shared" si="39"/>
        <v>9.7674901035766926E-2</v>
      </c>
    </row>
    <row r="145" spans="1:19" x14ac:dyDescent="0.2">
      <c r="A145" t="s">
        <v>47</v>
      </c>
      <c r="B145">
        <f>STDEV(B110:B112)</f>
        <v>0.76346930291362713</v>
      </c>
      <c r="C145">
        <f t="shared" ref="C145:J145" si="40">STDEV(C110:C112)</f>
        <v>2.0329623242127979</v>
      </c>
      <c r="D145">
        <f t="shared" si="40"/>
        <v>0.59696463727084681</v>
      </c>
      <c r="E145">
        <f t="shared" si="40"/>
        <v>0.22586381184680387</v>
      </c>
      <c r="F145">
        <f t="shared" si="40"/>
        <v>0.99914245072008001</v>
      </c>
      <c r="G145">
        <f t="shared" si="40"/>
        <v>0.84148352055470044</v>
      </c>
      <c r="H145">
        <f t="shared" si="40"/>
        <v>0.77145235748913199</v>
      </c>
      <c r="I145">
        <f t="shared" si="40"/>
        <v>0.93385209812924974</v>
      </c>
      <c r="J145">
        <f t="shared" si="40"/>
        <v>0.36613186813425425</v>
      </c>
    </row>
    <row r="146" spans="1:19" x14ac:dyDescent="0.2">
      <c r="A146" t="s">
        <v>41</v>
      </c>
      <c r="B146">
        <f>STDEV(B113:B115)</f>
        <v>0.59887609216591298</v>
      </c>
      <c r="C146">
        <f t="shared" ref="C146:J146" si="41">STDEV(C113:C115)</f>
        <v>0.96609087009312999</v>
      </c>
      <c r="D146">
        <f t="shared" si="41"/>
        <v>0.3442297864087015</v>
      </c>
      <c r="E146">
        <f t="shared" si="41"/>
        <v>0.12203030917497285</v>
      </c>
      <c r="F146">
        <f t="shared" si="41"/>
        <v>0.68194628738907392</v>
      </c>
      <c r="G146">
        <f t="shared" si="41"/>
        <v>0.48463117228134189</v>
      </c>
      <c r="H146">
        <f t="shared" si="41"/>
        <v>0.44501666630331926</v>
      </c>
      <c r="I146">
        <f t="shared" si="41"/>
        <v>0.56389750897379953</v>
      </c>
      <c r="J146">
        <f t="shared" si="41"/>
        <v>0.11932888387096763</v>
      </c>
    </row>
    <row r="149" spans="1:19" x14ac:dyDescent="0.2">
      <c r="A149" t="s">
        <v>554</v>
      </c>
    </row>
    <row r="150" spans="1:19" x14ac:dyDescent="0.2">
      <c r="B150" t="str">
        <f>B117</f>
        <v>Day 4</v>
      </c>
      <c r="C150" t="str">
        <f>B133</f>
        <v>Day 4</v>
      </c>
      <c r="D150" t="str">
        <f>C117</f>
        <v>Day 5</v>
      </c>
      <c r="E150" t="str">
        <f>C133</f>
        <v>Day 5</v>
      </c>
      <c r="F150" t="str">
        <f>D117</f>
        <v>Day 6</v>
      </c>
      <c r="G150" t="str">
        <f>D133</f>
        <v>Day 6</v>
      </c>
      <c r="H150" t="str">
        <f>E117</f>
        <v>Day 7</v>
      </c>
      <c r="I150" t="str">
        <f>E133</f>
        <v>Day 7</v>
      </c>
      <c r="J150" t="str">
        <f>F117</f>
        <v>Day 8</v>
      </c>
      <c r="K150" t="str">
        <f>F133</f>
        <v>Day 8</v>
      </c>
      <c r="L150" t="str">
        <f>G117</f>
        <v>Day 9</v>
      </c>
      <c r="M150" t="str">
        <f>G133</f>
        <v>Day 9</v>
      </c>
      <c r="N150" t="str">
        <f>H117</f>
        <v>Day 10</v>
      </c>
      <c r="O150" t="str">
        <f>H133</f>
        <v>Day 10</v>
      </c>
      <c r="P150" t="str">
        <f>I117</f>
        <v>Day 11</v>
      </c>
      <c r="Q150" t="str">
        <f>I133</f>
        <v>Day 11</v>
      </c>
      <c r="R150" t="str">
        <f>J117</f>
        <v>Day 12</v>
      </c>
      <c r="S150" t="str">
        <f>J133</f>
        <v>Day 12</v>
      </c>
    </row>
    <row r="151" spans="1:19" x14ac:dyDescent="0.2">
      <c r="A151" t="str">
        <f>A118</f>
        <v>Sample</v>
      </c>
      <c r="B151" t="str">
        <f t="shared" ref="B151:J151" si="42">B118</f>
        <v>TOC (mgC/L)</v>
      </c>
      <c r="C151" t="str">
        <f t="shared" ref="C151:C163" si="43">B134</f>
        <v>Stdev (mgC/L)</v>
      </c>
      <c r="D151" t="str">
        <f>C118</f>
        <v>TOC (mgC/L)</v>
      </c>
      <c r="E151" t="str">
        <f t="shared" ref="E151:E163" si="44">C134</f>
        <v>Stdev (mgC/L)</v>
      </c>
      <c r="F151" t="str">
        <f>D118</f>
        <v>TOC (mgC/L)</v>
      </c>
      <c r="G151" t="str">
        <f t="shared" ref="G151:G163" si="45">D134</f>
        <v>Stdev (mgC/L)</v>
      </c>
      <c r="H151" t="str">
        <f>E118</f>
        <v>TOC (mgC/L)</v>
      </c>
      <c r="I151" t="str">
        <f t="shared" ref="I151:I163" si="46">E134</f>
        <v>Stdev (mgC/L)</v>
      </c>
      <c r="J151" t="str">
        <f>F118</f>
        <v>TOC (mgC/L)</v>
      </c>
      <c r="K151" t="str">
        <f t="shared" ref="K151:K163" si="47">F134</f>
        <v>Stdev (mgC/L)</v>
      </c>
      <c r="L151" t="str">
        <f>G118</f>
        <v>TOC (mgC/L)</v>
      </c>
      <c r="M151" t="str">
        <f t="shared" ref="M151:M163" si="48">G134</f>
        <v>Stdev (mgC/L)</v>
      </c>
      <c r="N151" t="str">
        <f>H118</f>
        <v>TOC (mgC/L)</v>
      </c>
      <c r="O151" t="str">
        <f t="shared" ref="O151:O163" si="49">H134</f>
        <v>Stdev (mgC/L)</v>
      </c>
      <c r="P151" t="str">
        <f>I118</f>
        <v>TOC (mgC/L)</v>
      </c>
      <c r="Q151" t="str">
        <f t="shared" ref="Q151:Q163" si="50">I134</f>
        <v>Stdev (mgC/L)</v>
      </c>
      <c r="R151" t="str">
        <f>J118</f>
        <v>TOC (mgC/L)</v>
      </c>
      <c r="S151" t="str">
        <f t="shared" ref="S151:S163" si="51">J134</f>
        <v>Stdev (mgC/L)</v>
      </c>
    </row>
    <row r="152" spans="1:19" x14ac:dyDescent="0.2">
      <c r="A152" t="str">
        <f t="shared" ref="A152:J163" si="52">A119</f>
        <v>MD1</v>
      </c>
      <c r="B152">
        <f t="shared" si="52"/>
        <v>9.7817416794260321</v>
      </c>
      <c r="C152">
        <f t="shared" si="43"/>
        <v>8.3350583622813071E-2</v>
      </c>
      <c r="D152">
        <f>C119</f>
        <v>9.7501306858621213</v>
      </c>
      <c r="E152">
        <f t="shared" si="44"/>
        <v>0.35749434313817985</v>
      </c>
      <c r="F152">
        <f>D119</f>
        <v>100.54638749948299</v>
      </c>
      <c r="G152">
        <f t="shared" si="45"/>
        <v>33.64458749151499</v>
      </c>
      <c r="H152">
        <f>E119</f>
        <v>18.387834677200733</v>
      </c>
      <c r="I152">
        <f t="shared" si="46"/>
        <v>0.57538304087534842</v>
      </c>
      <c r="J152">
        <f>F119</f>
        <v>20.423582662716587</v>
      </c>
      <c r="K152">
        <f t="shared" si="47"/>
        <v>0.82513322188461646</v>
      </c>
      <c r="L152">
        <f>G119</f>
        <v>2.5175353584393392</v>
      </c>
      <c r="M152">
        <f t="shared" si="48"/>
        <v>9.957462972631892E-2</v>
      </c>
      <c r="N152">
        <f>H119</f>
        <v>4.5785721388063214</v>
      </c>
      <c r="O152">
        <f t="shared" si="49"/>
        <v>9.5815732128245595E-2</v>
      </c>
      <c r="P152">
        <f>I119</f>
        <v>10.779068526367416</v>
      </c>
      <c r="Q152">
        <f t="shared" si="50"/>
        <v>0.4213491692770221</v>
      </c>
      <c r="R152">
        <f>J119</f>
        <v>4.8851987763762557</v>
      </c>
      <c r="S152">
        <f t="shared" si="51"/>
        <v>0.10062281260774859</v>
      </c>
    </row>
    <row r="153" spans="1:19" x14ac:dyDescent="0.2">
      <c r="A153" t="str">
        <f t="shared" si="52"/>
        <v>MD2</v>
      </c>
      <c r="B153">
        <f t="shared" si="52"/>
        <v>10.796454572827566</v>
      </c>
      <c r="C153">
        <f t="shared" si="43"/>
        <v>0.31980656434034532</v>
      </c>
      <c r="D153">
        <f>C120</f>
        <v>12.171532792857684</v>
      </c>
      <c r="E153">
        <f t="shared" si="44"/>
        <v>0.44780350380922773</v>
      </c>
      <c r="F153">
        <f>D120</f>
        <v>14.224666824833688</v>
      </c>
      <c r="G153">
        <f t="shared" si="45"/>
        <v>0.21687537621079589</v>
      </c>
      <c r="H153">
        <f>E120</f>
        <v>20.004736997994772</v>
      </c>
      <c r="I153">
        <f t="shared" si="46"/>
        <v>0.60269325018920095</v>
      </c>
      <c r="J153">
        <f>F120</f>
        <v>17.630751381345075</v>
      </c>
      <c r="K153">
        <f t="shared" si="47"/>
        <v>0.68739739095522534</v>
      </c>
      <c r="L153">
        <f>G120</f>
        <v>6.7028309063011235</v>
      </c>
      <c r="M153">
        <f t="shared" si="48"/>
        <v>0.29544443620368144</v>
      </c>
      <c r="N153">
        <f>H120</f>
        <v>4.7224021595221153</v>
      </c>
      <c r="O153">
        <f t="shared" si="49"/>
        <v>0.23407615230359791</v>
      </c>
      <c r="P153">
        <f>I120</f>
        <v>13.80582116011187</v>
      </c>
      <c r="Q153">
        <f t="shared" si="50"/>
        <v>0.60675200336638879</v>
      </c>
      <c r="R153">
        <f>J120</f>
        <v>4.8520072331341488</v>
      </c>
      <c r="S153">
        <f t="shared" si="51"/>
        <v>6.5759224757879944E-2</v>
      </c>
    </row>
    <row r="154" spans="1:19" x14ac:dyDescent="0.2">
      <c r="A154" t="str">
        <f t="shared" si="52"/>
        <v>MD3</v>
      </c>
      <c r="B154">
        <f t="shared" si="52"/>
        <v>10.404478252635075</v>
      </c>
      <c r="C154">
        <f t="shared" si="43"/>
        <v>0.26895364513522696</v>
      </c>
      <c r="D154">
        <f>C121</f>
        <v>14.603998747600619</v>
      </c>
      <c r="E154">
        <f t="shared" si="44"/>
        <v>0.58742888887534828</v>
      </c>
      <c r="F154">
        <f>D121</f>
        <v>15.135063439474317</v>
      </c>
      <c r="G154">
        <f t="shared" si="45"/>
        <v>0.51794784176380559</v>
      </c>
      <c r="H154">
        <f>E121</f>
        <v>2.1239784885686506</v>
      </c>
      <c r="I154">
        <f t="shared" si="46"/>
        <v>0.14089959902651997</v>
      </c>
      <c r="J154">
        <f>F121</f>
        <v>16.76777125705031</v>
      </c>
      <c r="K154">
        <f t="shared" si="47"/>
        <v>0.79801169077722178</v>
      </c>
      <c r="L154">
        <f>G121</f>
        <v>5.5838017341386825</v>
      </c>
      <c r="M154">
        <f t="shared" si="48"/>
        <v>0.20130147764967679</v>
      </c>
      <c r="N154">
        <f>H121</f>
        <v>3.5844063912213273</v>
      </c>
      <c r="O154">
        <f t="shared" si="49"/>
        <v>0.1185412258646652</v>
      </c>
      <c r="P154">
        <f>I121</f>
        <v>13.072446109429142</v>
      </c>
      <c r="Q154">
        <f t="shared" si="50"/>
        <v>0.52972942443683091</v>
      </c>
      <c r="R154">
        <f>J121</f>
        <v>3.3441628401356058</v>
      </c>
      <c r="S154">
        <f t="shared" si="51"/>
        <v>6.0040087463353493E-2</v>
      </c>
    </row>
    <row r="155" spans="1:19" x14ac:dyDescent="0.2">
      <c r="A155" t="str">
        <f t="shared" si="52"/>
        <v>NND1</v>
      </c>
      <c r="B155">
        <f t="shared" si="52"/>
        <v>10.202167893826044</v>
      </c>
      <c r="C155">
        <f t="shared" si="43"/>
        <v>0.1305748328422848</v>
      </c>
      <c r="D155">
        <f>C122</f>
        <v>15.052874856208149</v>
      </c>
      <c r="E155">
        <f t="shared" si="44"/>
        <v>0.55301398227970577</v>
      </c>
      <c r="F155">
        <f>D122</f>
        <v>15.6724503300608</v>
      </c>
      <c r="G155">
        <f t="shared" si="45"/>
        <v>0.45337537865124972</v>
      </c>
      <c r="H155">
        <f>E122</f>
        <v>3.6207590338198248</v>
      </c>
      <c r="I155">
        <f t="shared" si="46"/>
        <v>0.19063158995414314</v>
      </c>
      <c r="J155">
        <f>F122</f>
        <v>17.216647365657842</v>
      </c>
      <c r="K155">
        <f t="shared" si="47"/>
        <v>0.59274406130181967</v>
      </c>
      <c r="L155">
        <f>G122</f>
        <v>12.652019895029127</v>
      </c>
      <c r="M155">
        <f t="shared" si="48"/>
        <v>0.50472027241650275</v>
      </c>
      <c r="N155">
        <f>H122</f>
        <v>14.64193193987731</v>
      </c>
      <c r="O155">
        <f t="shared" si="49"/>
        <v>0.5952044546475691</v>
      </c>
      <c r="P155">
        <f>I122</f>
        <v>13.883268094343451</v>
      </c>
      <c r="Q155">
        <f t="shared" si="50"/>
        <v>0.67446519942179473</v>
      </c>
      <c r="R155">
        <f>J122</f>
        <v>3.0612444477386043</v>
      </c>
      <c r="S155">
        <f t="shared" si="51"/>
        <v>0.1699293055365545</v>
      </c>
    </row>
    <row r="156" spans="1:19" x14ac:dyDescent="0.2">
      <c r="A156" t="str">
        <f t="shared" si="52"/>
        <v>NND2</v>
      </c>
      <c r="B156">
        <f t="shared" si="52"/>
        <v>10.930801295474188</v>
      </c>
      <c r="C156">
        <f t="shared" si="43"/>
        <v>0.2354329418008328</v>
      </c>
      <c r="D156">
        <f>C123</f>
        <v>46.060098443048211</v>
      </c>
      <c r="E156">
        <f t="shared" si="44"/>
        <v>1.6850409055302082</v>
      </c>
      <c r="F156">
        <f>D123</f>
        <v>11.763750975883235</v>
      </c>
      <c r="G156">
        <f t="shared" si="45"/>
        <v>0.30754995046527694</v>
      </c>
      <c r="H156">
        <f>E123</f>
        <v>3.3963209795160587</v>
      </c>
      <c r="I156">
        <f t="shared" si="46"/>
        <v>0.15512754903225795</v>
      </c>
      <c r="J156">
        <f>F123</f>
        <v>12.279010170974983</v>
      </c>
      <c r="K156">
        <f t="shared" si="47"/>
        <v>0.60210230417872368</v>
      </c>
      <c r="L156">
        <f>G123</f>
        <v>13.295303614054712</v>
      </c>
      <c r="M156">
        <f t="shared" si="48"/>
        <v>0.50375418593490973</v>
      </c>
      <c r="N156">
        <f>H123</f>
        <v>15.588681197116438</v>
      </c>
      <c r="O156">
        <f t="shared" si="49"/>
        <v>0.67241755008935589</v>
      </c>
      <c r="P156">
        <f>I123</f>
        <v>10.150009754445591</v>
      </c>
      <c r="Q156">
        <f t="shared" si="50"/>
        <v>0.27868367383280818</v>
      </c>
      <c r="R156">
        <f>J123</f>
        <v>9.5288537309147454</v>
      </c>
      <c r="S156">
        <f t="shared" si="51"/>
        <v>0.35178860551999619</v>
      </c>
    </row>
    <row r="157" spans="1:19" x14ac:dyDescent="0.2">
      <c r="A157" t="str">
        <f t="shared" si="52"/>
        <v>NND3</v>
      </c>
      <c r="B157">
        <f t="shared" si="52"/>
        <v>9.9856325879132566</v>
      </c>
      <c r="C157">
        <f t="shared" si="43"/>
        <v>0.26310811905260018</v>
      </c>
      <c r="D157">
        <f>C124</f>
        <v>8.9203421048094622</v>
      </c>
      <c r="E157">
        <f t="shared" si="44"/>
        <v>0.15175746318604805</v>
      </c>
      <c r="F157">
        <f>D124</f>
        <v>13.326914607618624</v>
      </c>
      <c r="G157">
        <f t="shared" si="45"/>
        <v>0.27706544468457966</v>
      </c>
      <c r="H157">
        <f>E124</f>
        <v>2.8510313405385976</v>
      </c>
      <c r="I157">
        <f t="shared" si="46"/>
        <v>0.19169011797339544</v>
      </c>
      <c r="J157">
        <f>F124</f>
        <v>15.065519253633715</v>
      </c>
      <c r="K157">
        <f t="shared" si="47"/>
        <v>0.58693750073788564</v>
      </c>
      <c r="L157">
        <f>G124</f>
        <v>9.1400385100786448</v>
      </c>
      <c r="M157">
        <f t="shared" si="48"/>
        <v>0.37785716913081141</v>
      </c>
      <c r="N157">
        <f>H124</f>
        <v>3.0154085070709336</v>
      </c>
      <c r="O157">
        <f t="shared" si="49"/>
        <v>3.5798665161289975E-2</v>
      </c>
      <c r="P157">
        <f>I124</f>
        <v>8.6374237124124615</v>
      </c>
      <c r="Q157">
        <f t="shared" si="50"/>
        <v>0.36949384402973706</v>
      </c>
      <c r="R157">
        <f>J124</f>
        <v>2.6597848294769384</v>
      </c>
      <c r="S157">
        <f t="shared" si="51"/>
        <v>0.23750881675865262</v>
      </c>
    </row>
    <row r="158" spans="1:19" x14ac:dyDescent="0.2">
      <c r="A158" t="str">
        <f t="shared" si="52"/>
        <v>Only D1</v>
      </c>
      <c r="B158">
        <f t="shared" si="52"/>
        <v>11.572504464821577</v>
      </c>
      <c r="C158">
        <f t="shared" si="43"/>
        <v>0.4763017334472609</v>
      </c>
      <c r="D158">
        <f>C125</f>
        <v>19.277684146024825</v>
      </c>
      <c r="E158">
        <f t="shared" si="44"/>
        <v>0.57811831930689228</v>
      </c>
      <c r="F158">
        <f>D125</f>
        <v>25.580916262668627</v>
      </c>
      <c r="G158">
        <f t="shared" si="45"/>
        <v>1.0226254133048909</v>
      </c>
      <c r="H158">
        <f>E125</f>
        <v>25.750035078235545</v>
      </c>
      <c r="I158">
        <f t="shared" si="46"/>
        <v>0.79117839697388281</v>
      </c>
      <c r="J158">
        <f>F125</f>
        <v>13.464422429621635</v>
      </c>
      <c r="K158">
        <f t="shared" si="47"/>
        <v>0.26333589368160448</v>
      </c>
      <c r="L158">
        <f>G125</f>
        <v>9.4118930547282762</v>
      </c>
      <c r="M158">
        <f t="shared" si="48"/>
        <v>0.69466372078778615</v>
      </c>
      <c r="N158">
        <f>H125</f>
        <v>13.145151394626135</v>
      </c>
      <c r="O158">
        <f t="shared" si="49"/>
        <v>0.48183958417581629</v>
      </c>
      <c r="P158">
        <f>I125</f>
        <v>14.912205934848748</v>
      </c>
      <c r="Q158">
        <f t="shared" si="50"/>
        <v>0.70363579387722097</v>
      </c>
      <c r="R158">
        <f>J125</f>
        <v>1.5755277502347989</v>
      </c>
      <c r="S158">
        <f t="shared" si="51"/>
        <v>7.6211345534587666E-2</v>
      </c>
    </row>
    <row r="159" spans="1:19" x14ac:dyDescent="0.2">
      <c r="A159" t="str">
        <f t="shared" si="52"/>
        <v>Only D2</v>
      </c>
      <c r="B159">
        <f t="shared" si="52"/>
        <v>10.749038082481702</v>
      </c>
      <c r="C159">
        <f t="shared" si="43"/>
        <v>0.41031020938695267</v>
      </c>
      <c r="D159">
        <f>C126</f>
        <v>19.265039748599261</v>
      </c>
      <c r="E159">
        <f t="shared" si="44"/>
        <v>0.55027649106517029</v>
      </c>
      <c r="F159">
        <f>D126</f>
        <v>14.850564497399121</v>
      </c>
      <c r="G159">
        <f t="shared" si="45"/>
        <v>0.49285786700425727</v>
      </c>
      <c r="H159">
        <f>E126</f>
        <v>2.8257425456874699</v>
      </c>
      <c r="I159">
        <f t="shared" si="46"/>
        <v>0.33725759996543497</v>
      </c>
      <c r="J159">
        <f>F126</f>
        <v>19.007410151053385</v>
      </c>
      <c r="K159">
        <f t="shared" si="47"/>
        <v>0.8053315513396917</v>
      </c>
      <c r="L159">
        <f>G126</f>
        <v>11.551957319005034</v>
      </c>
      <c r="M159">
        <f t="shared" si="48"/>
        <v>0.44818826509535642</v>
      </c>
      <c r="N159">
        <f>H126</f>
        <v>14.548679508863772</v>
      </c>
      <c r="O159">
        <f t="shared" si="49"/>
        <v>0.62323981906705583</v>
      </c>
      <c r="P159">
        <f>I126</f>
        <v>14.543937859829187</v>
      </c>
      <c r="Q159">
        <f t="shared" si="50"/>
        <v>0.5735108957329127</v>
      </c>
      <c r="R159">
        <f>J126</f>
        <v>1.4664698224393067</v>
      </c>
      <c r="S159">
        <f t="shared" si="51"/>
        <v>0.10129091682128837</v>
      </c>
    </row>
    <row r="160" spans="1:19" x14ac:dyDescent="0.2">
      <c r="A160" t="str">
        <f t="shared" si="52"/>
        <v>Only D3</v>
      </c>
      <c r="B160">
        <f t="shared" si="52"/>
        <v>12.01031672568174</v>
      </c>
      <c r="C160">
        <f t="shared" si="43"/>
        <v>0.46613087059471275</v>
      </c>
      <c r="D160">
        <f>C127</f>
        <v>24.700550091913716</v>
      </c>
      <c r="E160">
        <f t="shared" si="44"/>
        <v>0.92248332093033825</v>
      </c>
      <c r="F160">
        <f>D127</f>
        <v>17.622848632954092</v>
      </c>
      <c r="G160">
        <f t="shared" si="45"/>
        <v>0.315286978567826</v>
      </c>
      <c r="H160">
        <f>E127</f>
        <v>27.962804627709303</v>
      </c>
      <c r="I160">
        <f t="shared" si="46"/>
        <v>1.3109380501997907</v>
      </c>
      <c r="J160">
        <f>F127</f>
        <v>17.821997892406731</v>
      </c>
      <c r="K160">
        <f t="shared" si="47"/>
        <v>0.92293410225792827</v>
      </c>
      <c r="L160">
        <f>G127</f>
        <v>10.880223705771931</v>
      </c>
      <c r="M160">
        <f t="shared" si="48"/>
        <v>0.4170854684537123</v>
      </c>
      <c r="N160">
        <f>H127</f>
        <v>15.991721365056298</v>
      </c>
      <c r="O160">
        <f t="shared" si="49"/>
        <v>0.67402058743232929</v>
      </c>
      <c r="P160">
        <f>I127</f>
        <v>14.555001707576556</v>
      </c>
      <c r="Q160">
        <f t="shared" si="50"/>
        <v>0.59724703991348727</v>
      </c>
      <c r="R160">
        <f>J127</f>
        <v>1.647442760592696</v>
      </c>
      <c r="S160">
        <f t="shared" si="51"/>
        <v>7.1124735518798277E-3</v>
      </c>
    </row>
    <row r="161" spans="1:19" x14ac:dyDescent="0.2">
      <c r="A161" t="str">
        <f t="shared" si="52"/>
        <v>Only M1</v>
      </c>
      <c r="B161">
        <f t="shared" si="52"/>
        <v>8.0478786824455266</v>
      </c>
      <c r="C161">
        <f t="shared" si="43"/>
        <v>0.20918860108911175</v>
      </c>
      <c r="D161">
        <f>C128</f>
        <v>25.500308229080655</v>
      </c>
      <c r="E161">
        <f t="shared" si="44"/>
        <v>0.74410660682011176</v>
      </c>
      <c r="F161">
        <f>D128</f>
        <v>11.047761971660657</v>
      </c>
      <c r="G161">
        <f t="shared" si="45"/>
        <v>0.26893971223988139</v>
      </c>
      <c r="H161">
        <f>E128</f>
        <v>4.9989983532063338</v>
      </c>
      <c r="I161">
        <f t="shared" si="46"/>
        <v>0.19285944633332902</v>
      </c>
      <c r="J161">
        <f>F128</f>
        <v>14.548679508863772</v>
      </c>
      <c r="K161">
        <f t="shared" si="47"/>
        <v>0.72440749067787447</v>
      </c>
      <c r="L161">
        <f>G128</f>
        <v>10.817001718644107</v>
      </c>
      <c r="M161">
        <f t="shared" si="48"/>
        <v>0.26790666722264661</v>
      </c>
      <c r="N161">
        <f>H128</f>
        <v>11.452382689278716</v>
      </c>
      <c r="O161">
        <f t="shared" si="49"/>
        <v>0.44065033390451541</v>
      </c>
      <c r="P161">
        <f>I128</f>
        <v>10.590983114662146</v>
      </c>
      <c r="Q161">
        <f t="shared" si="50"/>
        <v>0.52048823210616546</v>
      </c>
      <c r="R161">
        <f>J128</f>
        <v>1.9611818717145102</v>
      </c>
      <c r="S161">
        <f t="shared" si="51"/>
        <v>9.7674901035766926E-2</v>
      </c>
    </row>
    <row r="162" spans="1:19" x14ac:dyDescent="0.2">
      <c r="A162" t="str">
        <f t="shared" si="52"/>
        <v>Only M2</v>
      </c>
      <c r="B162">
        <f t="shared" si="52"/>
        <v>41.222035878091667</v>
      </c>
      <c r="C162">
        <f t="shared" si="43"/>
        <v>0.76346930291362713</v>
      </c>
      <c r="D162">
        <f>C129</f>
        <v>48.734388498555063</v>
      </c>
      <c r="E162">
        <f t="shared" si="44"/>
        <v>2.0329623242127979</v>
      </c>
      <c r="F162">
        <f>D129</f>
        <v>18.678655817988716</v>
      </c>
      <c r="G162">
        <f t="shared" si="45"/>
        <v>0.59696463727084681</v>
      </c>
      <c r="H162">
        <f>E129</f>
        <v>12.759497273146424</v>
      </c>
      <c r="I162">
        <f t="shared" si="46"/>
        <v>0.22586381184680387</v>
      </c>
      <c r="J162">
        <f>F129</f>
        <v>26.774231269706259</v>
      </c>
      <c r="K162">
        <f t="shared" si="47"/>
        <v>0.99914245072008001</v>
      </c>
      <c r="L162">
        <f>G129</f>
        <v>20.832945029369231</v>
      </c>
      <c r="M162">
        <f t="shared" si="48"/>
        <v>0.84148352055470044</v>
      </c>
      <c r="N162">
        <f>H129</f>
        <v>20.330330231703051</v>
      </c>
      <c r="O162">
        <f t="shared" si="49"/>
        <v>0.77145235748913199</v>
      </c>
      <c r="P162">
        <f>I129</f>
        <v>22.318661726873035</v>
      </c>
      <c r="Q162">
        <f t="shared" si="50"/>
        <v>0.93385209812924974</v>
      </c>
      <c r="R162">
        <f>J129</f>
        <v>11.363871907299766</v>
      </c>
      <c r="S162">
        <f t="shared" si="51"/>
        <v>0.36613186813425425</v>
      </c>
    </row>
    <row r="163" spans="1:19" x14ac:dyDescent="0.2">
      <c r="A163" t="str">
        <f t="shared" si="52"/>
        <v>Only M3</v>
      </c>
      <c r="B163">
        <f t="shared" si="52"/>
        <v>12.138341249615578</v>
      </c>
      <c r="C163">
        <f t="shared" si="43"/>
        <v>0.59887609216591298</v>
      </c>
      <c r="D163">
        <f>C130</f>
        <v>26.361707803697225</v>
      </c>
      <c r="E163">
        <f t="shared" si="44"/>
        <v>0.96609087009312999</v>
      </c>
      <c r="F163">
        <f>D130</f>
        <v>14.720959423787088</v>
      </c>
      <c r="G163">
        <f t="shared" si="45"/>
        <v>0.3442297864087015</v>
      </c>
      <c r="H163">
        <f>E130</f>
        <v>8.6500681098380259</v>
      </c>
      <c r="I163">
        <f t="shared" si="46"/>
        <v>0.12203030917497285</v>
      </c>
      <c r="J163">
        <f>F130</f>
        <v>18.451056664328558</v>
      </c>
      <c r="K163">
        <f t="shared" si="47"/>
        <v>0.68194628738907392</v>
      </c>
      <c r="L163">
        <f>G130</f>
        <v>9.6236867116064779</v>
      </c>
      <c r="M163">
        <f t="shared" si="48"/>
        <v>0.48463117228134189</v>
      </c>
      <c r="N163">
        <f>H130</f>
        <v>14.069772956370526</v>
      </c>
      <c r="O163">
        <f t="shared" si="49"/>
        <v>0.44501666630331926</v>
      </c>
      <c r="P163">
        <f>I130</f>
        <v>13.176762388190047</v>
      </c>
      <c r="Q163">
        <f t="shared" si="50"/>
        <v>0.56389750897379953</v>
      </c>
      <c r="R163">
        <f>J130</f>
        <v>4.1597264740845032</v>
      </c>
      <c r="S163">
        <f t="shared" si="51"/>
        <v>0.11932888387096763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0676-B5E0-914B-BC9C-97325E7684C3}">
  <dimension ref="A1:AC51"/>
  <sheetViews>
    <sheetView tabSelected="1" zoomScale="84" zoomScaleNormal="150" workbookViewId="0">
      <selection activeCell="X63" sqref="X63"/>
    </sheetView>
  </sheetViews>
  <sheetFormatPr baseColWidth="10" defaultRowHeight="16" x14ac:dyDescent="0.2"/>
  <cols>
    <col min="1" max="1" width="14.33203125" style="5" bestFit="1" customWidth="1"/>
    <col min="2" max="2" width="13.83203125" style="5" customWidth="1"/>
    <col min="3" max="3" width="12.83203125" style="5" bestFit="1" customWidth="1"/>
    <col min="4" max="4" width="11.6640625" style="5" bestFit="1" customWidth="1"/>
    <col min="5" max="5" width="12.83203125" style="5" bestFit="1" customWidth="1"/>
    <col min="6" max="6" width="11.6640625" style="5" bestFit="1" customWidth="1"/>
    <col min="7" max="7" width="12.83203125" style="5" bestFit="1" customWidth="1"/>
    <col min="8" max="8" width="12.1640625" style="5" bestFit="1" customWidth="1"/>
    <col min="9" max="9" width="12.83203125" style="5" bestFit="1" customWidth="1"/>
    <col min="10" max="10" width="12.1640625" style="5" bestFit="1" customWidth="1"/>
    <col min="11" max="11" width="12.83203125" style="5" bestFit="1" customWidth="1"/>
    <col min="12" max="12" width="12.1640625" style="5" bestFit="1" customWidth="1"/>
    <col min="13" max="13" width="12.83203125" style="5" bestFit="1" customWidth="1"/>
    <col min="14" max="14" width="12.1640625" style="5" bestFit="1" customWidth="1"/>
    <col min="15" max="15" width="12.83203125" style="5" bestFit="1" customWidth="1"/>
    <col min="16" max="16" width="12.1640625" style="5" bestFit="1" customWidth="1"/>
    <col min="17" max="17" width="12.83203125" style="5" bestFit="1" customWidth="1"/>
    <col min="18" max="18" width="12.1640625" style="5" bestFit="1" customWidth="1"/>
    <col min="19" max="19" width="12.83203125" style="5" bestFit="1" customWidth="1"/>
    <col min="20" max="20" width="12.1640625" style="5" bestFit="1" customWidth="1"/>
    <col min="21" max="21" width="12.83203125" style="5" bestFit="1" customWidth="1"/>
    <col min="22" max="22" width="12.1640625" style="5" bestFit="1" customWidth="1"/>
    <col min="23" max="23" width="12.83203125" style="5" bestFit="1" customWidth="1"/>
    <col min="24" max="24" width="12.1640625" style="5" bestFit="1" customWidth="1"/>
    <col min="25" max="25" width="12.83203125" style="5" bestFit="1" customWidth="1"/>
    <col min="27" max="27" width="14.33203125" bestFit="1" customWidth="1"/>
    <col min="29" max="29" width="12.83203125" bestFit="1" customWidth="1"/>
  </cols>
  <sheetData>
    <row r="1" spans="1:29" x14ac:dyDescent="0.2">
      <c r="A1" s="4"/>
      <c r="B1" s="13" t="s">
        <v>79</v>
      </c>
      <c r="C1" s="13" t="s">
        <v>79</v>
      </c>
      <c r="D1" s="13" t="s">
        <v>80</v>
      </c>
      <c r="E1" s="13" t="s">
        <v>80</v>
      </c>
      <c r="F1" s="13" t="s">
        <v>81</v>
      </c>
      <c r="G1" s="13" t="s">
        <v>81</v>
      </c>
      <c r="H1" s="13" t="s">
        <v>541</v>
      </c>
      <c r="I1" s="13" t="s">
        <v>541</v>
      </c>
      <c r="J1" s="13" t="s">
        <v>542</v>
      </c>
      <c r="K1" s="13" t="s">
        <v>542</v>
      </c>
      <c r="L1" s="13" t="s">
        <v>543</v>
      </c>
      <c r="M1" s="13" t="s">
        <v>543</v>
      </c>
      <c r="N1" s="13" t="s">
        <v>544</v>
      </c>
      <c r="O1" s="13" t="s">
        <v>544</v>
      </c>
      <c r="P1" s="13" t="s">
        <v>545</v>
      </c>
      <c r="Q1" s="13" t="s">
        <v>545</v>
      </c>
      <c r="R1" s="13" t="s">
        <v>546</v>
      </c>
      <c r="S1" s="13" t="s">
        <v>546</v>
      </c>
      <c r="T1" s="13" t="s">
        <v>547</v>
      </c>
      <c r="U1" s="13" t="s">
        <v>547</v>
      </c>
      <c r="V1" s="13" t="s">
        <v>548</v>
      </c>
      <c r="W1" s="13" t="s">
        <v>548</v>
      </c>
      <c r="X1" s="13" t="s">
        <v>549</v>
      </c>
      <c r="Y1" s="13" t="s">
        <v>549</v>
      </c>
      <c r="AA1" s="4" t="s">
        <v>19</v>
      </c>
      <c r="AB1" s="4" t="s">
        <v>83</v>
      </c>
      <c r="AC1" s="4" t="s">
        <v>9</v>
      </c>
    </row>
    <row r="2" spans="1:29" x14ac:dyDescent="0.2">
      <c r="A2" s="4" t="s">
        <v>19</v>
      </c>
      <c r="B2" s="4" t="s">
        <v>83</v>
      </c>
      <c r="C2" s="4" t="s">
        <v>9</v>
      </c>
      <c r="D2" s="4" t="s">
        <v>83</v>
      </c>
      <c r="E2" s="4" t="s">
        <v>9</v>
      </c>
      <c r="F2" s="4" t="s">
        <v>83</v>
      </c>
      <c r="G2" s="4" t="s">
        <v>9</v>
      </c>
      <c r="H2" s="4" t="s">
        <v>83</v>
      </c>
      <c r="I2" s="4" t="s">
        <v>9</v>
      </c>
      <c r="J2" s="4" t="s">
        <v>83</v>
      </c>
      <c r="K2" s="4" t="s">
        <v>9</v>
      </c>
      <c r="L2" s="4" t="s">
        <v>83</v>
      </c>
      <c r="M2" s="4" t="s">
        <v>9</v>
      </c>
      <c r="N2" s="4" t="s">
        <v>83</v>
      </c>
      <c r="O2" s="4" t="s">
        <v>9</v>
      </c>
      <c r="P2" s="4" t="s">
        <v>83</v>
      </c>
      <c r="Q2" s="4" t="s">
        <v>9</v>
      </c>
      <c r="R2" s="4" t="s">
        <v>83</v>
      </c>
      <c r="S2" s="4" t="s">
        <v>9</v>
      </c>
      <c r="T2" s="4" t="s">
        <v>83</v>
      </c>
      <c r="U2" s="4" t="s">
        <v>9</v>
      </c>
      <c r="V2" s="4" t="s">
        <v>83</v>
      </c>
      <c r="W2" s="4" t="s">
        <v>9</v>
      </c>
      <c r="X2" s="4" t="s">
        <v>83</v>
      </c>
      <c r="Y2" s="4" t="s">
        <v>9</v>
      </c>
      <c r="AA2" s="4" t="s">
        <v>20</v>
      </c>
      <c r="AB2" s="4">
        <v>0.43753198193401172</v>
      </c>
      <c r="AC2" s="4">
        <v>1.9741059153400749E-2</v>
      </c>
    </row>
    <row r="3" spans="1:29" x14ac:dyDescent="0.2">
      <c r="A3" s="4" t="s">
        <v>46</v>
      </c>
      <c r="B3" s="4">
        <v>28.00389891934239</v>
      </c>
      <c r="C3" s="4">
        <v>0.51740495349252724</v>
      </c>
      <c r="D3" s="4">
        <v>16.051782252827731</v>
      </c>
      <c r="E3" s="4">
        <v>0.15792847322720599</v>
      </c>
      <c r="F3" s="4">
        <v>15.092388598163041</v>
      </c>
      <c r="G3" s="4">
        <v>0.34123405018038411</v>
      </c>
      <c r="H3" s="4">
        <v>9.7817416794260321</v>
      </c>
      <c r="I3" s="4">
        <v>8.3350583622813071E-2</v>
      </c>
      <c r="J3" s="4">
        <v>9.7501306858621213</v>
      </c>
      <c r="K3" s="4">
        <v>0.35749434313817985</v>
      </c>
      <c r="L3" s="4">
        <v>100.54638749948299</v>
      </c>
      <c r="M3" s="4">
        <v>33.64458749151499</v>
      </c>
      <c r="N3" s="4">
        <v>18.387834677200733</v>
      </c>
      <c r="O3" s="4">
        <v>0.57538304087534842</v>
      </c>
      <c r="P3" s="4">
        <v>20.423582662716587</v>
      </c>
      <c r="Q3" s="4">
        <v>0.82513322188461646</v>
      </c>
      <c r="R3" s="4">
        <v>2.5175353584393392</v>
      </c>
      <c r="S3" s="4">
        <v>9.957462972631892E-2</v>
      </c>
      <c r="T3" s="4">
        <v>4.5785721388063214</v>
      </c>
      <c r="U3" s="4">
        <v>9.5815732128245595E-2</v>
      </c>
      <c r="V3" s="4">
        <v>10.779068526367416</v>
      </c>
      <c r="W3" s="4">
        <v>0.4213491692770221</v>
      </c>
      <c r="X3" s="4">
        <v>4.8851987763762557</v>
      </c>
      <c r="Y3" s="4">
        <v>0.10062281260774859</v>
      </c>
      <c r="AA3" s="4" t="s">
        <v>21</v>
      </c>
      <c r="AB3" s="4">
        <v>5.2945611430288997</v>
      </c>
      <c r="AC3" s="4">
        <v>0.13712577929051764</v>
      </c>
    </row>
    <row r="4" spans="1:29" x14ac:dyDescent="0.2">
      <c r="A4" s="4" t="s">
        <v>39</v>
      </c>
      <c r="B4" s="4">
        <v>28.772046062945421</v>
      </c>
      <c r="C4" s="4">
        <v>0.57138346464634149</v>
      </c>
      <c r="D4" s="4">
        <v>19.412030868671444</v>
      </c>
      <c r="E4" s="4">
        <v>0.1941761727045517</v>
      </c>
      <c r="F4" s="4">
        <v>15.204607625314921</v>
      </c>
      <c r="G4" s="4">
        <v>0.38158737917417807</v>
      </c>
      <c r="H4" s="4">
        <v>10.796454572827566</v>
      </c>
      <c r="I4" s="4">
        <v>0.31980656434034532</v>
      </c>
      <c r="J4" s="4">
        <v>12.171532792857684</v>
      </c>
      <c r="K4" s="4">
        <v>0.44780350380922773</v>
      </c>
      <c r="L4" s="4">
        <v>14.224666824833688</v>
      </c>
      <c r="M4" s="4">
        <v>0.21687537621079589</v>
      </c>
      <c r="N4" s="4">
        <v>20.004736997994772</v>
      </c>
      <c r="O4" s="4">
        <v>0.60269325018920095</v>
      </c>
      <c r="P4" s="4">
        <v>17.630751381345075</v>
      </c>
      <c r="Q4" s="4">
        <v>0.68739739095522534</v>
      </c>
      <c r="R4" s="4">
        <v>6.7028309063011235</v>
      </c>
      <c r="S4" s="4">
        <v>0.29544443620368144</v>
      </c>
      <c r="T4" s="4">
        <v>4.7224021595221153</v>
      </c>
      <c r="U4" s="4">
        <v>0.23407615230359791</v>
      </c>
      <c r="V4" s="4">
        <v>13.80582116011187</v>
      </c>
      <c r="W4" s="4">
        <v>0.60675200336638879</v>
      </c>
      <c r="X4" s="4">
        <v>4.8520072331341488</v>
      </c>
      <c r="Y4" s="4">
        <v>6.5759224757879944E-2</v>
      </c>
      <c r="AA4" s="4" t="s">
        <v>22</v>
      </c>
      <c r="AB4" s="4">
        <v>0.95595227638214808</v>
      </c>
      <c r="AC4" s="4">
        <v>7.6063696679987525E-2</v>
      </c>
    </row>
    <row r="5" spans="1:29" x14ac:dyDescent="0.2">
      <c r="A5" s="4" t="s">
        <v>42</v>
      </c>
      <c r="B5" s="4">
        <v>27.362195749995003</v>
      </c>
      <c r="C5" s="4">
        <v>0.39445086454063316</v>
      </c>
      <c r="D5" s="4">
        <v>18.944188163925563</v>
      </c>
      <c r="E5" s="4">
        <v>0.23192109410010295</v>
      </c>
      <c r="F5" s="4">
        <v>9.476695591534293</v>
      </c>
      <c r="G5" s="4">
        <v>0.22140674774799302</v>
      </c>
      <c r="H5" s="4">
        <v>10.404478252635075</v>
      </c>
      <c r="I5" s="4">
        <v>0.26895364513522696</v>
      </c>
      <c r="J5" s="4">
        <v>14.603998747600619</v>
      </c>
      <c r="K5" s="4">
        <v>0.58742888887534828</v>
      </c>
      <c r="L5" s="4">
        <v>15.135063439474317</v>
      </c>
      <c r="M5" s="4">
        <v>0.51794784176380559</v>
      </c>
      <c r="N5" s="4">
        <v>2.1239784885686506</v>
      </c>
      <c r="O5" s="4">
        <v>0.14089959902651997</v>
      </c>
      <c r="P5" s="4">
        <v>16.76777125705031</v>
      </c>
      <c r="Q5" s="4">
        <v>0.79801169077722178</v>
      </c>
      <c r="R5" s="4">
        <v>5.5838017341386825</v>
      </c>
      <c r="S5" s="4">
        <v>0.20130147764967679</v>
      </c>
      <c r="T5" s="4">
        <v>3.5844063912213273</v>
      </c>
      <c r="U5" s="4">
        <v>0.1185412258646652</v>
      </c>
      <c r="V5" s="4">
        <v>13.072446109429142</v>
      </c>
      <c r="W5" s="4">
        <v>0.52972942443683091</v>
      </c>
      <c r="X5" s="4">
        <v>3.3441628401356058</v>
      </c>
      <c r="Y5" s="4">
        <v>6.0040087463353493E-2</v>
      </c>
      <c r="AA5" s="4" t="s">
        <v>560</v>
      </c>
      <c r="AB5" s="4">
        <v>12.410195794265212</v>
      </c>
      <c r="AC5" s="4">
        <v>0.6434914481583317</v>
      </c>
    </row>
    <row r="6" spans="1:29" x14ac:dyDescent="0.2">
      <c r="A6" s="4" t="s">
        <v>48</v>
      </c>
      <c r="B6" s="4">
        <v>27.532895115240116</v>
      </c>
      <c r="C6" s="4">
        <v>8.107156836694912E-2</v>
      </c>
      <c r="D6" s="4">
        <v>16.315734049086387</v>
      </c>
      <c r="E6" s="4">
        <v>0.35314941270124961</v>
      </c>
      <c r="F6" s="4">
        <v>14.16302538738406</v>
      </c>
      <c r="G6" s="4">
        <v>0.25077003385860741</v>
      </c>
      <c r="H6" s="4">
        <v>10.202167893826044</v>
      </c>
      <c r="I6" s="4">
        <v>0.1305748328422848</v>
      </c>
      <c r="J6" s="4">
        <v>15.052874856208149</v>
      </c>
      <c r="K6" s="4">
        <v>0.55301398227970577</v>
      </c>
      <c r="L6" s="4">
        <v>15.6724503300608</v>
      </c>
      <c r="M6" s="4">
        <v>0.45337537865124972</v>
      </c>
      <c r="N6" s="4">
        <v>3.6207590338198248</v>
      </c>
      <c r="O6" s="4">
        <v>0.19063158995414314</v>
      </c>
      <c r="P6" s="4">
        <v>17.216647365657842</v>
      </c>
      <c r="Q6" s="4">
        <v>0.59274406130181967</v>
      </c>
      <c r="R6" s="4">
        <v>12.652019895029127</v>
      </c>
      <c r="S6" s="4">
        <v>0.50472027241650275</v>
      </c>
      <c r="T6" s="4">
        <v>14.64193193987731</v>
      </c>
      <c r="U6" s="4">
        <v>0.5952044546475691</v>
      </c>
      <c r="V6" s="4">
        <v>13.883268094343451</v>
      </c>
      <c r="W6" s="4">
        <v>0.67446519942179473</v>
      </c>
      <c r="X6" s="4">
        <v>3.0612444477386043</v>
      </c>
      <c r="Y6" s="4">
        <v>0.1699293055365545</v>
      </c>
      <c r="AA6" s="4" t="s">
        <v>561</v>
      </c>
      <c r="AB6" s="4">
        <v>33.442570362013235</v>
      </c>
      <c r="AC6" s="4">
        <v>0.96229778307242619</v>
      </c>
    </row>
    <row r="7" spans="1:29" x14ac:dyDescent="0.2">
      <c r="A7" s="4" t="s">
        <v>49</v>
      </c>
      <c r="B7" s="4">
        <v>19.204978860827826</v>
      </c>
      <c r="C7" s="4">
        <v>0.57376565737829133</v>
      </c>
      <c r="D7" s="4">
        <v>17.475857512881909</v>
      </c>
      <c r="E7" s="4">
        <v>0.33462517469026848</v>
      </c>
      <c r="F7" s="4">
        <v>14.929591981308896</v>
      </c>
      <c r="G7" s="4">
        <v>0.39348069142915837</v>
      </c>
      <c r="H7" s="4">
        <v>10.930801295474188</v>
      </c>
      <c r="I7" s="4">
        <v>0.2354329418008328</v>
      </c>
      <c r="J7" s="4">
        <v>46.060098443048211</v>
      </c>
      <c r="K7" s="4">
        <v>1.6850409055302082</v>
      </c>
      <c r="L7" s="4">
        <v>11.763750975883235</v>
      </c>
      <c r="M7" s="4">
        <v>0.30754995046527694</v>
      </c>
      <c r="N7" s="4">
        <v>3.3963209795160587</v>
      </c>
      <c r="O7" s="4">
        <v>0.15512754903225795</v>
      </c>
      <c r="P7" s="4">
        <v>12.279010170974983</v>
      </c>
      <c r="Q7" s="4">
        <v>0.60210230417872368</v>
      </c>
      <c r="R7" s="4">
        <v>13.295303614054712</v>
      </c>
      <c r="S7" s="4">
        <v>0.50375418593490973</v>
      </c>
      <c r="T7" s="4">
        <v>15.588681197116438</v>
      </c>
      <c r="U7" s="4">
        <v>0.67241755008935589</v>
      </c>
      <c r="V7" s="4">
        <v>10.150009754445591</v>
      </c>
      <c r="W7" s="4">
        <v>0.27868367383280818</v>
      </c>
      <c r="X7" s="4">
        <v>9.5288537309147454</v>
      </c>
      <c r="Y7" s="4">
        <v>0.35178860551999619</v>
      </c>
    </row>
    <row r="8" spans="1:29" x14ac:dyDescent="0.2">
      <c r="A8" s="4" t="s">
        <v>40</v>
      </c>
      <c r="B8" s="4">
        <v>18.304065544256371</v>
      </c>
      <c r="C8" s="4">
        <v>0.43551816225815726</v>
      </c>
      <c r="D8" s="4">
        <v>14.799986907696862</v>
      </c>
      <c r="E8" s="4">
        <v>0.20832700030611526</v>
      </c>
      <c r="F8" s="4">
        <v>15.190382678211163</v>
      </c>
      <c r="G8" s="4">
        <v>0.61077765098501624</v>
      </c>
      <c r="H8" s="4">
        <v>9.9856325879132566</v>
      </c>
      <c r="I8" s="4">
        <v>0.26310811905260018</v>
      </c>
      <c r="J8" s="4">
        <v>8.9203421048094622</v>
      </c>
      <c r="K8" s="4">
        <v>0.15175746318604805</v>
      </c>
      <c r="L8" s="4">
        <v>13.326914607618624</v>
      </c>
      <c r="M8" s="4">
        <v>0.27706544468457966</v>
      </c>
      <c r="N8" s="4">
        <v>2.8510313405385976</v>
      </c>
      <c r="O8" s="4">
        <v>0.19169011797339544</v>
      </c>
      <c r="P8" s="4">
        <v>15.065519253633715</v>
      </c>
      <c r="Q8" s="4">
        <v>0.58693750073788564</v>
      </c>
      <c r="R8" s="4">
        <v>9.1400385100786448</v>
      </c>
      <c r="S8" s="4">
        <v>0.37785716913081141</v>
      </c>
      <c r="T8" s="4">
        <v>3.0154085070709336</v>
      </c>
      <c r="U8" s="4">
        <v>3.5798665161289975E-2</v>
      </c>
      <c r="V8" s="4">
        <v>8.6374237124124615</v>
      </c>
      <c r="W8" s="4">
        <v>0.36949384402973706</v>
      </c>
      <c r="X8" s="4">
        <v>2.6597848294769384</v>
      </c>
      <c r="Y8" s="4">
        <v>0.23750881675865262</v>
      </c>
    </row>
    <row r="9" spans="1:29" x14ac:dyDescent="0.2">
      <c r="A9" s="4" t="s">
        <v>44</v>
      </c>
      <c r="B9" s="4">
        <v>24.992951782379883</v>
      </c>
      <c r="C9" s="4">
        <v>0.39389949054196433</v>
      </c>
      <c r="D9" s="4">
        <v>18.884127276154132</v>
      </c>
      <c r="E9" s="4">
        <v>0.27016305643624827</v>
      </c>
      <c r="F9" s="4">
        <v>15.116096843335971</v>
      </c>
      <c r="G9" s="4">
        <v>0.11507660817506919</v>
      </c>
      <c r="H9" s="4">
        <v>11.572504464821577</v>
      </c>
      <c r="I9" s="4">
        <v>0.4763017334472609</v>
      </c>
      <c r="J9" s="4">
        <v>19.277684146024825</v>
      </c>
      <c r="K9" s="4">
        <v>0.57811831930689228</v>
      </c>
      <c r="L9" s="4">
        <v>25.580916262668627</v>
      </c>
      <c r="M9" s="4">
        <v>1.0226254133048909</v>
      </c>
      <c r="N9" s="4">
        <v>25.750035078235545</v>
      </c>
      <c r="O9" s="4">
        <v>0.79117839697388281</v>
      </c>
      <c r="P9" s="4">
        <v>13.464422429621635</v>
      </c>
      <c r="Q9" s="4">
        <v>0.26333589368160448</v>
      </c>
      <c r="R9" s="4">
        <v>9.4118930547282762</v>
      </c>
      <c r="S9" s="4">
        <v>0.69466372078778615</v>
      </c>
      <c r="T9" s="4">
        <v>13.145151394626135</v>
      </c>
      <c r="U9" s="4">
        <v>0.48183958417581629</v>
      </c>
      <c r="V9" s="4">
        <v>14.912205934848748</v>
      </c>
      <c r="W9" s="4">
        <v>0.70363579387722097</v>
      </c>
      <c r="X9" s="4">
        <v>1.5755277502347989</v>
      </c>
      <c r="Y9" s="4">
        <v>7.6211345534587666E-2</v>
      </c>
    </row>
    <row r="10" spans="1:29" x14ac:dyDescent="0.2">
      <c r="A10" s="4" t="s">
        <v>45</v>
      </c>
      <c r="B10" s="4">
        <v>19.946256659901536</v>
      </c>
      <c r="C10" s="4">
        <v>0.38446363291032298</v>
      </c>
      <c r="D10" s="4">
        <v>16.415308678812703</v>
      </c>
      <c r="E10" s="4">
        <v>0.30067439235108712</v>
      </c>
      <c r="F10" s="4">
        <v>14.414332786217152</v>
      </c>
      <c r="G10" s="4">
        <v>0.1756331380981202</v>
      </c>
      <c r="H10" s="4">
        <v>10.749038082481702</v>
      </c>
      <c r="I10" s="4">
        <v>0.41031020938695267</v>
      </c>
      <c r="J10" s="4">
        <v>19.265039748599261</v>
      </c>
      <c r="K10" s="4">
        <v>0.55027649106517029</v>
      </c>
      <c r="L10" s="4">
        <v>14.850564497399121</v>
      </c>
      <c r="M10" s="4">
        <v>0.49285786700425727</v>
      </c>
      <c r="N10" s="4">
        <v>2.8257425456874699</v>
      </c>
      <c r="O10" s="4">
        <v>0.33725759996543497</v>
      </c>
      <c r="P10" s="4">
        <v>19.007410151053385</v>
      </c>
      <c r="Q10" s="4">
        <v>0.8053315513396917</v>
      </c>
      <c r="R10" s="4">
        <v>11.551957319005034</v>
      </c>
      <c r="S10" s="4">
        <v>0.44818826509535642</v>
      </c>
      <c r="T10" s="4">
        <v>14.548679508863772</v>
      </c>
      <c r="U10" s="4">
        <v>0.62323981906705583</v>
      </c>
      <c r="V10" s="4">
        <v>14.543937859829187</v>
      </c>
      <c r="W10" s="4">
        <v>0.5735108957329127</v>
      </c>
      <c r="X10" s="4">
        <v>1.4664698224393067</v>
      </c>
      <c r="Y10" s="4">
        <v>0.10129091682128837</v>
      </c>
    </row>
    <row r="11" spans="1:29" x14ac:dyDescent="0.2">
      <c r="A11" s="4" t="s">
        <v>38</v>
      </c>
      <c r="B11" s="4">
        <v>23.592584767498646</v>
      </c>
      <c r="C11" s="4">
        <v>0.72549296277766784</v>
      </c>
      <c r="D11" s="4">
        <v>19.216042708575198</v>
      </c>
      <c r="E11" s="4">
        <v>0.35528633366074708</v>
      </c>
      <c r="F11" s="4">
        <v>15.994882464412692</v>
      </c>
      <c r="G11" s="4">
        <v>0.2347156184651682</v>
      </c>
      <c r="H11" s="4">
        <v>12.01031672568174</v>
      </c>
      <c r="I11" s="4">
        <v>0.46613087059471275</v>
      </c>
      <c r="J11" s="4">
        <v>24.700550091913716</v>
      </c>
      <c r="K11" s="4">
        <v>0.92248332093033825</v>
      </c>
      <c r="L11" s="4">
        <v>17.622848632954092</v>
      </c>
      <c r="M11" s="4">
        <v>0.315286978567826</v>
      </c>
      <c r="N11" s="4">
        <v>27.962804627709303</v>
      </c>
      <c r="O11" s="4">
        <v>1.3109380501997907</v>
      </c>
      <c r="P11" s="4">
        <v>17.821997892406731</v>
      </c>
      <c r="Q11" s="4">
        <v>0.92293410225792827</v>
      </c>
      <c r="R11" s="4">
        <v>10.880223705771931</v>
      </c>
      <c r="S11" s="4">
        <v>0.4170854684537123</v>
      </c>
      <c r="T11" s="4">
        <v>15.991721365056298</v>
      </c>
      <c r="U11" s="4">
        <v>0.67402058743232929</v>
      </c>
      <c r="V11" s="4">
        <v>14.555001707576556</v>
      </c>
      <c r="W11" s="4">
        <v>0.59724703991348727</v>
      </c>
      <c r="X11" s="4">
        <v>1.647442760592696</v>
      </c>
      <c r="Y11" s="4">
        <v>7.1124735518798277E-3</v>
      </c>
    </row>
    <row r="12" spans="1:29" x14ac:dyDescent="0.2">
      <c r="A12" s="4" t="s">
        <v>43</v>
      </c>
      <c r="B12" s="4">
        <v>17.173972524346564</v>
      </c>
      <c r="C12" s="4">
        <v>0.29872388917895709</v>
      </c>
      <c r="D12" s="4">
        <v>15.003877816184088</v>
      </c>
      <c r="E12" s="4">
        <v>0.42443277179811556</v>
      </c>
      <c r="F12" s="4">
        <v>11.838036810758428</v>
      </c>
      <c r="G12" s="4">
        <v>0.11714208512676119</v>
      </c>
      <c r="H12" s="4">
        <v>8.0478786824455266</v>
      </c>
      <c r="I12" s="4">
        <v>0.20918860108911175</v>
      </c>
      <c r="J12" s="4">
        <v>25.500308229080655</v>
      </c>
      <c r="K12" s="4">
        <v>0.74410660682011176</v>
      </c>
      <c r="L12" s="4">
        <v>11.047761971660657</v>
      </c>
      <c r="M12" s="4">
        <v>0.26893971223988139</v>
      </c>
      <c r="N12" s="4">
        <v>4.9989983532063338</v>
      </c>
      <c r="O12" s="4">
        <v>0.19285944633332902</v>
      </c>
      <c r="P12" s="4">
        <v>14.548679508863772</v>
      </c>
      <c r="Q12" s="4">
        <v>0.72440749067787447</v>
      </c>
      <c r="R12" s="4">
        <v>10.817001718644107</v>
      </c>
      <c r="S12" s="4">
        <v>0.26790666722264661</v>
      </c>
      <c r="T12" s="4">
        <v>11.452382689278716</v>
      </c>
      <c r="U12" s="4">
        <v>0.44065033390451541</v>
      </c>
      <c r="V12" s="4">
        <v>10.590983114662146</v>
      </c>
      <c r="W12" s="4">
        <v>0.52048823210616546</v>
      </c>
      <c r="X12" s="4">
        <v>1.9611818717145102</v>
      </c>
      <c r="Y12" s="4">
        <v>9.7674901035766926E-2</v>
      </c>
    </row>
    <row r="13" spans="1:29" x14ac:dyDescent="0.2">
      <c r="A13" s="4" t="s">
        <v>47</v>
      </c>
      <c r="B13" s="4">
        <v>137.2846842194601</v>
      </c>
      <c r="C13" s="4">
        <v>1.0189471700032089</v>
      </c>
      <c r="D13" s="4">
        <v>82.170916940781652</v>
      </c>
      <c r="E13" s="4">
        <v>1.3003736545396161</v>
      </c>
      <c r="F13" s="4">
        <v>55.710934778110158</v>
      </c>
      <c r="G13" s="4">
        <v>0.37865959333399446</v>
      </c>
      <c r="H13" s="4">
        <v>41.222035878091667</v>
      </c>
      <c r="I13" s="4">
        <v>0.76346930291362713</v>
      </c>
      <c r="J13" s="4">
        <v>48.734388498555063</v>
      </c>
      <c r="K13" s="4">
        <v>2.0329623242127979</v>
      </c>
      <c r="L13" s="4">
        <v>18.678655817988716</v>
      </c>
      <c r="M13" s="4">
        <v>0.59696463727084681</v>
      </c>
      <c r="N13" s="4">
        <v>12.759497273146424</v>
      </c>
      <c r="O13" s="4">
        <v>0.22586381184680387</v>
      </c>
      <c r="P13" s="4">
        <v>26.774231269706259</v>
      </c>
      <c r="Q13" s="4">
        <v>0.99914245072008001</v>
      </c>
      <c r="R13" s="4">
        <v>20.832945029369231</v>
      </c>
      <c r="S13" s="4">
        <v>0.84148352055470044</v>
      </c>
      <c r="T13" s="4">
        <v>20.330330231703051</v>
      </c>
      <c r="U13" s="4">
        <v>0.77145235748913199</v>
      </c>
      <c r="V13" s="4">
        <v>22.318661726873035</v>
      </c>
      <c r="W13" s="4">
        <v>0.93385209812924974</v>
      </c>
      <c r="X13" s="4">
        <v>11.363871907299766</v>
      </c>
      <c r="Y13" s="4">
        <v>0.36613186813425425</v>
      </c>
    </row>
    <row r="14" spans="1:29" x14ac:dyDescent="0.2">
      <c r="A14" s="4" t="s">
        <v>41</v>
      </c>
      <c r="B14" s="4">
        <v>21.855560671161744</v>
      </c>
      <c r="C14" s="4">
        <v>0.46570461098536459</v>
      </c>
      <c r="D14" s="4">
        <v>18.232940808737574</v>
      </c>
      <c r="E14" s="4">
        <v>0.43381122174200182</v>
      </c>
      <c r="F14" s="4">
        <v>15.25518521501718</v>
      </c>
      <c r="G14" s="4">
        <v>0.18765990863816578</v>
      </c>
      <c r="H14" s="4">
        <v>12.138341249615578</v>
      </c>
      <c r="I14" s="4">
        <v>0.59887609216591298</v>
      </c>
      <c r="J14" s="4">
        <v>26.361707803697225</v>
      </c>
      <c r="K14" s="4">
        <v>0.96609087009312999</v>
      </c>
      <c r="L14" s="4">
        <v>14.720959423787088</v>
      </c>
      <c r="M14" s="4">
        <v>0.3442297864087015</v>
      </c>
      <c r="N14" s="4">
        <v>8.6500681098380259</v>
      </c>
      <c r="O14" s="4">
        <v>0.12203030917497285</v>
      </c>
      <c r="P14" s="4">
        <v>18.451056664328558</v>
      </c>
      <c r="Q14" s="4">
        <v>0.68194628738907392</v>
      </c>
      <c r="R14" s="4">
        <v>9.6236867116064779</v>
      </c>
      <c r="S14" s="4">
        <v>0.48463117228134189</v>
      </c>
      <c r="T14" s="4">
        <v>14.069772956370526</v>
      </c>
      <c r="U14" s="4">
        <v>0.44501666630331926</v>
      </c>
      <c r="V14" s="4">
        <v>13.176762388190047</v>
      </c>
      <c r="W14" s="4">
        <v>0.56389750897379953</v>
      </c>
      <c r="X14" s="4">
        <v>4.1597264740845032</v>
      </c>
      <c r="Y14" s="4">
        <v>0.11932888387096763</v>
      </c>
    </row>
    <row r="22" spans="1:13" x14ac:dyDescent="0.2">
      <c r="A22" s="4"/>
      <c r="B22" s="4" t="s">
        <v>83</v>
      </c>
      <c r="C22" s="4" t="s">
        <v>83</v>
      </c>
      <c r="D22" s="4" t="s">
        <v>83</v>
      </c>
      <c r="E22" s="4" t="s">
        <v>83</v>
      </c>
      <c r="F22" s="4" t="s">
        <v>83</v>
      </c>
      <c r="G22" s="4" t="s">
        <v>83</v>
      </c>
      <c r="H22" s="4" t="s">
        <v>83</v>
      </c>
      <c r="I22" s="4" t="s">
        <v>83</v>
      </c>
      <c r="J22" s="4" t="s">
        <v>83</v>
      </c>
      <c r="K22" s="4" t="s">
        <v>83</v>
      </c>
      <c r="L22" s="4" t="s">
        <v>83</v>
      </c>
      <c r="M22" s="4" t="s">
        <v>83</v>
      </c>
    </row>
    <row r="23" spans="1:13" x14ac:dyDescent="0.2">
      <c r="A23" s="4" t="s">
        <v>19</v>
      </c>
      <c r="B23" s="13" t="s">
        <v>79</v>
      </c>
      <c r="C23" s="13" t="s">
        <v>80</v>
      </c>
      <c r="D23" s="13" t="s">
        <v>81</v>
      </c>
      <c r="E23" s="13" t="s">
        <v>541</v>
      </c>
      <c r="F23" s="13" t="s">
        <v>542</v>
      </c>
      <c r="G23" s="13" t="s">
        <v>543</v>
      </c>
      <c r="H23" s="13" t="s">
        <v>544</v>
      </c>
      <c r="I23" s="13" t="s">
        <v>545</v>
      </c>
      <c r="J23" s="13" t="s">
        <v>546</v>
      </c>
      <c r="K23" s="13" t="s">
        <v>547</v>
      </c>
      <c r="L23" s="13" t="s">
        <v>548</v>
      </c>
      <c r="M23" s="13" t="s">
        <v>549</v>
      </c>
    </row>
    <row r="24" spans="1:13" x14ac:dyDescent="0.2">
      <c r="A24" s="4" t="s">
        <v>46</v>
      </c>
      <c r="B24" s="4">
        <v>28.00389891934239</v>
      </c>
      <c r="C24" s="4">
        <v>16.051782252827731</v>
      </c>
      <c r="D24" s="4">
        <v>15.092388598163041</v>
      </c>
      <c r="E24" s="4">
        <v>9.7817416794260321</v>
      </c>
      <c r="F24" s="4">
        <v>9.7501306858621213</v>
      </c>
      <c r="G24" s="4">
        <v>100.54638749948299</v>
      </c>
      <c r="H24" s="4">
        <v>18.387834677200733</v>
      </c>
      <c r="I24" s="4">
        <v>20.423582662716587</v>
      </c>
      <c r="J24" s="4">
        <v>2.5175353584393392</v>
      </c>
      <c r="K24" s="4">
        <v>4.5785721388063214</v>
      </c>
      <c r="L24" s="4">
        <v>10.779068526367416</v>
      </c>
      <c r="M24" s="4">
        <v>4.8851987763762557</v>
      </c>
    </row>
    <row r="25" spans="1:13" x14ac:dyDescent="0.2">
      <c r="A25" s="4" t="s">
        <v>39</v>
      </c>
      <c r="B25" s="4">
        <v>28.7720460629454</v>
      </c>
      <c r="C25" s="4">
        <v>19.412030868671444</v>
      </c>
      <c r="D25" s="4">
        <v>15.204607625314921</v>
      </c>
      <c r="E25" s="4">
        <v>10.796454572827566</v>
      </c>
      <c r="F25" s="4">
        <v>12.171532792857684</v>
      </c>
      <c r="G25" s="4">
        <v>14.224666824833688</v>
      </c>
      <c r="H25" s="4">
        <v>20.004736997994772</v>
      </c>
      <c r="I25" s="4">
        <v>17.630751381345075</v>
      </c>
      <c r="J25" s="4">
        <v>6.7028309063011235</v>
      </c>
      <c r="K25" s="4">
        <v>4.7224021595221153</v>
      </c>
      <c r="L25" s="4">
        <v>13.80582116011187</v>
      </c>
      <c r="M25" s="4">
        <v>4.8520072331341488</v>
      </c>
    </row>
    <row r="26" spans="1:13" x14ac:dyDescent="0.2">
      <c r="A26" s="4" t="s">
        <v>42</v>
      </c>
      <c r="B26" s="4">
        <v>27.362195749995003</v>
      </c>
      <c r="C26" s="4">
        <v>18.944188163925563</v>
      </c>
      <c r="D26" s="4">
        <v>9.476695591534293</v>
      </c>
      <c r="E26" s="4">
        <v>10.404478252635075</v>
      </c>
      <c r="F26" s="4">
        <v>14.603998747600619</v>
      </c>
      <c r="G26" s="4">
        <v>15.135063439474317</v>
      </c>
      <c r="H26" s="4">
        <v>2.1239784885686506</v>
      </c>
      <c r="I26" s="4">
        <v>16.76777125705031</v>
      </c>
      <c r="J26" s="4">
        <v>5.5838017341386825</v>
      </c>
      <c r="K26" s="4">
        <v>3.5844063912213273</v>
      </c>
      <c r="L26" s="4">
        <v>13.072446109429142</v>
      </c>
      <c r="M26" s="4">
        <v>3.3441628401356058</v>
      </c>
    </row>
    <row r="27" spans="1:13" x14ac:dyDescent="0.2">
      <c r="A27" s="4" t="s">
        <v>48</v>
      </c>
      <c r="B27" s="4">
        <v>27.532895115240116</v>
      </c>
      <c r="C27" s="4">
        <v>16.315734049086387</v>
      </c>
      <c r="D27" s="4">
        <v>14.16302538738406</v>
      </c>
      <c r="E27" s="4">
        <v>10.202167893826044</v>
      </c>
      <c r="F27" s="4">
        <v>15.052874856208149</v>
      </c>
      <c r="G27" s="4">
        <v>15.6724503300608</v>
      </c>
      <c r="H27" s="4">
        <v>3.6207590338198248</v>
      </c>
      <c r="I27" s="4">
        <v>17.216647365657842</v>
      </c>
      <c r="J27" s="4">
        <v>12.652019895029127</v>
      </c>
      <c r="K27" s="4">
        <v>14.64193193987731</v>
      </c>
      <c r="L27" s="4">
        <v>13.883268094343451</v>
      </c>
      <c r="M27" s="4">
        <v>3.0612444477386043</v>
      </c>
    </row>
    <row r="28" spans="1:13" x14ac:dyDescent="0.2">
      <c r="A28" s="4" t="s">
        <v>49</v>
      </c>
      <c r="B28" s="4">
        <v>19.204978860827826</v>
      </c>
      <c r="C28" s="4">
        <v>17.475857512881909</v>
      </c>
      <c r="D28" s="4">
        <v>14.929591981308896</v>
      </c>
      <c r="E28" s="4">
        <v>10.930801295474188</v>
      </c>
      <c r="F28" s="4">
        <v>46.060098443048211</v>
      </c>
      <c r="G28" s="4">
        <v>11.763750975883235</v>
      </c>
      <c r="H28" s="4">
        <v>3.3963209795160587</v>
      </c>
      <c r="I28" s="4">
        <v>12.279010170974983</v>
      </c>
      <c r="J28" s="4">
        <v>13.295303614054712</v>
      </c>
      <c r="K28" s="4">
        <v>15.588681197116438</v>
      </c>
      <c r="L28" s="4">
        <v>10.150009754445591</v>
      </c>
      <c r="M28" s="4">
        <v>9.5288537309147454</v>
      </c>
    </row>
    <row r="29" spans="1:13" x14ac:dyDescent="0.2">
      <c r="A29" s="4" t="s">
        <v>40</v>
      </c>
      <c r="B29" s="4">
        <v>18.304065544256371</v>
      </c>
      <c r="C29" s="4">
        <v>14.799986907696862</v>
      </c>
      <c r="D29" s="4">
        <v>15.190382678211163</v>
      </c>
      <c r="E29" s="4">
        <v>9.9856325879132566</v>
      </c>
      <c r="F29" s="4">
        <v>8.9203421048094622</v>
      </c>
      <c r="G29" s="4">
        <v>13.326914607618624</v>
      </c>
      <c r="H29" s="4">
        <v>2.8510313405385976</v>
      </c>
      <c r="I29" s="4">
        <v>15.065519253633715</v>
      </c>
      <c r="J29" s="4">
        <v>9.1400385100786448</v>
      </c>
      <c r="K29" s="4">
        <v>3.0154085070709336</v>
      </c>
      <c r="L29" s="4">
        <v>8.6374237124124615</v>
      </c>
      <c r="M29" s="4">
        <v>2.6597848294769384</v>
      </c>
    </row>
    <row r="30" spans="1:13" x14ac:dyDescent="0.2">
      <c r="A30" s="4" t="s">
        <v>44</v>
      </c>
      <c r="B30" s="4">
        <v>24.992951782379883</v>
      </c>
      <c r="C30" s="4">
        <v>18.884127276154132</v>
      </c>
      <c r="D30" s="4">
        <v>15.116096843335971</v>
      </c>
      <c r="E30" s="4">
        <v>11.572504464821577</v>
      </c>
      <c r="F30" s="4">
        <v>19.277684146024825</v>
      </c>
      <c r="G30" s="4">
        <v>25.580916262668627</v>
      </c>
      <c r="H30" s="4">
        <v>25.750035078235545</v>
      </c>
      <c r="I30" s="4">
        <v>13.464422429621635</v>
      </c>
      <c r="J30" s="4">
        <v>9.4118930547282762</v>
      </c>
      <c r="K30" s="4">
        <v>13.145151394626135</v>
      </c>
      <c r="L30" s="4">
        <v>14.912205934848748</v>
      </c>
      <c r="M30" s="4">
        <v>1.5755277502347989</v>
      </c>
    </row>
    <row r="31" spans="1:13" x14ac:dyDescent="0.2">
      <c r="A31" s="4" t="s">
        <v>45</v>
      </c>
      <c r="B31" s="4">
        <v>19.946256659901536</v>
      </c>
      <c r="C31" s="4">
        <v>16.415308678812703</v>
      </c>
      <c r="D31" s="4">
        <v>14.414332786217152</v>
      </c>
      <c r="E31" s="4">
        <v>10.749038082481702</v>
      </c>
      <c r="F31" s="4">
        <v>19.265039748599261</v>
      </c>
      <c r="G31" s="4">
        <v>14.850564497399121</v>
      </c>
      <c r="H31" s="4">
        <v>2.8257425456874699</v>
      </c>
      <c r="I31" s="4">
        <v>19.007410151053385</v>
      </c>
      <c r="J31" s="4">
        <v>11.551957319005034</v>
      </c>
      <c r="K31" s="4">
        <v>14.548679508863772</v>
      </c>
      <c r="L31" s="4">
        <v>14.543937859829187</v>
      </c>
      <c r="M31" s="4">
        <v>1.4664698224393067</v>
      </c>
    </row>
    <row r="32" spans="1:13" x14ac:dyDescent="0.2">
      <c r="A32" s="4" t="s">
        <v>38</v>
      </c>
      <c r="B32" s="4">
        <v>23.592584767498646</v>
      </c>
      <c r="C32" s="4">
        <v>19.216042708575198</v>
      </c>
      <c r="D32" s="4">
        <v>15.994882464412692</v>
      </c>
      <c r="E32" s="4">
        <v>12.01031672568174</v>
      </c>
      <c r="F32" s="4">
        <v>24.700550091913716</v>
      </c>
      <c r="G32" s="4">
        <v>17.622848632954092</v>
      </c>
      <c r="H32" s="4">
        <v>27.962804627709303</v>
      </c>
      <c r="I32" s="4">
        <v>17.821997892406731</v>
      </c>
      <c r="J32" s="4">
        <v>10.880223705771931</v>
      </c>
      <c r="K32" s="4">
        <v>15.991721365056298</v>
      </c>
      <c r="L32" s="4">
        <v>14.555001707576556</v>
      </c>
      <c r="M32" s="4">
        <v>1.647442760592696</v>
      </c>
    </row>
    <row r="33" spans="1:13" x14ac:dyDescent="0.2">
      <c r="A33" s="4" t="s">
        <v>43</v>
      </c>
      <c r="B33" s="4">
        <v>17.173972524346564</v>
      </c>
      <c r="C33" s="4">
        <v>15.003877816184088</v>
      </c>
      <c r="D33" s="4">
        <v>11.838036810758428</v>
      </c>
      <c r="E33" s="4">
        <v>8.0478786824455266</v>
      </c>
      <c r="F33" s="4">
        <v>25.500308229080655</v>
      </c>
      <c r="G33" s="4">
        <v>11.047761971660657</v>
      </c>
      <c r="H33" s="4">
        <v>4.9989983532063338</v>
      </c>
      <c r="I33" s="4">
        <v>14.548679508863772</v>
      </c>
      <c r="J33" s="4">
        <v>10.817001718644107</v>
      </c>
      <c r="K33" s="4">
        <v>11.452382689278716</v>
      </c>
      <c r="L33" s="4">
        <v>10.590983114662146</v>
      </c>
      <c r="M33" s="4">
        <v>1.9611818717145102</v>
      </c>
    </row>
    <row r="34" spans="1:13" x14ac:dyDescent="0.2">
      <c r="A34" s="4" t="s">
        <v>47</v>
      </c>
      <c r="B34" s="4">
        <v>137.2846842194601</v>
      </c>
      <c r="C34" s="4">
        <v>82.170916940781652</v>
      </c>
      <c r="D34" s="4">
        <v>55.710934778110158</v>
      </c>
      <c r="E34" s="4">
        <v>41.222035878091667</v>
      </c>
      <c r="F34" s="4">
        <v>48.734388498555063</v>
      </c>
      <c r="G34" s="4">
        <v>18.678655817988716</v>
      </c>
      <c r="H34" s="4">
        <v>12.759497273146424</v>
      </c>
      <c r="I34" s="4">
        <v>26.774231269706259</v>
      </c>
      <c r="J34" s="4">
        <v>20.832945029369231</v>
      </c>
      <c r="K34" s="4">
        <v>20.330330231703051</v>
      </c>
      <c r="L34" s="4">
        <v>22.318661726873035</v>
      </c>
      <c r="M34" s="4">
        <v>11.363871907299766</v>
      </c>
    </row>
    <row r="35" spans="1:13" x14ac:dyDescent="0.2">
      <c r="A35" s="4" t="s">
        <v>41</v>
      </c>
      <c r="B35" s="4">
        <v>21.855560671161744</v>
      </c>
      <c r="C35" s="4">
        <v>18.232940808737574</v>
      </c>
      <c r="D35" s="4">
        <v>15.25518521501718</v>
      </c>
      <c r="E35" s="4">
        <v>12.138341249615578</v>
      </c>
      <c r="F35" s="4">
        <v>26.361707803697225</v>
      </c>
      <c r="G35" s="4">
        <v>14.720959423787088</v>
      </c>
      <c r="H35" s="4">
        <v>8.6500681098380259</v>
      </c>
      <c r="I35" s="4">
        <v>18.451056664328558</v>
      </c>
      <c r="J35" s="4">
        <v>9.6236867116064779</v>
      </c>
      <c r="K35" s="4">
        <v>14.069772956370526</v>
      </c>
      <c r="L35" s="4">
        <v>13.176762388190047</v>
      </c>
      <c r="M35" s="4">
        <v>4.1597264740845032</v>
      </c>
    </row>
    <row r="38" spans="1:13" x14ac:dyDescent="0.2">
      <c r="A38" s="4"/>
      <c r="B38" s="4" t="s">
        <v>9</v>
      </c>
      <c r="C38" s="4" t="s">
        <v>9</v>
      </c>
      <c r="D38" s="4" t="s">
        <v>9</v>
      </c>
      <c r="E38" s="4" t="s">
        <v>9</v>
      </c>
      <c r="F38" s="4" t="s">
        <v>9</v>
      </c>
      <c r="G38" s="4" t="s">
        <v>9</v>
      </c>
      <c r="H38" s="4" t="s">
        <v>9</v>
      </c>
      <c r="I38" s="4" t="s">
        <v>9</v>
      </c>
      <c r="J38" s="4" t="s">
        <v>9</v>
      </c>
      <c r="K38" s="4" t="s">
        <v>9</v>
      </c>
      <c r="L38" s="4" t="s">
        <v>9</v>
      </c>
      <c r="M38" s="4" t="s">
        <v>9</v>
      </c>
    </row>
    <row r="39" spans="1:13" x14ac:dyDescent="0.2">
      <c r="A39" s="4" t="s">
        <v>19</v>
      </c>
      <c r="B39" s="13" t="s">
        <v>79</v>
      </c>
      <c r="C39" s="13" t="s">
        <v>80</v>
      </c>
      <c r="D39" s="13" t="s">
        <v>81</v>
      </c>
      <c r="E39" s="13" t="s">
        <v>541</v>
      </c>
      <c r="F39" s="13" t="s">
        <v>542</v>
      </c>
      <c r="G39" s="13" t="s">
        <v>543</v>
      </c>
      <c r="H39" s="13" t="s">
        <v>544</v>
      </c>
      <c r="I39" s="13" t="s">
        <v>545</v>
      </c>
      <c r="J39" s="13" t="s">
        <v>546</v>
      </c>
      <c r="K39" s="13" t="s">
        <v>547</v>
      </c>
      <c r="L39" s="13" t="s">
        <v>548</v>
      </c>
      <c r="M39" s="13" t="s">
        <v>549</v>
      </c>
    </row>
    <row r="40" spans="1:13" x14ac:dyDescent="0.2">
      <c r="A40" s="4" t="s">
        <v>46</v>
      </c>
      <c r="B40" s="4">
        <v>0.51740495349252724</v>
      </c>
      <c r="C40" s="4">
        <v>0.15792847322720599</v>
      </c>
      <c r="D40" s="4">
        <v>0.34123405018038411</v>
      </c>
      <c r="E40" s="4">
        <v>8.3350583622813071E-2</v>
      </c>
      <c r="F40" s="4">
        <v>0.35749434313817985</v>
      </c>
      <c r="G40" s="4">
        <v>33.64458749151499</v>
      </c>
      <c r="H40" s="4">
        <v>0.57538304087534842</v>
      </c>
      <c r="I40" s="4">
        <v>0.82513322188461646</v>
      </c>
      <c r="J40" s="4">
        <v>9.957462972631892E-2</v>
      </c>
      <c r="K40" s="4">
        <v>9.5815732128245595E-2</v>
      </c>
      <c r="L40" s="4">
        <v>0.4213491692770221</v>
      </c>
      <c r="M40" s="4">
        <v>0.10062281260774859</v>
      </c>
    </row>
    <row r="41" spans="1:13" x14ac:dyDescent="0.2">
      <c r="A41" s="4" t="s">
        <v>39</v>
      </c>
      <c r="B41" s="4">
        <v>0.57138346464634149</v>
      </c>
      <c r="C41" s="4">
        <v>0.1941761727045517</v>
      </c>
      <c r="D41" s="4">
        <v>0.38158737917417807</v>
      </c>
      <c r="E41" s="4">
        <v>0.31980656434034532</v>
      </c>
      <c r="F41" s="4">
        <v>0.44780350380922773</v>
      </c>
      <c r="G41" s="4">
        <v>0.21687537621079589</v>
      </c>
      <c r="H41" s="4">
        <v>0.60269325018920095</v>
      </c>
      <c r="I41" s="4">
        <v>0.68739739095522534</v>
      </c>
      <c r="J41" s="4">
        <v>0.29544443620368144</v>
      </c>
      <c r="K41" s="4">
        <v>0.23407615230359791</v>
      </c>
      <c r="L41" s="4">
        <v>0.60675200336638879</v>
      </c>
      <c r="M41" s="4">
        <v>6.5759224757879944E-2</v>
      </c>
    </row>
    <row r="42" spans="1:13" x14ac:dyDescent="0.2">
      <c r="A42" s="4" t="s">
        <v>42</v>
      </c>
      <c r="B42" s="4">
        <v>0.39445086454063316</v>
      </c>
      <c r="C42" s="4">
        <v>0.23192109410010295</v>
      </c>
      <c r="D42" s="4">
        <v>0.22140674774799302</v>
      </c>
      <c r="E42" s="4">
        <v>0.26895364513522696</v>
      </c>
      <c r="F42" s="4">
        <v>0.58742888887534828</v>
      </c>
      <c r="G42" s="4">
        <v>0.51794784176380559</v>
      </c>
      <c r="H42" s="4">
        <v>0.14089959902651997</v>
      </c>
      <c r="I42" s="4">
        <v>0.79801169077722178</v>
      </c>
      <c r="J42" s="4">
        <v>0.20130147764967679</v>
      </c>
      <c r="K42" s="4">
        <v>0.1185412258646652</v>
      </c>
      <c r="L42" s="4">
        <v>0.52972942443683091</v>
      </c>
      <c r="M42" s="4">
        <v>6.0040087463353493E-2</v>
      </c>
    </row>
    <row r="43" spans="1:13" x14ac:dyDescent="0.2">
      <c r="A43" s="4" t="s">
        <v>48</v>
      </c>
      <c r="B43" s="4">
        <v>8.107156836694912E-2</v>
      </c>
      <c r="C43" s="4">
        <v>0.35314941270124961</v>
      </c>
      <c r="D43" s="4">
        <v>0.25077003385860741</v>
      </c>
      <c r="E43" s="4">
        <v>0.1305748328422848</v>
      </c>
      <c r="F43" s="4">
        <v>0.55301398227970577</v>
      </c>
      <c r="G43" s="4">
        <v>0.45337537865124972</v>
      </c>
      <c r="H43" s="4">
        <v>0.19063158995414314</v>
      </c>
      <c r="I43" s="4">
        <v>0.59274406130181967</v>
      </c>
      <c r="J43" s="4">
        <v>0.50472027241650275</v>
      </c>
      <c r="K43" s="4">
        <v>0.5952044546475691</v>
      </c>
      <c r="L43" s="4">
        <v>0.67446519942179473</v>
      </c>
      <c r="M43" s="4">
        <v>0.1699293055365545</v>
      </c>
    </row>
    <row r="44" spans="1:13" x14ac:dyDescent="0.2">
      <c r="A44" s="4" t="s">
        <v>49</v>
      </c>
      <c r="B44" s="4">
        <v>0.57376565737829133</v>
      </c>
      <c r="C44" s="4">
        <v>0.33462517469026848</v>
      </c>
      <c r="D44" s="4">
        <v>0.39348069142915837</v>
      </c>
      <c r="E44" s="4">
        <v>0.2354329418008328</v>
      </c>
      <c r="F44" s="4">
        <v>1.6850409055302082</v>
      </c>
      <c r="G44" s="4">
        <v>0.30754995046527694</v>
      </c>
      <c r="H44" s="4">
        <v>0.15512754903225795</v>
      </c>
      <c r="I44" s="4">
        <v>0.60210230417872368</v>
      </c>
      <c r="J44" s="4">
        <v>0.50375418593490973</v>
      </c>
      <c r="K44" s="4">
        <v>0.67241755008935589</v>
      </c>
      <c r="L44" s="4">
        <v>0.27868367383280818</v>
      </c>
      <c r="M44" s="4">
        <v>0.35178860551999619</v>
      </c>
    </row>
    <row r="45" spans="1:13" x14ac:dyDescent="0.2">
      <c r="A45" s="4" t="s">
        <v>40</v>
      </c>
      <c r="B45" s="4">
        <v>0.43551816225815726</v>
      </c>
      <c r="C45" s="4">
        <v>0.20832700030611526</v>
      </c>
      <c r="D45" s="4">
        <v>0.61077765098501624</v>
      </c>
      <c r="E45" s="4">
        <v>0.26310811905260018</v>
      </c>
      <c r="F45" s="4">
        <v>0.15175746318604805</v>
      </c>
      <c r="G45" s="4">
        <v>0.27706544468457966</v>
      </c>
      <c r="H45" s="4">
        <v>0.19169011797339544</v>
      </c>
      <c r="I45" s="4">
        <v>0.58693750073788564</v>
      </c>
      <c r="J45" s="4">
        <v>0.37785716913081141</v>
      </c>
      <c r="K45" s="4">
        <v>3.5798665161289975E-2</v>
      </c>
      <c r="L45" s="4">
        <v>0.36949384402973706</v>
      </c>
      <c r="M45" s="4">
        <v>0.23750881675865262</v>
      </c>
    </row>
    <row r="46" spans="1:13" x14ac:dyDescent="0.2">
      <c r="A46" s="4" t="s">
        <v>44</v>
      </c>
      <c r="B46" s="4">
        <v>0.39389949054196433</v>
      </c>
      <c r="C46" s="4">
        <v>0.27016305643624827</v>
      </c>
      <c r="D46" s="4">
        <v>0.11507660817506919</v>
      </c>
      <c r="E46" s="4">
        <v>0.4763017334472609</v>
      </c>
      <c r="F46" s="4">
        <v>0.57811831930689228</v>
      </c>
      <c r="G46" s="4">
        <v>1.0226254133048909</v>
      </c>
      <c r="H46" s="4">
        <v>0.79117839697388281</v>
      </c>
      <c r="I46" s="4">
        <v>0.26333589368160448</v>
      </c>
      <c r="J46" s="4">
        <v>0.69466372078778615</v>
      </c>
      <c r="K46" s="4">
        <v>0.48183958417581629</v>
      </c>
      <c r="L46" s="4">
        <v>0.70363579387722097</v>
      </c>
      <c r="M46" s="4">
        <v>7.6211345534587666E-2</v>
      </c>
    </row>
    <row r="47" spans="1:13" x14ac:dyDescent="0.2">
      <c r="A47" s="4" t="s">
        <v>45</v>
      </c>
      <c r="B47" s="4">
        <v>0.38446363291032298</v>
      </c>
      <c r="C47" s="4">
        <v>0.30067439235108712</v>
      </c>
      <c r="D47" s="4">
        <v>0.1756331380981202</v>
      </c>
      <c r="E47" s="4">
        <v>0.41031020938695267</v>
      </c>
      <c r="F47" s="4">
        <v>0.55027649106517029</v>
      </c>
      <c r="G47" s="4">
        <v>0.49285786700425727</v>
      </c>
      <c r="H47" s="4">
        <v>0.33725759996543497</v>
      </c>
      <c r="I47" s="4">
        <v>0.8053315513396917</v>
      </c>
      <c r="J47" s="4">
        <v>0.44818826509535642</v>
      </c>
      <c r="K47" s="4">
        <v>0.62323981906705583</v>
      </c>
      <c r="L47" s="4">
        <v>0.5735108957329127</v>
      </c>
      <c r="M47" s="4">
        <v>0.10129091682128837</v>
      </c>
    </row>
    <row r="48" spans="1:13" x14ac:dyDescent="0.2">
      <c r="A48" s="4" t="s">
        <v>38</v>
      </c>
      <c r="B48" s="4">
        <v>0.72549296277766784</v>
      </c>
      <c r="C48" s="4">
        <v>0.35528633366074708</v>
      </c>
      <c r="D48" s="4">
        <v>0.2347156184651682</v>
      </c>
      <c r="E48" s="4">
        <v>0.46613087059471275</v>
      </c>
      <c r="F48" s="4">
        <v>0.92248332093033825</v>
      </c>
      <c r="G48" s="4">
        <v>0.315286978567826</v>
      </c>
      <c r="H48" s="4">
        <v>1.3109380501997907</v>
      </c>
      <c r="I48" s="4">
        <v>0.92293410225792827</v>
      </c>
      <c r="J48" s="4">
        <v>0.4170854684537123</v>
      </c>
      <c r="K48" s="4">
        <v>0.67402058743232929</v>
      </c>
      <c r="L48" s="4">
        <v>0.59724703991348727</v>
      </c>
      <c r="M48" s="4">
        <v>7.1124735518798277E-3</v>
      </c>
    </row>
    <row r="49" spans="1:13" x14ac:dyDescent="0.2">
      <c r="A49" s="4" t="s">
        <v>43</v>
      </c>
      <c r="B49" s="4">
        <v>0.29872388917895709</v>
      </c>
      <c r="C49" s="4">
        <v>0.42443277179811556</v>
      </c>
      <c r="D49" s="4">
        <v>0.11714208512676119</v>
      </c>
      <c r="E49" s="4">
        <v>0.20918860108911175</v>
      </c>
      <c r="F49" s="4">
        <v>0.74410660682011176</v>
      </c>
      <c r="G49" s="4">
        <v>0.26893971223988139</v>
      </c>
      <c r="H49" s="4">
        <v>0.19285944633332902</v>
      </c>
      <c r="I49" s="4">
        <v>0.72440749067787447</v>
      </c>
      <c r="J49" s="4">
        <v>0.26790666722264661</v>
      </c>
      <c r="K49" s="4">
        <v>0.44065033390451541</v>
      </c>
      <c r="L49" s="4">
        <v>0.52048823210616546</v>
      </c>
      <c r="M49" s="4">
        <v>9.7674901035766926E-2</v>
      </c>
    </row>
    <row r="50" spans="1:13" x14ac:dyDescent="0.2">
      <c r="A50" s="4" t="s">
        <v>47</v>
      </c>
      <c r="B50" s="4">
        <v>1.0189471700032089</v>
      </c>
      <c r="C50" s="4">
        <v>1.3003736545396161</v>
      </c>
      <c r="D50" s="4">
        <v>0.37865959333399446</v>
      </c>
      <c r="E50" s="4">
        <v>0.76346930291362713</v>
      </c>
      <c r="F50" s="4">
        <v>2.0329623242127979</v>
      </c>
      <c r="G50" s="4">
        <v>0.59696463727084681</v>
      </c>
      <c r="H50" s="4">
        <v>0.22586381184680387</v>
      </c>
      <c r="I50" s="4">
        <v>0.99914245072008001</v>
      </c>
      <c r="J50" s="4">
        <v>0.84148352055470044</v>
      </c>
      <c r="K50" s="4">
        <v>0.77145235748913199</v>
      </c>
      <c r="L50" s="4">
        <v>0.93385209812924974</v>
      </c>
      <c r="M50" s="4">
        <v>0.36613186813425425</v>
      </c>
    </row>
    <row r="51" spans="1:13" x14ac:dyDescent="0.2">
      <c r="A51" s="4" t="s">
        <v>41</v>
      </c>
      <c r="B51" s="4">
        <v>0.46570461098536459</v>
      </c>
      <c r="C51" s="4">
        <v>0.43381122174200182</v>
      </c>
      <c r="D51" s="4">
        <v>0.18765990863816578</v>
      </c>
      <c r="E51" s="4">
        <v>0.59887609216591298</v>
      </c>
      <c r="F51" s="4">
        <v>0.96609087009312999</v>
      </c>
      <c r="G51" s="4">
        <v>0.3442297864087015</v>
      </c>
      <c r="H51" s="4">
        <v>0.12203030917497285</v>
      </c>
      <c r="I51" s="4">
        <v>0.68194628738907392</v>
      </c>
      <c r="J51" s="4">
        <v>0.48463117228134189</v>
      </c>
      <c r="K51" s="4">
        <v>0.44501666630331926</v>
      </c>
      <c r="L51" s="4">
        <v>0.56389750897379953</v>
      </c>
      <c r="M51" s="4">
        <v>0.11932888387096763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1C3D-43AD-564B-A5F8-E13A0FA72DCF}">
  <dimension ref="A1:F21"/>
  <sheetViews>
    <sheetView workbookViewId="0">
      <selection activeCell="F21" sqref="A18:F21"/>
    </sheetView>
  </sheetViews>
  <sheetFormatPr baseColWidth="10" defaultRowHeight="16" x14ac:dyDescent="0.2"/>
  <cols>
    <col min="1" max="1" width="12" customWidth="1"/>
  </cols>
  <sheetData>
    <row r="1" spans="1:5" x14ac:dyDescent="0.2">
      <c r="A1" t="s">
        <v>15</v>
      </c>
      <c r="B1" t="s">
        <v>16</v>
      </c>
      <c r="C1" t="s">
        <v>17</v>
      </c>
      <c r="D1" t="s">
        <v>18</v>
      </c>
      <c r="E1" t="s">
        <v>8</v>
      </c>
    </row>
    <row r="2" spans="1:5" x14ac:dyDescent="0.2">
      <c r="A2" t="s">
        <v>10</v>
      </c>
      <c r="B2" t="s">
        <v>11</v>
      </c>
      <c r="C2">
        <v>0.5</v>
      </c>
      <c r="D2">
        <v>410</v>
      </c>
      <c r="E2">
        <f>D2*'TOC Calibration'!$B$12+'TOC Calibration'!$B$13</f>
        <v>9.1931935485749849E-2</v>
      </c>
    </row>
    <row r="3" spans="1:5" x14ac:dyDescent="0.2">
      <c r="A3" t="s">
        <v>10</v>
      </c>
      <c r="B3" t="s">
        <v>11</v>
      </c>
      <c r="C3">
        <v>0.5</v>
      </c>
      <c r="D3">
        <v>404</v>
      </c>
      <c r="E3">
        <f>D3*'TOC Calibration'!$B$12+'TOC Calibration'!$B$13</f>
        <v>8.6241956644245887E-2</v>
      </c>
    </row>
    <row r="4" spans="1:5" x14ac:dyDescent="0.2">
      <c r="A4" t="s">
        <v>10</v>
      </c>
      <c r="B4" t="s">
        <v>11</v>
      </c>
      <c r="C4">
        <v>0.5</v>
      </c>
      <c r="D4">
        <v>402</v>
      </c>
      <c r="E4">
        <f>D4*'TOC Calibration'!$B$12+'TOC Calibration'!$B$13</f>
        <v>8.434529703041127E-2</v>
      </c>
    </row>
    <row r="5" spans="1:5" x14ac:dyDescent="0.2">
      <c r="B5" t="s">
        <v>12</v>
      </c>
    </row>
    <row r="6" spans="1:5" x14ac:dyDescent="0.2">
      <c r="A6" t="s">
        <v>13</v>
      </c>
      <c r="B6" t="s">
        <v>11</v>
      </c>
      <c r="C6">
        <v>0.5</v>
      </c>
      <c r="D6">
        <v>1404</v>
      </c>
      <c r="E6">
        <f>D6*'TOC Calibration'!$B$12+'TOC Calibration'!$B$13</f>
        <v>1.0345717635615685</v>
      </c>
    </row>
    <row r="7" spans="1:5" x14ac:dyDescent="0.2">
      <c r="A7" t="s">
        <v>13</v>
      </c>
      <c r="B7" t="s">
        <v>11</v>
      </c>
      <c r="C7">
        <v>0.5</v>
      </c>
      <c r="D7">
        <v>1424</v>
      </c>
      <c r="E7">
        <f>D7*'TOC Calibration'!$B$12+'TOC Calibration'!$B$13</f>
        <v>1.0535383596999151</v>
      </c>
    </row>
    <row r="8" spans="1:5" x14ac:dyDescent="0.2">
      <c r="A8" t="s">
        <v>13</v>
      </c>
      <c r="B8" t="s">
        <v>11</v>
      </c>
      <c r="C8">
        <v>0.5</v>
      </c>
      <c r="D8">
        <v>1461</v>
      </c>
      <c r="E8">
        <f>D8*'TOC Calibration'!$B$12+'TOC Calibration'!$B$13</f>
        <v>1.088626562555856</v>
      </c>
    </row>
    <row r="9" spans="1:5" x14ac:dyDescent="0.2">
      <c r="B9" t="s">
        <v>12</v>
      </c>
    </row>
    <row r="10" spans="1:5" x14ac:dyDescent="0.2">
      <c r="A10" t="s">
        <v>14</v>
      </c>
      <c r="B10" t="s">
        <v>11</v>
      </c>
      <c r="C10">
        <v>0.5</v>
      </c>
      <c r="D10">
        <v>498</v>
      </c>
      <c r="E10">
        <f>D10*'TOC Calibration'!$B$12+'TOC Calibration'!$B$13</f>
        <v>0.17538495849447422</v>
      </c>
    </row>
    <row r="11" spans="1:5" x14ac:dyDescent="0.2">
      <c r="A11" t="s">
        <v>14</v>
      </c>
      <c r="B11" t="s">
        <v>11</v>
      </c>
      <c r="C11">
        <v>0.5</v>
      </c>
      <c r="D11">
        <v>516</v>
      </c>
      <c r="E11">
        <f>D11*'TOC Calibration'!$B$12+'TOC Calibration'!$B$13</f>
        <v>0.19245489501898605</v>
      </c>
    </row>
    <row r="12" spans="1:5" x14ac:dyDescent="0.2">
      <c r="A12" t="s">
        <v>14</v>
      </c>
      <c r="B12" t="s">
        <v>11</v>
      </c>
      <c r="C12">
        <v>0.5</v>
      </c>
      <c r="D12">
        <v>530</v>
      </c>
      <c r="E12">
        <f>D12*'TOC Calibration'!$B$12+'TOC Calibration'!$B$13</f>
        <v>0.20573151231582854</v>
      </c>
    </row>
    <row r="17" spans="1:6" x14ac:dyDescent="0.2">
      <c r="A17" t="s">
        <v>36</v>
      </c>
    </row>
    <row r="18" spans="1:6" x14ac:dyDescent="0.2">
      <c r="A18" s="1" t="s">
        <v>19</v>
      </c>
      <c r="B18" s="1" t="s">
        <v>16</v>
      </c>
      <c r="C18" s="1" t="s">
        <v>23</v>
      </c>
      <c r="D18" s="1" t="s">
        <v>3</v>
      </c>
      <c r="E18" s="1" t="s">
        <v>8</v>
      </c>
      <c r="F18" s="1" t="s">
        <v>9</v>
      </c>
    </row>
    <row r="19" spans="1:6" x14ac:dyDescent="0.2">
      <c r="A19" s="1" t="s">
        <v>20</v>
      </c>
      <c r="B19" s="1" t="str">
        <f>B2</f>
        <v>NPOC - precise</v>
      </c>
      <c r="C19" s="1">
        <f>AVERAGE(C2:C4)</f>
        <v>0.5</v>
      </c>
      <c r="D19" s="1">
        <f>AVERAGE(D2:D4)*5</f>
        <v>2026.6666666666665</v>
      </c>
      <c r="E19" s="1">
        <f>AVERAGE(E2:E4)*5</f>
        <v>0.43753198193401172</v>
      </c>
      <c r="F19" s="1">
        <f>STDEV(E2:E4)*5</f>
        <v>1.9741059153400749E-2</v>
      </c>
    </row>
    <row r="20" spans="1:6" x14ac:dyDescent="0.2">
      <c r="A20" s="1" t="s">
        <v>21</v>
      </c>
      <c r="B20" s="1" t="str">
        <f>B6</f>
        <v>NPOC - precise</v>
      </c>
      <c r="C20" s="1">
        <f>AVERAGE(C6:C8)</f>
        <v>0.5</v>
      </c>
      <c r="D20" s="1">
        <f>AVERAGE(D6:D8)*5</f>
        <v>7148.3333333333339</v>
      </c>
      <c r="E20" s="1">
        <f>AVERAGE(E6:E8)*5</f>
        <v>5.2945611430288997</v>
      </c>
      <c r="F20" s="1">
        <f>STDEV(E6:E8)*5</f>
        <v>0.13712577929051764</v>
      </c>
    </row>
    <row r="21" spans="1:6" x14ac:dyDescent="0.2">
      <c r="A21" s="1" t="s">
        <v>22</v>
      </c>
      <c r="B21" s="1" t="str">
        <f>B10</f>
        <v>NPOC - precise</v>
      </c>
      <c r="C21" s="1">
        <f>AVERAGE(C10:C12)</f>
        <v>0.5</v>
      </c>
      <c r="D21" s="1">
        <f>AVERAGE(D10:D12)*5</f>
        <v>2573.333333333333</v>
      </c>
      <c r="E21" s="1">
        <f>AVERAGE(E10:E12)*5</f>
        <v>0.95595227638214808</v>
      </c>
      <c r="F21" s="1">
        <f>STDEV(E10:E12)*5</f>
        <v>7.6063696679987525E-2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D689-8725-4F46-AAE9-B062E680926E}">
  <dimension ref="A1:F82"/>
  <sheetViews>
    <sheetView workbookViewId="0">
      <selection activeCell="A70" sqref="A70:C82"/>
    </sheetView>
  </sheetViews>
  <sheetFormatPr baseColWidth="10" defaultRowHeight="16" x14ac:dyDescent="0.2"/>
  <cols>
    <col min="1" max="1" width="12.1640625" bestFit="1" customWidth="1"/>
  </cols>
  <sheetData>
    <row r="1" spans="1:5" x14ac:dyDescent="0.2">
      <c r="A1" t="s">
        <v>15</v>
      </c>
      <c r="B1" t="s">
        <v>16</v>
      </c>
      <c r="C1" t="s">
        <v>17</v>
      </c>
      <c r="D1" t="s">
        <v>18</v>
      </c>
      <c r="E1" t="s">
        <v>8</v>
      </c>
    </row>
    <row r="2" spans="1:5" x14ac:dyDescent="0.2">
      <c r="A2" t="s">
        <v>24</v>
      </c>
      <c r="B2" t="s">
        <v>11</v>
      </c>
      <c r="C2">
        <v>0.5</v>
      </c>
      <c r="D2">
        <v>5114</v>
      </c>
      <c r="E2">
        <f>D2*'TOC Calibration'!$B$12+'TOC Calibration'!$B$13</f>
        <v>4.5528753472248358</v>
      </c>
    </row>
    <row r="3" spans="1:5" x14ac:dyDescent="0.2">
      <c r="A3" t="s">
        <v>24</v>
      </c>
      <c r="B3" t="s">
        <v>11</v>
      </c>
      <c r="C3">
        <v>0.5</v>
      </c>
      <c r="D3">
        <v>5353</v>
      </c>
      <c r="E3">
        <f>D3*'TOC Calibration'!$B$12+'TOC Calibration'!$B$13</f>
        <v>4.7795261710780759</v>
      </c>
    </row>
    <row r="4" spans="1:5" x14ac:dyDescent="0.2">
      <c r="A4" t="s">
        <v>24</v>
      </c>
      <c r="B4" t="s">
        <v>11</v>
      </c>
      <c r="C4">
        <v>0.5</v>
      </c>
      <c r="D4">
        <v>5399</v>
      </c>
      <c r="E4">
        <f>D4*'TOC Calibration'!$B$12+'TOC Calibration'!$B$13</f>
        <v>4.823149342196273</v>
      </c>
    </row>
    <row r="5" spans="1:5" x14ac:dyDescent="0.2">
      <c r="B5" t="s">
        <v>12</v>
      </c>
    </row>
    <row r="6" spans="1:5" x14ac:dyDescent="0.2">
      <c r="A6" t="s">
        <v>25</v>
      </c>
      <c r="B6" t="s">
        <v>11</v>
      </c>
      <c r="C6">
        <v>0.5</v>
      </c>
      <c r="D6">
        <v>6242</v>
      </c>
      <c r="E6">
        <f>D6*'TOC Calibration'!$B$12+'TOC Calibration'!$B$13</f>
        <v>5.6225913694275755</v>
      </c>
    </row>
    <row r="7" spans="1:5" x14ac:dyDescent="0.2">
      <c r="A7" t="s">
        <v>25</v>
      </c>
      <c r="B7" t="s">
        <v>11</v>
      </c>
      <c r="C7">
        <v>0.5</v>
      </c>
      <c r="D7">
        <v>6445</v>
      </c>
      <c r="E7">
        <f>D7*'TOC Calibration'!$B$12+'TOC Calibration'!$B$13</f>
        <v>5.8151023202317926</v>
      </c>
    </row>
    <row r="8" spans="1:5" x14ac:dyDescent="0.2">
      <c r="A8" t="s">
        <v>25</v>
      </c>
      <c r="B8" t="s">
        <v>11</v>
      </c>
      <c r="C8">
        <v>0.5</v>
      </c>
      <c r="D8">
        <v>6456</v>
      </c>
      <c r="E8">
        <f>D8*'TOC Calibration'!$B$12+'TOC Calibration'!$B$13</f>
        <v>5.8255339481078829</v>
      </c>
    </row>
    <row r="9" spans="1:5" x14ac:dyDescent="0.2">
      <c r="B9" t="s">
        <v>12</v>
      </c>
    </row>
    <row r="10" spans="1:5" x14ac:dyDescent="0.2">
      <c r="A10" t="s">
        <v>26</v>
      </c>
      <c r="B10" t="s">
        <v>11</v>
      </c>
      <c r="C10">
        <v>0.5</v>
      </c>
      <c r="D10">
        <v>4069</v>
      </c>
      <c r="E10">
        <f>D10*'TOC Calibration'!$B$12+'TOC Calibration'!$B$13</f>
        <v>3.5618706989962337</v>
      </c>
    </row>
    <row r="11" spans="1:5" x14ac:dyDescent="0.2">
      <c r="A11" t="s">
        <v>26</v>
      </c>
      <c r="B11" t="s">
        <v>11</v>
      </c>
      <c r="C11">
        <v>0.5</v>
      </c>
      <c r="D11">
        <v>4209</v>
      </c>
      <c r="E11">
        <f>D11*'TOC Calibration'!$B$12+'TOC Calibration'!$B$13</f>
        <v>3.6946368719646587</v>
      </c>
    </row>
    <row r="12" spans="1:5" x14ac:dyDescent="0.2">
      <c r="A12" t="s">
        <v>26</v>
      </c>
      <c r="B12" t="s">
        <v>11</v>
      </c>
      <c r="C12">
        <v>0.5</v>
      </c>
      <c r="D12">
        <v>4242</v>
      </c>
      <c r="E12">
        <f>D12*'TOC Calibration'!$B$12+'TOC Calibration'!$B$13</f>
        <v>3.7259317555929305</v>
      </c>
    </row>
    <row r="13" spans="1:5" x14ac:dyDescent="0.2">
      <c r="B13" t="s">
        <v>12</v>
      </c>
    </row>
    <row r="14" spans="1:5" x14ac:dyDescent="0.2">
      <c r="A14" t="s">
        <v>27</v>
      </c>
      <c r="B14" t="s">
        <v>11</v>
      </c>
      <c r="C14">
        <v>0.5</v>
      </c>
      <c r="D14">
        <v>4810</v>
      </c>
      <c r="E14">
        <f>D14*'TOC Calibration'!$B$12+'TOC Calibration'!$B$13</f>
        <v>4.26458308592197</v>
      </c>
    </row>
    <row r="15" spans="1:5" x14ac:dyDescent="0.2">
      <c r="A15" t="s">
        <v>27</v>
      </c>
      <c r="B15" t="s">
        <v>11</v>
      </c>
      <c r="C15">
        <v>0.5</v>
      </c>
      <c r="D15">
        <v>4965</v>
      </c>
      <c r="E15">
        <f>D15*'TOC Calibration'!$B$12+'TOC Calibration'!$B$13</f>
        <v>4.411574205994155</v>
      </c>
    </row>
    <row r="16" spans="1:5" x14ac:dyDescent="0.2">
      <c r="A16" t="s">
        <v>27</v>
      </c>
      <c r="B16" t="s">
        <v>11</v>
      </c>
      <c r="C16">
        <v>0.5</v>
      </c>
      <c r="D16">
        <v>4992</v>
      </c>
      <c r="E16">
        <f>D16*'TOC Calibration'!$B$12+'TOC Calibration'!$B$13</f>
        <v>4.4371791107809226</v>
      </c>
    </row>
    <row r="17" spans="1:5" x14ac:dyDescent="0.2">
      <c r="B17" t="s">
        <v>12</v>
      </c>
    </row>
    <row r="18" spans="1:5" x14ac:dyDescent="0.2">
      <c r="A18" t="s">
        <v>28</v>
      </c>
      <c r="B18" t="s">
        <v>11</v>
      </c>
      <c r="C18">
        <v>0.5</v>
      </c>
      <c r="D18">
        <v>5988</v>
      </c>
      <c r="E18">
        <f>D18*'TOC Calibration'!$B$12+'TOC Calibration'!$B$13</f>
        <v>5.381715598470576</v>
      </c>
    </row>
    <row r="19" spans="1:5" x14ac:dyDescent="0.2">
      <c r="A19" t="s">
        <v>28</v>
      </c>
      <c r="B19" t="s">
        <v>11</v>
      </c>
      <c r="C19">
        <v>0.5</v>
      </c>
      <c r="D19">
        <v>6124</v>
      </c>
      <c r="E19">
        <f>D19*'TOC Calibration'!$B$12+'TOC Calibration'!$B$13</f>
        <v>5.5106884522113315</v>
      </c>
    </row>
    <row r="20" spans="1:5" x14ac:dyDescent="0.2">
      <c r="A20" t="s">
        <v>28</v>
      </c>
      <c r="B20" t="s">
        <v>11</v>
      </c>
      <c r="C20">
        <v>0.5</v>
      </c>
      <c r="D20">
        <v>6139</v>
      </c>
      <c r="E20">
        <f>D20*'TOC Calibration'!$B$12+'TOC Calibration'!$B$13</f>
        <v>5.5249133993150918</v>
      </c>
    </row>
    <row r="21" spans="1:5" x14ac:dyDescent="0.2">
      <c r="B21" t="s">
        <v>12</v>
      </c>
    </row>
    <row r="22" spans="1:5" x14ac:dyDescent="0.2">
      <c r="A22" t="s">
        <v>29</v>
      </c>
      <c r="B22" t="s">
        <v>11</v>
      </c>
      <c r="C22">
        <v>0.5</v>
      </c>
      <c r="D22">
        <v>3863</v>
      </c>
      <c r="E22">
        <f>D22*'TOC Calibration'!$B$12+'TOC Calibration'!$B$13</f>
        <v>3.3665147587712649</v>
      </c>
    </row>
    <row r="23" spans="1:5" x14ac:dyDescent="0.2">
      <c r="A23" t="s">
        <v>29</v>
      </c>
      <c r="B23" t="s">
        <v>11</v>
      </c>
      <c r="C23">
        <v>0.5</v>
      </c>
      <c r="D23">
        <v>3962</v>
      </c>
      <c r="E23">
        <f>D23*'TOC Calibration'!$B$12+'TOC Calibration'!$B$13</f>
        <v>3.4603994096560799</v>
      </c>
    </row>
    <row r="24" spans="1:5" x14ac:dyDescent="0.2">
      <c r="A24" t="s">
        <v>29</v>
      </c>
      <c r="B24" t="s">
        <v>11</v>
      </c>
      <c r="C24">
        <v>0.5</v>
      </c>
      <c r="D24">
        <v>3980</v>
      </c>
      <c r="E24">
        <f>D24*'TOC Calibration'!$B$12+'TOC Calibration'!$B$13</f>
        <v>3.4774693461805919</v>
      </c>
    </row>
    <row r="25" spans="1:5" x14ac:dyDescent="0.2">
      <c r="B25" t="s">
        <v>12</v>
      </c>
    </row>
    <row r="26" spans="1:5" x14ac:dyDescent="0.2">
      <c r="A26" t="s">
        <v>30</v>
      </c>
      <c r="B26" t="s">
        <v>11</v>
      </c>
      <c r="C26">
        <v>0.5</v>
      </c>
      <c r="D26">
        <v>5489</v>
      </c>
      <c r="E26">
        <f>D26*'TOC Calibration'!$B$12+'TOC Calibration'!$B$13</f>
        <v>4.9084990248188323</v>
      </c>
    </row>
    <row r="27" spans="1:5" x14ac:dyDescent="0.2">
      <c r="A27" t="s">
        <v>30</v>
      </c>
      <c r="B27" t="s">
        <v>11</v>
      </c>
      <c r="C27">
        <v>0.5</v>
      </c>
      <c r="D27">
        <v>5643</v>
      </c>
      <c r="E27">
        <f>D27*'TOC Calibration'!$B$12+'TOC Calibration'!$B$13</f>
        <v>5.0545418150840993</v>
      </c>
    </row>
    <row r="28" spans="1:5" x14ac:dyDescent="0.2">
      <c r="A28" t="s">
        <v>30</v>
      </c>
      <c r="B28" t="s">
        <v>11</v>
      </c>
      <c r="C28">
        <v>0.5</v>
      </c>
      <c r="D28">
        <v>5620</v>
      </c>
      <c r="E28">
        <f>D28*'TOC Calibration'!$B$12+'TOC Calibration'!$B$13</f>
        <v>5.0327302295250007</v>
      </c>
    </row>
    <row r="29" spans="1:5" x14ac:dyDescent="0.2">
      <c r="B29" t="s">
        <v>12</v>
      </c>
    </row>
    <row r="30" spans="1:5" x14ac:dyDescent="0.2">
      <c r="A30" t="s">
        <v>31</v>
      </c>
      <c r="B30" t="s">
        <v>11</v>
      </c>
      <c r="C30">
        <v>0.5</v>
      </c>
      <c r="D30">
        <v>4428</v>
      </c>
      <c r="E30">
        <f>D30*'TOC Calibration'!$B$12+'TOC Calibration'!$B$13</f>
        <v>3.9023210996795523</v>
      </c>
    </row>
    <row r="31" spans="1:5" x14ac:dyDescent="0.2">
      <c r="A31" t="s">
        <v>31</v>
      </c>
      <c r="B31" t="s">
        <v>11</v>
      </c>
      <c r="C31">
        <v>0.5</v>
      </c>
      <c r="D31">
        <v>4549</v>
      </c>
      <c r="E31">
        <f>D31*'TOC Calibration'!$B$12+'TOC Calibration'!$B$13</f>
        <v>4.0170690063165484</v>
      </c>
    </row>
    <row r="32" spans="1:5" x14ac:dyDescent="0.2">
      <c r="A32" t="s">
        <v>31</v>
      </c>
      <c r="B32" t="s">
        <v>11</v>
      </c>
      <c r="C32">
        <v>0.5</v>
      </c>
      <c r="D32">
        <v>4582</v>
      </c>
      <c r="E32">
        <f>D32*'TOC Calibration'!$B$12+'TOC Calibration'!$B$13</f>
        <v>4.0483638899448202</v>
      </c>
    </row>
    <row r="33" spans="1:5" x14ac:dyDescent="0.2">
      <c r="B33" t="s">
        <v>12</v>
      </c>
    </row>
    <row r="34" spans="1:5" x14ac:dyDescent="0.2">
      <c r="A34" t="s">
        <v>32</v>
      </c>
      <c r="B34" t="s">
        <v>11</v>
      </c>
      <c r="C34">
        <v>0.5</v>
      </c>
      <c r="D34">
        <v>6093</v>
      </c>
      <c r="E34">
        <f>D34*'TOC Calibration'!$B$12+'TOC Calibration'!$B$13</f>
        <v>5.4812902281968947</v>
      </c>
    </row>
    <row r="35" spans="1:5" x14ac:dyDescent="0.2">
      <c r="A35" t="s">
        <v>32</v>
      </c>
      <c r="B35" t="s">
        <v>11</v>
      </c>
      <c r="C35">
        <v>0.5</v>
      </c>
      <c r="D35">
        <v>6282</v>
      </c>
      <c r="E35">
        <f>D35*'TOC Calibration'!$B$12+'TOC Calibration'!$B$13</f>
        <v>5.6605245617042685</v>
      </c>
    </row>
    <row r="36" spans="1:5" x14ac:dyDescent="0.2">
      <c r="A36" t="s">
        <v>32</v>
      </c>
      <c r="B36" t="s">
        <v>11</v>
      </c>
      <c r="C36">
        <v>0.5</v>
      </c>
      <c r="D36">
        <v>6282</v>
      </c>
      <c r="E36">
        <f>D36*'TOC Calibration'!$B$12+'TOC Calibration'!$B$13</f>
        <v>5.6605245617042685</v>
      </c>
    </row>
    <row r="37" spans="1:5" x14ac:dyDescent="0.2">
      <c r="B37" t="s">
        <v>12</v>
      </c>
    </row>
    <row r="38" spans="1:5" x14ac:dyDescent="0.2">
      <c r="A38" t="s">
        <v>33</v>
      </c>
      <c r="B38" t="s">
        <v>11</v>
      </c>
      <c r="C38">
        <v>0.5</v>
      </c>
      <c r="D38">
        <v>29023</v>
      </c>
      <c r="E38">
        <f>D38*'TOC Calibration'!$B$12+'TOC Calibration'!$B$13</f>
        <v>27.226492700811107</v>
      </c>
    </row>
    <row r="39" spans="1:5" x14ac:dyDescent="0.2">
      <c r="A39" t="s">
        <v>33</v>
      </c>
      <c r="B39" t="s">
        <v>11</v>
      </c>
      <c r="C39">
        <v>0.5</v>
      </c>
      <c r="D39">
        <v>29431</v>
      </c>
      <c r="E39">
        <f>D39*'TOC Calibration'!$B$12+'TOC Calibration'!$B$13</f>
        <v>27.613411262033374</v>
      </c>
    </row>
    <row r="40" spans="1:5" x14ac:dyDescent="0.2">
      <c r="A40" t="s">
        <v>33</v>
      </c>
      <c r="B40" t="s">
        <v>11</v>
      </c>
      <c r="C40">
        <v>0.5</v>
      </c>
      <c r="D40">
        <v>29344</v>
      </c>
      <c r="E40">
        <f>D40*'TOC Calibration'!$B$12+'TOC Calibration'!$B$13</f>
        <v>27.530906568831568</v>
      </c>
    </row>
    <row r="41" spans="1:5" x14ac:dyDescent="0.2">
      <c r="B41" t="s">
        <v>12</v>
      </c>
    </row>
    <row r="42" spans="1:5" x14ac:dyDescent="0.2">
      <c r="A42" t="s">
        <v>34</v>
      </c>
      <c r="B42" t="s">
        <v>11</v>
      </c>
      <c r="C42">
        <v>0.5</v>
      </c>
      <c r="D42">
        <v>6100</v>
      </c>
      <c r="E42">
        <f>D42*'TOC Calibration'!$B$12+'TOC Calibration'!$B$13</f>
        <v>5.4879285368453159</v>
      </c>
    </row>
    <row r="43" spans="1:5" x14ac:dyDescent="0.2">
      <c r="A43" t="s">
        <v>34</v>
      </c>
      <c r="B43" t="s">
        <v>11</v>
      </c>
      <c r="C43">
        <v>0.5</v>
      </c>
      <c r="D43">
        <v>6128</v>
      </c>
      <c r="E43">
        <f>D43*'TOC Calibration'!$B$12+'TOC Calibration'!$B$13</f>
        <v>5.5144817714390006</v>
      </c>
    </row>
    <row r="44" spans="1:5" x14ac:dyDescent="0.2">
      <c r="A44" t="s">
        <v>34</v>
      </c>
      <c r="B44" t="s">
        <v>11</v>
      </c>
      <c r="C44">
        <v>0.5</v>
      </c>
      <c r="D44">
        <v>6131</v>
      </c>
      <c r="E44">
        <f>D44*'TOC Calibration'!$B$12+'TOC Calibration'!$B$13</f>
        <v>5.5173267608597527</v>
      </c>
    </row>
    <row r="45" spans="1:5" x14ac:dyDescent="0.2">
      <c r="B45" t="s">
        <v>12</v>
      </c>
    </row>
    <row r="46" spans="1:5" x14ac:dyDescent="0.2">
      <c r="A46" t="s">
        <v>35</v>
      </c>
      <c r="B46" t="s">
        <v>11</v>
      </c>
      <c r="C46">
        <v>0.5</v>
      </c>
      <c r="D46">
        <v>4227</v>
      </c>
      <c r="E46">
        <f>D46*'TOC Calibration'!$B$12+'TOC Calibration'!$B$13</f>
        <v>3.7117068084891702</v>
      </c>
    </row>
    <row r="47" spans="1:5" x14ac:dyDescent="0.2">
      <c r="A47" t="s">
        <v>35</v>
      </c>
      <c r="B47" t="s">
        <v>11</v>
      </c>
      <c r="C47">
        <v>0.5</v>
      </c>
      <c r="D47">
        <v>4405</v>
      </c>
      <c r="E47">
        <f>D47*'TOC Calibration'!$B$12+'TOC Calibration'!$B$13</f>
        <v>3.8805095141204538</v>
      </c>
    </row>
    <row r="48" spans="1:5" x14ac:dyDescent="0.2">
      <c r="A48" t="s">
        <v>35</v>
      </c>
      <c r="B48" t="s">
        <v>11</v>
      </c>
      <c r="C48">
        <v>0.5</v>
      </c>
      <c r="D48">
        <v>4458</v>
      </c>
      <c r="E48">
        <f>D48*'TOC Calibration'!$B$12+'TOC Calibration'!$B$13</f>
        <v>3.9307709938870721</v>
      </c>
    </row>
    <row r="52" spans="1:6" x14ac:dyDescent="0.2">
      <c r="A52" t="s">
        <v>37</v>
      </c>
    </row>
    <row r="53" spans="1:6" x14ac:dyDescent="0.2">
      <c r="A53" s="1" t="s">
        <v>19</v>
      </c>
      <c r="B53" s="1" t="s">
        <v>16</v>
      </c>
      <c r="C53" s="1" t="s">
        <v>23</v>
      </c>
      <c r="D53" s="1" t="s">
        <v>3</v>
      </c>
      <c r="E53" s="1" t="s">
        <v>8</v>
      </c>
      <c r="F53" s="1" t="s">
        <v>9</v>
      </c>
    </row>
    <row r="54" spans="1:6" x14ac:dyDescent="0.2">
      <c r="A54" s="1" t="s">
        <v>38</v>
      </c>
      <c r="B54" s="1" t="s">
        <v>11</v>
      </c>
      <c r="C54" s="1">
        <f>AVERAGE(C2:C4)</f>
        <v>0.5</v>
      </c>
      <c r="D54" s="1">
        <f>AVERAGE(D2:D4)*5</f>
        <v>26443.333333333336</v>
      </c>
      <c r="E54" s="1">
        <f>AVERAGE(E2:E4)*5</f>
        <v>23.592584767498646</v>
      </c>
      <c r="F54" s="1">
        <f>STDEV(E2:E4)*5</f>
        <v>0.72549296277766784</v>
      </c>
    </row>
    <row r="55" spans="1:6" x14ac:dyDescent="0.2">
      <c r="A55" s="1" t="s">
        <v>39</v>
      </c>
      <c r="B55" s="1" t="s">
        <v>11</v>
      </c>
      <c r="C55" s="1">
        <f>AVERAGE(C6:C8)</f>
        <v>0.5</v>
      </c>
      <c r="D55" s="1">
        <f>AVERAGE(D6:D8)*5</f>
        <v>31905</v>
      </c>
      <c r="E55" s="1">
        <f>AVERAGE(E6:E8)*5</f>
        <v>28.772046062945421</v>
      </c>
      <c r="F55" s="1">
        <f>STDEV(E6:E8)*5</f>
        <v>0.57138346464634149</v>
      </c>
    </row>
    <row r="56" spans="1:6" x14ac:dyDescent="0.2">
      <c r="A56" s="1" t="s">
        <v>40</v>
      </c>
      <c r="B56" s="1" t="s">
        <v>11</v>
      </c>
      <c r="C56" s="1">
        <f>AVERAGE(C10:C12)</f>
        <v>0.5</v>
      </c>
      <c r="D56" s="1">
        <f>AVERAGE(D10:D12)*5</f>
        <v>20866.666666666664</v>
      </c>
      <c r="E56" s="1">
        <f>AVERAGE(E10:E12)*5</f>
        <v>18.304065544256371</v>
      </c>
      <c r="F56" s="1">
        <f>STDEV(E10:E12)*5</f>
        <v>0.43551816225815726</v>
      </c>
    </row>
    <row r="57" spans="1:6" x14ac:dyDescent="0.2">
      <c r="A57" s="1" t="s">
        <v>41</v>
      </c>
      <c r="B57" s="1" t="s">
        <v>11</v>
      </c>
      <c r="C57" s="1">
        <f>AVERAGE(C14:C16)</f>
        <v>0.5</v>
      </c>
      <c r="D57" s="1">
        <f>AVERAGE(D14:D16)*5</f>
        <v>24611.666666666664</v>
      </c>
      <c r="E57" s="1">
        <f>AVERAGE(E14:E16)*5</f>
        <v>21.855560671161744</v>
      </c>
      <c r="F57" s="1">
        <f>STDEV(E14:E16)*5</f>
        <v>0.46570461098536459</v>
      </c>
    </row>
    <row r="58" spans="1:6" x14ac:dyDescent="0.2">
      <c r="A58" s="1" t="s">
        <v>42</v>
      </c>
      <c r="B58" s="1" t="s">
        <v>11</v>
      </c>
      <c r="C58" s="1">
        <f>AVERAGE(C18:C20)</f>
        <v>0.5</v>
      </c>
      <c r="D58" s="1">
        <f>AVERAGE(D18:D20)*5</f>
        <v>30418.333333333336</v>
      </c>
      <c r="E58" s="1">
        <f>AVERAGE(E18:E20)*5</f>
        <v>27.362195749995003</v>
      </c>
      <c r="F58" s="1">
        <f>STDEV(E18:E20)*5</f>
        <v>0.39445086454063316</v>
      </c>
    </row>
    <row r="59" spans="1:6" x14ac:dyDescent="0.2">
      <c r="A59" s="1" t="s">
        <v>43</v>
      </c>
      <c r="B59" s="1" t="s">
        <v>11</v>
      </c>
      <c r="C59" s="1">
        <f>AVERAGE(C22:C24)</f>
        <v>0.5</v>
      </c>
      <c r="D59" s="1">
        <f>AVERAGE(D22:D24)*5</f>
        <v>19675</v>
      </c>
      <c r="E59" s="1">
        <f>AVERAGE(E22:E24)*5</f>
        <v>17.173972524346564</v>
      </c>
      <c r="F59" s="1">
        <f>STDEV(E22:E24)*5</f>
        <v>0.29872388917895709</v>
      </c>
    </row>
    <row r="60" spans="1:6" x14ac:dyDescent="0.2">
      <c r="A60" s="1" t="s">
        <v>44</v>
      </c>
      <c r="B60" s="1" t="s">
        <v>11</v>
      </c>
      <c r="C60" s="1">
        <f>AVERAGE(C26:C28)</f>
        <v>0.5</v>
      </c>
      <c r="D60" s="1">
        <f>AVERAGE(D26:D28)*5</f>
        <v>27920</v>
      </c>
      <c r="E60" s="1">
        <f>AVERAGE(E26:E28)*5</f>
        <v>24.992951782379883</v>
      </c>
      <c r="F60" s="1">
        <f>STDEV(E26:E28)*5</f>
        <v>0.39389949054196433</v>
      </c>
    </row>
    <row r="61" spans="1:6" x14ac:dyDescent="0.2">
      <c r="A61" s="1" t="s">
        <v>45</v>
      </c>
      <c r="B61" s="1" t="s">
        <v>11</v>
      </c>
      <c r="C61" s="1">
        <f>AVERAGE(C30:C32)</f>
        <v>0.5</v>
      </c>
      <c r="D61" s="1">
        <f>AVERAGE(D30:D32)*5</f>
        <v>22598.333333333336</v>
      </c>
      <c r="E61" s="1">
        <f>AVERAGE(E30:E32)*5</f>
        <v>19.946256659901536</v>
      </c>
      <c r="F61" s="1">
        <f>STDEV(E30:E32)*5</f>
        <v>0.38446363291032298</v>
      </c>
    </row>
    <row r="62" spans="1:6" x14ac:dyDescent="0.2">
      <c r="A62" s="1" t="s">
        <v>46</v>
      </c>
      <c r="B62" s="1" t="s">
        <v>11</v>
      </c>
      <c r="C62" s="1">
        <f>AVERAGE(C34:C36)</f>
        <v>0.5</v>
      </c>
      <c r="D62" s="1">
        <f>AVERAGE(D34:D36)*5</f>
        <v>31095</v>
      </c>
      <c r="E62" s="1">
        <f>AVERAGE(E34:E36)*5</f>
        <v>28.00389891934239</v>
      </c>
      <c r="F62" s="1">
        <f>STDEV(E34:E36)*5</f>
        <v>0.51740495349252724</v>
      </c>
    </row>
    <row r="63" spans="1:6" x14ac:dyDescent="0.2">
      <c r="A63" s="1" t="s">
        <v>47</v>
      </c>
      <c r="B63" s="1" t="s">
        <v>11</v>
      </c>
      <c r="C63" s="1">
        <f>AVERAGE(C38:C40)</f>
        <v>0.5</v>
      </c>
      <c r="D63" s="1">
        <f>AVERAGE(D38:D40)*5</f>
        <v>146330</v>
      </c>
      <c r="E63" s="1">
        <f>AVERAGE(E38:E40)*5</f>
        <v>137.2846842194601</v>
      </c>
      <c r="F63" s="1">
        <f>STDEV(E38:E40)*5</f>
        <v>1.0189471700032089</v>
      </c>
    </row>
    <row r="64" spans="1:6" x14ac:dyDescent="0.2">
      <c r="A64" s="1" t="s">
        <v>48</v>
      </c>
      <c r="B64" s="1" t="s">
        <v>11</v>
      </c>
      <c r="C64" s="1">
        <f>AVERAGE(C42:C44)</f>
        <v>0.5</v>
      </c>
      <c r="D64" s="1">
        <f>AVERAGE(D42:D44)*5</f>
        <v>30598.333333333336</v>
      </c>
      <c r="E64" s="1">
        <f>AVERAGE(E42:E44)*5</f>
        <v>27.532895115240116</v>
      </c>
      <c r="F64" s="1">
        <f>STDEV(E42:E44)*5</f>
        <v>8.107156836694912E-2</v>
      </c>
    </row>
    <row r="65" spans="1:6" x14ac:dyDescent="0.2">
      <c r="A65" s="1" t="s">
        <v>49</v>
      </c>
      <c r="B65" s="1" t="s">
        <v>11</v>
      </c>
      <c r="C65" s="1">
        <f>AVERAGE(C46:C48)</f>
        <v>0.5</v>
      </c>
      <c r="D65" s="1">
        <f>AVERAGE(D46:D48)*5</f>
        <v>21816.666666666664</v>
      </c>
      <c r="E65" s="1">
        <f>AVERAGE(E46:E48)*5</f>
        <v>19.204978860827826</v>
      </c>
      <c r="F65" s="1">
        <f>STDEV(E46:E48)*5</f>
        <v>0.57376565737829133</v>
      </c>
    </row>
    <row r="69" spans="1:6" x14ac:dyDescent="0.2">
      <c r="A69" t="s">
        <v>50</v>
      </c>
    </row>
    <row r="70" spans="1:6" x14ac:dyDescent="0.2">
      <c r="A70" s="1" t="s">
        <v>19</v>
      </c>
      <c r="B70" s="1" t="s">
        <v>8</v>
      </c>
      <c r="C70" s="1" t="s">
        <v>9</v>
      </c>
    </row>
    <row r="71" spans="1:6" x14ac:dyDescent="0.2">
      <c r="A71" s="1" t="s">
        <v>46</v>
      </c>
      <c r="B71" s="1">
        <v>28.00389891934239</v>
      </c>
      <c r="C71" s="1">
        <v>0.51740495349252724</v>
      </c>
    </row>
    <row r="72" spans="1:6" x14ac:dyDescent="0.2">
      <c r="A72" s="1" t="s">
        <v>39</v>
      </c>
      <c r="B72" s="1">
        <v>28.772046062945421</v>
      </c>
      <c r="C72" s="1">
        <v>0.57138346464634149</v>
      </c>
    </row>
    <row r="73" spans="1:6" x14ac:dyDescent="0.2">
      <c r="A73" s="1" t="s">
        <v>42</v>
      </c>
      <c r="B73" s="1">
        <v>27.362195749995003</v>
      </c>
      <c r="C73" s="1">
        <v>0.39445086454063316</v>
      </c>
    </row>
    <row r="74" spans="1:6" x14ac:dyDescent="0.2">
      <c r="A74" s="1" t="s">
        <v>48</v>
      </c>
      <c r="B74" s="1">
        <v>27.532895115240116</v>
      </c>
      <c r="C74" s="1">
        <v>8.107156836694912E-2</v>
      </c>
    </row>
    <row r="75" spans="1:6" x14ac:dyDescent="0.2">
      <c r="A75" s="1" t="s">
        <v>49</v>
      </c>
      <c r="B75" s="1">
        <v>19.204978860827826</v>
      </c>
      <c r="C75" s="1">
        <v>0.57376565737829133</v>
      </c>
    </row>
    <row r="76" spans="1:6" x14ac:dyDescent="0.2">
      <c r="A76" s="1" t="s">
        <v>40</v>
      </c>
      <c r="B76" s="1">
        <v>18.304065544256371</v>
      </c>
      <c r="C76" s="1">
        <v>0.43551816225815726</v>
      </c>
    </row>
    <row r="77" spans="1:6" x14ac:dyDescent="0.2">
      <c r="A77" s="1" t="s">
        <v>44</v>
      </c>
      <c r="B77" s="1">
        <v>24.992951782379883</v>
      </c>
      <c r="C77" s="1">
        <v>0.39389949054196433</v>
      </c>
    </row>
    <row r="78" spans="1:6" x14ac:dyDescent="0.2">
      <c r="A78" s="1" t="s">
        <v>45</v>
      </c>
      <c r="B78" s="1">
        <v>19.946256659901536</v>
      </c>
      <c r="C78" s="1">
        <v>0.38446363291032298</v>
      </c>
    </row>
    <row r="79" spans="1:6" x14ac:dyDescent="0.2">
      <c r="A79" s="1" t="s">
        <v>38</v>
      </c>
      <c r="B79" s="1">
        <v>23.592584767498646</v>
      </c>
      <c r="C79" s="1">
        <v>0.72549296277766784</v>
      </c>
    </row>
    <row r="80" spans="1:6" x14ac:dyDescent="0.2">
      <c r="A80" s="1" t="s">
        <v>43</v>
      </c>
      <c r="B80" s="1">
        <v>17.173972524346564</v>
      </c>
      <c r="C80" s="1">
        <v>0.29872388917895709</v>
      </c>
    </row>
    <row r="81" spans="1:3" x14ac:dyDescent="0.2">
      <c r="A81" s="1" t="s">
        <v>47</v>
      </c>
      <c r="B81" s="1">
        <v>137.2846842194601</v>
      </c>
      <c r="C81" s="1">
        <v>1.0189471700032089</v>
      </c>
    </row>
    <row r="82" spans="1:3" x14ac:dyDescent="0.2">
      <c r="A82" s="1" t="s">
        <v>41</v>
      </c>
      <c r="B82" s="1">
        <v>21.855560671161744</v>
      </c>
      <c r="C82" s="1">
        <v>0.46570461098536459</v>
      </c>
    </row>
  </sheetData>
  <sortState xmlns:xlrd2="http://schemas.microsoft.com/office/spreadsheetml/2017/richdata2" ref="A71:C82">
    <sortCondition ref="A71:A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1DCC1-827E-E240-B4EE-47AF459B542E}">
  <dimension ref="A1:F81"/>
  <sheetViews>
    <sheetView topLeftCell="A10" workbookViewId="0">
      <selection activeCell="C81" sqref="A70:C81"/>
    </sheetView>
  </sheetViews>
  <sheetFormatPr baseColWidth="10" defaultRowHeight="16" x14ac:dyDescent="0.2"/>
  <cols>
    <col min="1" max="1" width="15.1640625" bestFit="1" customWidth="1"/>
    <col min="2" max="2" width="13.33203125" bestFit="1" customWidth="1"/>
  </cols>
  <sheetData>
    <row r="1" spans="1:5" x14ac:dyDescent="0.2">
      <c r="A1" t="s">
        <v>15</v>
      </c>
      <c r="B1" t="s">
        <v>16</v>
      </c>
      <c r="C1" t="s">
        <v>17</v>
      </c>
      <c r="D1" t="s">
        <v>18</v>
      </c>
      <c r="E1" t="s">
        <v>8</v>
      </c>
    </row>
    <row r="2" spans="1:5" x14ac:dyDescent="0.2">
      <c r="A2" t="s">
        <v>51</v>
      </c>
      <c r="B2" t="s">
        <v>11</v>
      </c>
      <c r="C2">
        <v>0.5</v>
      </c>
      <c r="D2">
        <v>3374</v>
      </c>
      <c r="E2">
        <f>D2*'TOC Calibration'!$B$12+'TOC Calibration'!$B$13</f>
        <v>2.9027814831886944</v>
      </c>
    </row>
    <row r="3" spans="1:5" x14ac:dyDescent="0.2">
      <c r="A3" t="s">
        <v>51</v>
      </c>
      <c r="B3" t="s">
        <v>11</v>
      </c>
      <c r="C3">
        <v>0.5</v>
      </c>
      <c r="D3">
        <v>3531</v>
      </c>
      <c r="E3">
        <f>D3*'TOC Calibration'!$B$12+'TOC Calibration'!$B$13</f>
        <v>3.051669262874714</v>
      </c>
    </row>
    <row r="4" spans="1:5" x14ac:dyDescent="0.2">
      <c r="A4" t="s">
        <v>51</v>
      </c>
      <c r="B4" t="s">
        <v>11</v>
      </c>
      <c r="C4">
        <v>0.5</v>
      </c>
      <c r="D4">
        <v>3527</v>
      </c>
      <c r="E4">
        <f>D4*'TOC Calibration'!$B$12+'TOC Calibration'!$B$13</f>
        <v>3.0478759436470448</v>
      </c>
    </row>
    <row r="5" spans="1:5" x14ac:dyDescent="0.2">
      <c r="B5" t="s">
        <v>12</v>
      </c>
    </row>
    <row r="6" spans="1:5" x14ac:dyDescent="0.2">
      <c r="A6" t="s">
        <v>52</v>
      </c>
      <c r="B6" t="s">
        <v>11</v>
      </c>
      <c r="C6">
        <v>0.5</v>
      </c>
      <c r="D6">
        <v>17388</v>
      </c>
      <c r="E6">
        <f>D6*'TOC Calibration'!$B$12+'TOC Calibration'!$B$13</f>
        <v>16.192675397328053</v>
      </c>
    </row>
    <row r="7" spans="1:5" x14ac:dyDescent="0.2">
      <c r="A7" t="s">
        <v>52</v>
      </c>
      <c r="B7" t="s">
        <v>11</v>
      </c>
      <c r="C7">
        <v>0.5</v>
      </c>
      <c r="D7">
        <v>17933</v>
      </c>
      <c r="E7">
        <f>D7*'TOC Calibration'!$B$12+'TOC Calibration'!$B$13</f>
        <v>16.709515142097999</v>
      </c>
    </row>
    <row r="8" spans="1:5" x14ac:dyDescent="0.2">
      <c r="A8" t="s">
        <v>52</v>
      </c>
      <c r="B8" t="s">
        <v>11</v>
      </c>
      <c r="C8">
        <v>0.5</v>
      </c>
      <c r="D8">
        <v>17607</v>
      </c>
      <c r="E8">
        <f>D8*'TOC Calibration'!$B$12+'TOC Calibration'!$B$13</f>
        <v>16.400359625042945</v>
      </c>
    </row>
    <row r="9" spans="1:5" x14ac:dyDescent="0.2">
      <c r="B9" t="s">
        <v>12</v>
      </c>
    </row>
    <row r="10" spans="1:5" x14ac:dyDescent="0.2">
      <c r="A10" t="s">
        <v>53</v>
      </c>
      <c r="B10" t="s">
        <v>11</v>
      </c>
      <c r="C10">
        <v>0.5</v>
      </c>
      <c r="D10">
        <v>4053</v>
      </c>
      <c r="E10">
        <f>D10*'TOC Calibration'!$B$12+'TOC Calibration'!$B$13</f>
        <v>3.5466974220855563</v>
      </c>
    </row>
    <row r="11" spans="1:5" x14ac:dyDescent="0.2">
      <c r="A11" t="s">
        <v>53</v>
      </c>
      <c r="B11" t="s">
        <v>11</v>
      </c>
      <c r="C11">
        <v>0.5</v>
      </c>
      <c r="D11">
        <v>4204</v>
      </c>
      <c r="E11">
        <f>D11*'TOC Calibration'!$B$12+'TOC Calibration'!$B$13</f>
        <v>3.6898952229300721</v>
      </c>
    </row>
    <row r="12" spans="1:5" x14ac:dyDescent="0.2">
      <c r="A12" t="s">
        <v>53</v>
      </c>
      <c r="B12" t="s">
        <v>11</v>
      </c>
      <c r="C12">
        <v>0.5</v>
      </c>
      <c r="D12">
        <v>4218</v>
      </c>
      <c r="E12">
        <f>D12*'TOC Calibration'!$B$12+'TOC Calibration'!$B$13</f>
        <v>3.7031718402269149</v>
      </c>
    </row>
    <row r="13" spans="1:5" x14ac:dyDescent="0.2">
      <c r="B13" t="s">
        <v>12</v>
      </c>
    </row>
    <row r="14" spans="1:5" x14ac:dyDescent="0.2">
      <c r="A14" t="s">
        <v>54</v>
      </c>
      <c r="B14" t="s">
        <v>11</v>
      </c>
      <c r="C14">
        <v>0.5</v>
      </c>
      <c r="D14">
        <v>4230</v>
      </c>
      <c r="E14">
        <f>D14*'TOC Calibration'!$B$12+'TOC Calibration'!$B$13</f>
        <v>3.7145517979099223</v>
      </c>
    </row>
    <row r="15" spans="1:5" x14ac:dyDescent="0.2">
      <c r="A15" t="s">
        <v>54</v>
      </c>
      <c r="B15" t="s">
        <v>11</v>
      </c>
      <c r="C15">
        <v>0.5</v>
      </c>
      <c r="D15">
        <v>4325</v>
      </c>
      <c r="E15">
        <f>D15*'TOC Calibration'!$B$12+'TOC Calibration'!$B$13</f>
        <v>3.8046431295670686</v>
      </c>
    </row>
    <row r="16" spans="1:5" x14ac:dyDescent="0.2">
      <c r="A16" t="s">
        <v>54</v>
      </c>
      <c r="B16" t="s">
        <v>11</v>
      </c>
      <c r="C16">
        <v>0.5</v>
      </c>
      <c r="D16">
        <v>4332</v>
      </c>
      <c r="E16">
        <f>D16*'TOC Calibration'!$B$12+'TOC Calibration'!$B$13</f>
        <v>3.8112814382154898</v>
      </c>
    </row>
    <row r="17" spans="1:5" x14ac:dyDescent="0.2">
      <c r="B17" t="s">
        <v>12</v>
      </c>
    </row>
    <row r="18" spans="1:5" x14ac:dyDescent="0.2">
      <c r="A18" t="s">
        <v>55</v>
      </c>
      <c r="B18" t="s">
        <v>11</v>
      </c>
      <c r="C18">
        <v>0.5</v>
      </c>
      <c r="D18">
        <v>3704</v>
      </c>
      <c r="E18">
        <f>D18*'TOC Calibration'!$B$12+'TOC Calibration'!$B$13</f>
        <v>3.2157303194714109</v>
      </c>
    </row>
    <row r="19" spans="1:5" x14ac:dyDescent="0.2">
      <c r="A19" t="s">
        <v>55</v>
      </c>
      <c r="B19" t="s">
        <v>11</v>
      </c>
      <c r="C19">
        <v>0.5</v>
      </c>
      <c r="D19">
        <v>3795</v>
      </c>
      <c r="E19">
        <f>D19*'TOC Calibration'!$B$12+'TOC Calibration'!$B$13</f>
        <v>3.3020283319008872</v>
      </c>
    </row>
    <row r="20" spans="1:5" x14ac:dyDescent="0.2">
      <c r="A20" t="s">
        <v>55</v>
      </c>
      <c r="B20" t="s">
        <v>11</v>
      </c>
      <c r="C20">
        <v>0.5</v>
      </c>
      <c r="D20">
        <v>3826</v>
      </c>
      <c r="E20">
        <f>D20*'TOC Calibration'!$B$12+'TOC Calibration'!$B$13</f>
        <v>3.331426555915324</v>
      </c>
    </row>
    <row r="21" spans="1:5" x14ac:dyDescent="0.2">
      <c r="B21" t="s">
        <v>12</v>
      </c>
    </row>
    <row r="22" spans="1:5" x14ac:dyDescent="0.2">
      <c r="A22" t="s">
        <v>56</v>
      </c>
      <c r="B22" t="s">
        <v>11</v>
      </c>
      <c r="C22">
        <v>0.5</v>
      </c>
      <c r="D22">
        <v>4280</v>
      </c>
      <c r="E22">
        <f>D22*'TOC Calibration'!$B$12+'TOC Calibration'!$B$13</f>
        <v>3.7619682882557886</v>
      </c>
    </row>
    <row r="23" spans="1:5" x14ac:dyDescent="0.2">
      <c r="A23" t="s">
        <v>56</v>
      </c>
      <c r="B23" t="s">
        <v>11</v>
      </c>
      <c r="C23">
        <v>0.5</v>
      </c>
      <c r="D23">
        <v>4398</v>
      </c>
      <c r="E23">
        <f>D23*'TOC Calibration'!$B$12+'TOC Calibration'!$B$13</f>
        <v>3.8738712054720326</v>
      </c>
    </row>
    <row r="24" spans="1:5" x14ac:dyDescent="0.2">
      <c r="A24" t="s">
        <v>56</v>
      </c>
      <c r="B24" t="s">
        <v>11</v>
      </c>
      <c r="C24">
        <v>0.5</v>
      </c>
      <c r="D24">
        <v>4419</v>
      </c>
      <c r="E24">
        <f>D24*'TOC Calibration'!$B$12+'TOC Calibration'!$B$13</f>
        <v>3.893786131417297</v>
      </c>
    </row>
    <row r="25" spans="1:5" x14ac:dyDescent="0.2">
      <c r="B25" t="s">
        <v>12</v>
      </c>
    </row>
    <row r="26" spans="1:5" x14ac:dyDescent="0.2">
      <c r="A26" t="s">
        <v>57</v>
      </c>
      <c r="B26" t="s">
        <v>11</v>
      </c>
      <c r="C26">
        <v>0.5</v>
      </c>
      <c r="D26">
        <v>3671</v>
      </c>
      <c r="E26">
        <f>D26*'TOC Calibration'!$B$12+'TOC Calibration'!$B$13</f>
        <v>3.184435435843139</v>
      </c>
    </row>
    <row r="27" spans="1:5" x14ac:dyDescent="0.2">
      <c r="A27" t="s">
        <v>57</v>
      </c>
      <c r="B27" t="s">
        <v>11</v>
      </c>
      <c r="C27">
        <v>0.5</v>
      </c>
      <c r="D27">
        <v>3815</v>
      </c>
      <c r="E27">
        <f>D27*'TOC Calibration'!$B$12+'TOC Calibration'!$B$13</f>
        <v>3.3209949280392337</v>
      </c>
    </row>
    <row r="28" spans="1:5" x14ac:dyDescent="0.2">
      <c r="A28" t="s">
        <v>57</v>
      </c>
      <c r="B28" t="s">
        <v>11</v>
      </c>
      <c r="C28">
        <v>0.5</v>
      </c>
      <c r="D28">
        <v>3776</v>
      </c>
      <c r="E28">
        <f>D28*'TOC Calibration'!$B$12+'TOC Calibration'!$B$13</f>
        <v>3.2840100655694582</v>
      </c>
    </row>
    <row r="29" spans="1:5" x14ac:dyDescent="0.2">
      <c r="B29" t="s">
        <v>12</v>
      </c>
    </row>
    <row r="30" spans="1:5" x14ac:dyDescent="0.2">
      <c r="A30" t="s">
        <v>58</v>
      </c>
      <c r="B30" t="s">
        <v>11</v>
      </c>
      <c r="C30">
        <v>0.5</v>
      </c>
      <c r="D30">
        <v>3918</v>
      </c>
      <c r="E30">
        <f>D30*'TOC Calibration'!$B$12+'TOC Calibration'!$B$13</f>
        <v>3.4186728981517178</v>
      </c>
    </row>
    <row r="31" spans="1:5" x14ac:dyDescent="0.2">
      <c r="A31" t="s">
        <v>58</v>
      </c>
      <c r="B31" t="s">
        <v>11</v>
      </c>
      <c r="C31">
        <v>0.5</v>
      </c>
      <c r="D31">
        <v>4029</v>
      </c>
      <c r="E31">
        <f>D31*'TOC Calibration'!$B$12+'TOC Calibration'!$B$13</f>
        <v>3.5239375067195406</v>
      </c>
    </row>
    <row r="32" spans="1:5" x14ac:dyDescent="0.2">
      <c r="A32" t="s">
        <v>58</v>
      </c>
      <c r="B32" t="s">
        <v>11</v>
      </c>
      <c r="C32">
        <v>0.5</v>
      </c>
      <c r="D32">
        <v>4049</v>
      </c>
      <c r="E32">
        <f>D32*'TOC Calibration'!$B$12+'TOC Calibration'!$B$13</f>
        <v>3.5429041028578871</v>
      </c>
    </row>
    <row r="33" spans="1:5" x14ac:dyDescent="0.2">
      <c r="B33" t="s">
        <v>12</v>
      </c>
    </row>
    <row r="34" spans="1:5" x14ac:dyDescent="0.2">
      <c r="A34" t="s">
        <v>59</v>
      </c>
      <c r="B34" t="s">
        <v>11</v>
      </c>
      <c r="C34">
        <v>0.5</v>
      </c>
      <c r="D34">
        <v>3384</v>
      </c>
      <c r="E34">
        <f>D34*'TOC Calibration'!$B$12+'TOC Calibration'!$B$13</f>
        <v>2.9122647812578677</v>
      </c>
    </row>
    <row r="35" spans="1:5" x14ac:dyDescent="0.2">
      <c r="A35" t="s">
        <v>59</v>
      </c>
      <c r="B35" t="s">
        <v>11</v>
      </c>
      <c r="C35">
        <v>0.5</v>
      </c>
      <c r="D35">
        <v>3465</v>
      </c>
      <c r="E35">
        <f>D35*'TOC Calibration'!$B$12+'TOC Calibration'!$B$13</f>
        <v>2.9890794956181708</v>
      </c>
    </row>
    <row r="36" spans="1:5" x14ac:dyDescent="0.2">
      <c r="A36" t="s">
        <v>59</v>
      </c>
      <c r="B36" t="s">
        <v>11</v>
      </c>
      <c r="C36">
        <v>0.5</v>
      </c>
      <c r="D36">
        <v>3454</v>
      </c>
      <c r="E36">
        <f>D36*'TOC Calibration'!$B$12+'TOC Calibration'!$B$13</f>
        <v>2.97864786774208</v>
      </c>
    </row>
    <row r="37" spans="1:5" x14ac:dyDescent="0.2">
      <c r="B37" t="s">
        <v>12</v>
      </c>
    </row>
    <row r="38" spans="1:5" x14ac:dyDescent="0.2">
      <c r="A38" t="s">
        <v>60</v>
      </c>
      <c r="B38" t="s">
        <v>11</v>
      </c>
      <c r="C38">
        <v>0.5</v>
      </c>
      <c r="D38">
        <v>3661</v>
      </c>
      <c r="E38">
        <f>D38*'TOC Calibration'!$B$12+'TOC Calibration'!$B$13</f>
        <v>3.1749521377739658</v>
      </c>
    </row>
    <row r="39" spans="1:5" x14ac:dyDescent="0.2">
      <c r="A39" t="s">
        <v>60</v>
      </c>
      <c r="B39" t="s">
        <v>11</v>
      </c>
      <c r="C39">
        <v>0.5</v>
      </c>
      <c r="D39">
        <v>3725</v>
      </c>
      <c r="E39">
        <f>D39*'TOC Calibration'!$B$12+'TOC Calibration'!$B$13</f>
        <v>3.2356452454166744</v>
      </c>
    </row>
    <row r="40" spans="1:5" x14ac:dyDescent="0.2">
      <c r="A40" t="s">
        <v>60</v>
      </c>
      <c r="B40" t="s">
        <v>11</v>
      </c>
      <c r="C40">
        <v>0.5</v>
      </c>
      <c r="D40">
        <v>3709</v>
      </c>
      <c r="E40">
        <f>D40*'TOC Calibration'!$B$12+'TOC Calibration'!$B$13</f>
        <v>3.2204719685059975</v>
      </c>
    </row>
    <row r="41" spans="1:5" x14ac:dyDescent="0.2">
      <c r="B41" t="s">
        <v>12</v>
      </c>
    </row>
    <row r="42" spans="1:5" x14ac:dyDescent="0.2">
      <c r="A42" t="s">
        <v>61</v>
      </c>
      <c r="B42" t="s">
        <v>11</v>
      </c>
      <c r="C42">
        <v>0.5</v>
      </c>
      <c r="D42">
        <v>4363</v>
      </c>
      <c r="E42">
        <f>D42*'TOC Calibration'!$B$12+'TOC Calibration'!$B$13</f>
        <v>3.8406796622299266</v>
      </c>
    </row>
    <row r="43" spans="1:5" x14ac:dyDescent="0.2">
      <c r="A43" t="s">
        <v>61</v>
      </c>
      <c r="B43" t="s">
        <v>11</v>
      </c>
      <c r="C43">
        <v>0.5</v>
      </c>
      <c r="D43">
        <v>4444</v>
      </c>
      <c r="E43">
        <f>D43*'TOC Calibration'!$B$12+'TOC Calibration'!$B$13</f>
        <v>3.9174943765902297</v>
      </c>
    </row>
    <row r="44" spans="1:5" x14ac:dyDescent="0.2">
      <c r="A44" t="s">
        <v>61</v>
      </c>
      <c r="B44" t="s">
        <v>11</v>
      </c>
      <c r="C44">
        <v>0.5</v>
      </c>
      <c r="D44">
        <v>4414</v>
      </c>
      <c r="E44">
        <f>D44*'TOC Calibration'!$B$12+'TOC Calibration'!$B$13</f>
        <v>3.8890444823827099</v>
      </c>
    </row>
    <row r="45" spans="1:5" x14ac:dyDescent="0.2">
      <c r="B45" t="s">
        <v>12</v>
      </c>
    </row>
    <row r="46" spans="1:5" x14ac:dyDescent="0.2">
      <c r="A46" t="s">
        <v>62</v>
      </c>
      <c r="B46" t="s">
        <v>11</v>
      </c>
      <c r="C46">
        <v>0.5</v>
      </c>
      <c r="D46">
        <v>4252</v>
      </c>
      <c r="E46">
        <f>D46*'TOC Calibration'!$B$12+'TOC Calibration'!$B$13</f>
        <v>3.7354150536621038</v>
      </c>
    </row>
    <row r="47" spans="1:5" x14ac:dyDescent="0.2">
      <c r="A47" t="s">
        <v>62</v>
      </c>
      <c r="B47" t="s">
        <v>11</v>
      </c>
      <c r="C47">
        <v>0.5</v>
      </c>
      <c r="D47">
        <v>4340</v>
      </c>
      <c r="E47">
        <f>D47*'TOC Calibration'!$B$12+'TOC Calibration'!$B$13</f>
        <v>3.8188680766708281</v>
      </c>
    </row>
    <row r="48" spans="1:5" x14ac:dyDescent="0.2">
      <c r="A48" t="s">
        <v>62</v>
      </c>
      <c r="B48" t="s">
        <v>11</v>
      </c>
      <c r="C48">
        <v>0.5</v>
      </c>
      <c r="D48">
        <v>4333</v>
      </c>
      <c r="E48">
        <f>D48*'TOC Calibration'!$B$12+'TOC Calibration'!$B$13</f>
        <v>3.8122297680224069</v>
      </c>
    </row>
    <row r="51" spans="1:6" x14ac:dyDescent="0.2">
      <c r="A51" t="s">
        <v>37</v>
      </c>
    </row>
    <row r="52" spans="1:6" x14ac:dyDescent="0.2">
      <c r="A52" s="1" t="s">
        <v>19</v>
      </c>
      <c r="B52" s="1" t="s">
        <v>16</v>
      </c>
      <c r="C52" s="1" t="s">
        <v>23</v>
      </c>
      <c r="D52" s="1" t="s">
        <v>3</v>
      </c>
      <c r="E52" s="1" t="s">
        <v>8</v>
      </c>
      <c r="F52" s="1" t="s">
        <v>9</v>
      </c>
    </row>
    <row r="53" spans="1:6" x14ac:dyDescent="0.2">
      <c r="A53" s="3" t="s">
        <v>43</v>
      </c>
      <c r="B53" s="1" t="s">
        <v>11</v>
      </c>
      <c r="C53" s="1">
        <f>AVERAGE(C2:C4)</f>
        <v>0.5</v>
      </c>
      <c r="D53" s="1">
        <f>AVERAGE(D2:D4)*5</f>
        <v>17386.666666666668</v>
      </c>
      <c r="E53" s="1">
        <f>AVERAGE(E2:E4)*5</f>
        <v>15.003877816184088</v>
      </c>
      <c r="F53" s="1">
        <f>STDEV(E2:E4)*5</f>
        <v>0.42443277179811556</v>
      </c>
    </row>
    <row r="54" spans="1:6" x14ac:dyDescent="0.2">
      <c r="A54" s="3" t="s">
        <v>47</v>
      </c>
      <c r="B54" s="1" t="s">
        <v>11</v>
      </c>
      <c r="C54" s="1">
        <f>AVERAGE(C6:C8)</f>
        <v>0.5</v>
      </c>
      <c r="D54" s="1">
        <f>AVERAGE(D6:D8)*5</f>
        <v>88213.333333333343</v>
      </c>
      <c r="E54" s="1">
        <f>AVERAGE(E6:E8)*5</f>
        <v>82.170916940781652</v>
      </c>
      <c r="F54" s="1">
        <f>STDEV(E6:E8)*5</f>
        <v>1.3003736545396161</v>
      </c>
    </row>
    <row r="55" spans="1:6" x14ac:dyDescent="0.2">
      <c r="A55" s="3" t="s">
        <v>41</v>
      </c>
      <c r="B55" s="1" t="s">
        <v>11</v>
      </c>
      <c r="C55" s="1">
        <f>AVERAGE(C10:C12)</f>
        <v>0.5</v>
      </c>
      <c r="D55" s="1">
        <f>AVERAGE(D10:D12)*5</f>
        <v>20791.666666666664</v>
      </c>
      <c r="E55" s="1">
        <f>AVERAGE(E10:E12)*5</f>
        <v>18.232940808737574</v>
      </c>
      <c r="F55" s="1">
        <f>STDEV(E10:E12)*5</f>
        <v>0.43381122174200182</v>
      </c>
    </row>
    <row r="56" spans="1:6" x14ac:dyDescent="0.2">
      <c r="A56" s="3" t="s">
        <v>44</v>
      </c>
      <c r="B56" s="1" t="s">
        <v>11</v>
      </c>
      <c r="C56" s="1">
        <f>AVERAGE(C14:C16)</f>
        <v>0.5</v>
      </c>
      <c r="D56" s="1">
        <f>AVERAGE(D14:D16)*5</f>
        <v>21478.333333333336</v>
      </c>
      <c r="E56" s="1">
        <f>AVERAGE(E14:E16)*5</f>
        <v>18.884127276154132</v>
      </c>
      <c r="F56" s="1">
        <f>STDEV(E14:E16)*5</f>
        <v>0.27016305643624827</v>
      </c>
    </row>
    <row r="57" spans="1:6" x14ac:dyDescent="0.2">
      <c r="A57" s="3" t="s">
        <v>45</v>
      </c>
      <c r="B57" s="1" t="s">
        <v>11</v>
      </c>
      <c r="C57" s="1">
        <f>AVERAGE(C18:C20)</f>
        <v>0.5</v>
      </c>
      <c r="D57" s="1">
        <f>AVERAGE(D18:D20)*5</f>
        <v>18875</v>
      </c>
      <c r="E57" s="1">
        <f>AVERAGE(E18:E20)*5</f>
        <v>16.415308678812703</v>
      </c>
      <c r="F57" s="1">
        <f>STDEV(E18:E20)*5</f>
        <v>0.30067439235108712</v>
      </c>
    </row>
    <row r="58" spans="1:6" x14ac:dyDescent="0.2">
      <c r="A58" s="3" t="s">
        <v>38</v>
      </c>
      <c r="B58" s="1" t="s">
        <v>11</v>
      </c>
      <c r="C58" s="1">
        <f>AVERAGE(C22:C24)</f>
        <v>0.5</v>
      </c>
      <c r="D58" s="1">
        <f>AVERAGE(D22:D24)*5</f>
        <v>21828.333333333336</v>
      </c>
      <c r="E58" s="1">
        <f>AVERAGE(E22:E24)*5</f>
        <v>19.216042708575198</v>
      </c>
      <c r="F58" s="1">
        <f>STDEV(E22:E24)*5</f>
        <v>0.35528633366074708</v>
      </c>
    </row>
    <row r="59" spans="1:6" x14ac:dyDescent="0.2">
      <c r="A59" s="3" t="s">
        <v>48</v>
      </c>
      <c r="B59" s="1" t="s">
        <v>11</v>
      </c>
      <c r="C59" s="1">
        <f>AVERAGE(C26:C28)</f>
        <v>0.5</v>
      </c>
      <c r="D59" s="1">
        <f>AVERAGE(D26:D28)*5</f>
        <v>18770</v>
      </c>
      <c r="E59" s="1">
        <f>AVERAGE(E26:E28)*5</f>
        <v>16.315734049086387</v>
      </c>
      <c r="F59" s="1">
        <f>STDEV(E26:E28)*5</f>
        <v>0.35314941270124961</v>
      </c>
    </row>
    <row r="60" spans="1:6" x14ac:dyDescent="0.2">
      <c r="A60" s="3" t="s">
        <v>49</v>
      </c>
      <c r="B60" s="1" t="s">
        <v>11</v>
      </c>
      <c r="C60" s="1">
        <f>AVERAGE(C30:C32)</f>
        <v>0.5</v>
      </c>
      <c r="D60" s="1">
        <f>AVERAGE(D30:D32)*5</f>
        <v>19993.333333333332</v>
      </c>
      <c r="E60" s="1">
        <f>AVERAGE(E30:E32)*5</f>
        <v>17.475857512881909</v>
      </c>
      <c r="F60" s="1">
        <f>STDEV(E30:E32)*5</f>
        <v>0.33462517469026848</v>
      </c>
    </row>
    <row r="61" spans="1:6" x14ac:dyDescent="0.2">
      <c r="A61" s="3" t="s">
        <v>40</v>
      </c>
      <c r="B61" s="1" t="s">
        <v>11</v>
      </c>
      <c r="C61" s="1">
        <f>AVERAGE(C34:C36)</f>
        <v>0.5</v>
      </c>
      <c r="D61" s="1">
        <f>AVERAGE(D34:D36)*5</f>
        <v>17171.666666666668</v>
      </c>
      <c r="E61" s="1">
        <f>AVERAGE(E34:E36)*5</f>
        <v>14.799986907696862</v>
      </c>
      <c r="F61" s="1">
        <f>STDEV(E34:E36)*5</f>
        <v>0.20832700030611526</v>
      </c>
    </row>
    <row r="62" spans="1:6" x14ac:dyDescent="0.2">
      <c r="A62" s="3" t="s">
        <v>46</v>
      </c>
      <c r="B62" s="1" t="s">
        <v>11</v>
      </c>
      <c r="C62" s="1">
        <f>AVERAGE(C38:C40)</f>
        <v>0.5</v>
      </c>
      <c r="D62" s="1">
        <f>AVERAGE(D38:D40)*5</f>
        <v>18491.666666666668</v>
      </c>
      <c r="E62" s="1">
        <f>AVERAGE(E38:E40)*5</f>
        <v>16.051782252827731</v>
      </c>
      <c r="F62" s="1">
        <f>STDEV(E38:E40)*5</f>
        <v>0.15792847322720599</v>
      </c>
    </row>
    <row r="63" spans="1:6" x14ac:dyDescent="0.2">
      <c r="A63" s="3" t="s">
        <v>39</v>
      </c>
      <c r="B63" s="1" t="s">
        <v>11</v>
      </c>
      <c r="C63" s="1">
        <f>AVERAGE(C42:C44)</f>
        <v>0.5</v>
      </c>
      <c r="D63" s="1">
        <f>AVERAGE(D42:D44)*5</f>
        <v>22035</v>
      </c>
      <c r="E63" s="1">
        <f>AVERAGE(E42:E44)*5</f>
        <v>19.412030868671444</v>
      </c>
      <c r="F63" s="1">
        <f>STDEV(E42:E44)*5</f>
        <v>0.1941761727045517</v>
      </c>
    </row>
    <row r="64" spans="1:6" x14ac:dyDescent="0.2">
      <c r="A64" s="3" t="s">
        <v>42</v>
      </c>
      <c r="B64" s="1" t="s">
        <v>11</v>
      </c>
      <c r="C64" s="1">
        <f>AVERAGE(C46:C48)</f>
        <v>0.5</v>
      </c>
      <c r="D64" s="1">
        <f>AVERAGE(D46:D48)*5</f>
        <v>21541.666666666664</v>
      </c>
      <c r="E64" s="1">
        <f>AVERAGE(E46:E48)*5</f>
        <v>18.944188163925563</v>
      </c>
      <c r="F64" s="1">
        <f>STDEV(E46:E48)*5</f>
        <v>0.23192109410010295</v>
      </c>
    </row>
    <row r="68" spans="1:3" x14ac:dyDescent="0.2">
      <c r="A68" t="s">
        <v>50</v>
      </c>
    </row>
    <row r="69" spans="1:3" x14ac:dyDescent="0.2">
      <c r="A69" s="1" t="s">
        <v>19</v>
      </c>
      <c r="B69" s="1" t="s">
        <v>8</v>
      </c>
      <c r="C69" s="1" t="s">
        <v>9</v>
      </c>
    </row>
    <row r="70" spans="1:3" x14ac:dyDescent="0.2">
      <c r="A70" s="1" t="s">
        <v>46</v>
      </c>
      <c r="B70" s="1">
        <v>16.051782252827731</v>
      </c>
      <c r="C70" s="1">
        <v>0.15792847322720599</v>
      </c>
    </row>
    <row r="71" spans="1:3" x14ac:dyDescent="0.2">
      <c r="A71" s="1" t="s">
        <v>39</v>
      </c>
      <c r="B71" s="1">
        <v>19.412030868671444</v>
      </c>
      <c r="C71" s="1">
        <v>0.1941761727045517</v>
      </c>
    </row>
    <row r="72" spans="1:3" x14ac:dyDescent="0.2">
      <c r="A72" s="1" t="s">
        <v>42</v>
      </c>
      <c r="B72" s="1">
        <v>18.944188163925563</v>
      </c>
      <c r="C72" s="1">
        <v>0.23192109410010295</v>
      </c>
    </row>
    <row r="73" spans="1:3" x14ac:dyDescent="0.2">
      <c r="A73" s="1" t="s">
        <v>48</v>
      </c>
      <c r="B73" s="1">
        <v>16.315734049086387</v>
      </c>
      <c r="C73" s="1">
        <v>0.35314941270124961</v>
      </c>
    </row>
    <row r="74" spans="1:3" x14ac:dyDescent="0.2">
      <c r="A74" s="1" t="s">
        <v>49</v>
      </c>
      <c r="B74" s="1">
        <v>17.475857512881909</v>
      </c>
      <c r="C74" s="1">
        <v>0.33462517469026848</v>
      </c>
    </row>
    <row r="75" spans="1:3" x14ac:dyDescent="0.2">
      <c r="A75" s="1" t="s">
        <v>40</v>
      </c>
      <c r="B75" s="1">
        <v>14.799986907696862</v>
      </c>
      <c r="C75" s="1">
        <v>0.20832700030611526</v>
      </c>
    </row>
    <row r="76" spans="1:3" x14ac:dyDescent="0.2">
      <c r="A76" s="1" t="s">
        <v>44</v>
      </c>
      <c r="B76" s="1">
        <v>18.884127276154132</v>
      </c>
      <c r="C76" s="1">
        <v>0.27016305643624827</v>
      </c>
    </row>
    <row r="77" spans="1:3" x14ac:dyDescent="0.2">
      <c r="A77" s="1" t="s">
        <v>45</v>
      </c>
      <c r="B77" s="1">
        <v>16.415308678812703</v>
      </c>
      <c r="C77" s="1">
        <v>0.30067439235108712</v>
      </c>
    </row>
    <row r="78" spans="1:3" x14ac:dyDescent="0.2">
      <c r="A78" s="1" t="s">
        <v>38</v>
      </c>
      <c r="B78" s="1">
        <v>19.216042708575198</v>
      </c>
      <c r="C78" s="1">
        <v>0.35528633366074708</v>
      </c>
    </row>
    <row r="79" spans="1:3" x14ac:dyDescent="0.2">
      <c r="A79" s="1" t="s">
        <v>43</v>
      </c>
      <c r="B79" s="1">
        <v>15.003877816184088</v>
      </c>
      <c r="C79" s="1">
        <v>0.42443277179811556</v>
      </c>
    </row>
    <row r="80" spans="1:3" x14ac:dyDescent="0.2">
      <c r="A80" s="1" t="s">
        <v>47</v>
      </c>
      <c r="B80" s="1">
        <v>82.170916940781652</v>
      </c>
      <c r="C80" s="1">
        <v>1.3003736545396161</v>
      </c>
    </row>
    <row r="81" spans="1:3" x14ac:dyDescent="0.2">
      <c r="A81" s="1" t="s">
        <v>41</v>
      </c>
      <c r="B81" s="1">
        <v>18.232940808737574</v>
      </c>
      <c r="C81" s="1">
        <v>0.43381122174200182</v>
      </c>
    </row>
  </sheetData>
  <sortState xmlns:xlrd2="http://schemas.microsoft.com/office/spreadsheetml/2017/richdata2" ref="A70:C81">
    <sortCondition ref="A70:A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E7C1-6F97-BA47-A922-1CCA295AE509}">
  <dimension ref="A1:F94"/>
  <sheetViews>
    <sheetView topLeftCell="A5" workbookViewId="0">
      <selection activeCell="G62" sqref="G62"/>
    </sheetView>
  </sheetViews>
  <sheetFormatPr baseColWidth="10" defaultRowHeight="16" x14ac:dyDescent="0.2"/>
  <cols>
    <col min="2" max="2" width="13.33203125" bestFit="1" customWidth="1"/>
  </cols>
  <sheetData>
    <row r="1" spans="1:5" x14ac:dyDescent="0.2">
      <c r="A1" t="s">
        <v>15</v>
      </c>
      <c r="B1" t="s">
        <v>16</v>
      </c>
      <c r="C1" t="s">
        <v>17</v>
      </c>
      <c r="D1" t="s">
        <v>18</v>
      </c>
      <c r="E1" t="s">
        <v>8</v>
      </c>
    </row>
    <row r="2" spans="1:5" x14ac:dyDescent="0.2">
      <c r="A2" t="s">
        <v>63</v>
      </c>
      <c r="B2" t="s">
        <v>11</v>
      </c>
      <c r="C2">
        <v>0.5</v>
      </c>
      <c r="D2">
        <v>1772</v>
      </c>
      <c r="E2">
        <f>D2*'TOC Calibration'!$B$12+'TOC Calibration'!$B$13</f>
        <v>1.3835571325071434</v>
      </c>
    </row>
    <row r="3" spans="1:5" x14ac:dyDescent="0.2">
      <c r="A3" t="s">
        <v>63</v>
      </c>
      <c r="B3" t="s">
        <v>11</v>
      </c>
      <c r="C3">
        <v>0.5</v>
      </c>
      <c r="D3">
        <v>1889</v>
      </c>
      <c r="E3">
        <f>D3*'TOC Calibration'!$B$12+'TOC Calibration'!$B$13</f>
        <v>1.4945117199164701</v>
      </c>
    </row>
    <row r="4" spans="1:5" x14ac:dyDescent="0.2">
      <c r="A4" t="s">
        <v>63</v>
      </c>
      <c r="B4" t="s">
        <v>11</v>
      </c>
      <c r="C4">
        <v>0.5</v>
      </c>
      <c r="D4">
        <v>1947</v>
      </c>
      <c r="E4">
        <f>D4*'TOC Calibration'!$B$12+'TOC Calibration'!$B$13</f>
        <v>1.5495148487176749</v>
      </c>
    </row>
    <row r="5" spans="1:5" x14ac:dyDescent="0.2">
      <c r="B5" t="s">
        <v>12</v>
      </c>
    </row>
    <row r="6" spans="1:5" x14ac:dyDescent="0.2">
      <c r="A6" t="s">
        <v>64</v>
      </c>
      <c r="B6" t="s">
        <v>11</v>
      </c>
      <c r="C6">
        <v>0.5</v>
      </c>
      <c r="D6">
        <v>1745</v>
      </c>
      <c r="E6">
        <f>D6*'TOC Calibration'!$B$12+'TOC Calibration'!$B$13</f>
        <v>1.3579522277203757</v>
      </c>
    </row>
    <row r="7" spans="1:5" x14ac:dyDescent="0.2">
      <c r="A7" t="s">
        <v>64</v>
      </c>
      <c r="B7" t="s">
        <v>11</v>
      </c>
      <c r="C7">
        <v>0.5</v>
      </c>
      <c r="D7">
        <v>1875</v>
      </c>
      <c r="E7">
        <f>D7*'TOC Calibration'!$B$12+'TOC Calibration'!$B$13</f>
        <v>1.4812351026196275</v>
      </c>
    </row>
    <row r="8" spans="1:5" x14ac:dyDescent="0.2">
      <c r="A8" t="s">
        <v>64</v>
      </c>
      <c r="B8" t="s">
        <v>11</v>
      </c>
      <c r="C8">
        <v>0.5</v>
      </c>
      <c r="D8">
        <v>1912</v>
      </c>
      <c r="E8">
        <f>D8*'TOC Calibration'!$B$12+'TOC Calibration'!$B$13</f>
        <v>1.5163233054755685</v>
      </c>
    </row>
    <row r="9" spans="1:5" x14ac:dyDescent="0.2">
      <c r="B9" t="s">
        <v>12</v>
      </c>
    </row>
    <row r="10" spans="1:5" x14ac:dyDescent="0.2">
      <c r="A10" t="s">
        <v>65</v>
      </c>
      <c r="B10" t="s">
        <v>11</v>
      </c>
      <c r="C10">
        <v>0.5</v>
      </c>
      <c r="D10">
        <v>3413</v>
      </c>
      <c r="E10">
        <f>D10*'TOC Calibration'!$B$12+'TOC Calibration'!$B$13</f>
        <v>2.9397663456584699</v>
      </c>
    </row>
    <row r="11" spans="1:5" x14ac:dyDescent="0.2">
      <c r="A11" t="s">
        <v>65</v>
      </c>
      <c r="B11" t="s">
        <v>11</v>
      </c>
      <c r="C11">
        <v>0.5</v>
      </c>
      <c r="D11">
        <v>3534</v>
      </c>
      <c r="E11">
        <f>D11*'TOC Calibration'!$B$12+'TOC Calibration'!$B$13</f>
        <v>3.054514252295466</v>
      </c>
    </row>
    <row r="12" spans="1:5" x14ac:dyDescent="0.2">
      <c r="A12" t="s">
        <v>65</v>
      </c>
      <c r="B12" t="s">
        <v>11</v>
      </c>
      <c r="C12">
        <v>0.5</v>
      </c>
      <c r="D12">
        <v>3541</v>
      </c>
      <c r="E12">
        <f>D12*'TOC Calibration'!$B$12+'TOC Calibration'!$B$13</f>
        <v>3.0611525609438872</v>
      </c>
    </row>
    <row r="13" spans="1:5" x14ac:dyDescent="0.2">
      <c r="B13" t="s">
        <v>12</v>
      </c>
    </row>
    <row r="14" spans="1:5" x14ac:dyDescent="0.2">
      <c r="A14" t="s">
        <v>66</v>
      </c>
      <c r="B14" t="s">
        <v>11</v>
      </c>
      <c r="C14">
        <v>0.5</v>
      </c>
      <c r="D14">
        <v>3427</v>
      </c>
      <c r="E14">
        <f>D14*'TOC Calibration'!$B$12+'TOC Calibration'!$B$13</f>
        <v>2.9530429629553123</v>
      </c>
    </row>
    <row r="15" spans="1:5" x14ac:dyDescent="0.2">
      <c r="A15" t="s">
        <v>66</v>
      </c>
      <c r="B15" t="s">
        <v>11</v>
      </c>
      <c r="C15">
        <v>0.5</v>
      </c>
      <c r="D15">
        <v>3560</v>
      </c>
      <c r="E15">
        <f>D15*'TOC Calibration'!$B$12+'TOC Calibration'!$B$13</f>
        <v>3.0791708272753162</v>
      </c>
    </row>
    <row r="16" spans="1:5" x14ac:dyDescent="0.2">
      <c r="A16" t="s">
        <v>66</v>
      </c>
      <c r="B16" t="s">
        <v>11</v>
      </c>
      <c r="C16">
        <v>0.5</v>
      </c>
      <c r="D16">
        <v>3572</v>
      </c>
      <c r="E16">
        <f>D16*'TOC Calibration'!$B$12+'TOC Calibration'!$B$13</f>
        <v>3.090550784958324</v>
      </c>
    </row>
    <row r="17" spans="1:5" x14ac:dyDescent="0.2">
      <c r="B17" t="s">
        <v>12</v>
      </c>
    </row>
    <row r="18" spans="1:5" x14ac:dyDescent="0.2">
      <c r="A18" t="s">
        <v>67</v>
      </c>
      <c r="B18" t="s">
        <v>11</v>
      </c>
      <c r="C18">
        <v>0.5</v>
      </c>
      <c r="D18">
        <v>2259</v>
      </c>
      <c r="E18">
        <f>D18*'TOC Calibration'!$B$12+'TOC Calibration'!$B$13</f>
        <v>1.8453937484758796</v>
      </c>
    </row>
    <row r="19" spans="1:5" x14ac:dyDescent="0.2">
      <c r="A19" t="s">
        <v>67</v>
      </c>
      <c r="B19" t="s">
        <v>11</v>
      </c>
      <c r="C19">
        <v>0.5</v>
      </c>
      <c r="D19">
        <v>2328</v>
      </c>
      <c r="E19">
        <f>D19*'TOC Calibration'!$B$12+'TOC Calibration'!$B$13</f>
        <v>1.9108285051531748</v>
      </c>
    </row>
    <row r="20" spans="1:5" x14ac:dyDescent="0.2">
      <c r="A20" t="s">
        <v>67</v>
      </c>
      <c r="B20" t="s">
        <v>11</v>
      </c>
      <c r="C20">
        <v>0.5</v>
      </c>
      <c r="D20">
        <v>2348</v>
      </c>
      <c r="E20">
        <f>D20*'TOC Calibration'!$B$12+'TOC Calibration'!$B$13</f>
        <v>1.9297951012915213</v>
      </c>
    </row>
    <row r="21" spans="1:5" x14ac:dyDescent="0.2">
      <c r="B21" t="s">
        <v>12</v>
      </c>
    </row>
    <row r="22" spans="1:5" x14ac:dyDescent="0.2">
      <c r="A22" t="s">
        <v>68</v>
      </c>
      <c r="B22" t="s">
        <v>11</v>
      </c>
      <c r="C22">
        <v>0.5</v>
      </c>
      <c r="D22">
        <v>3368</v>
      </c>
      <c r="E22">
        <f>D22*'TOC Calibration'!$B$12+'TOC Calibration'!$B$13</f>
        <v>2.8970915043471903</v>
      </c>
    </row>
    <row r="23" spans="1:5" x14ac:dyDescent="0.2">
      <c r="A23" t="s">
        <v>68</v>
      </c>
      <c r="B23" t="s">
        <v>11</v>
      </c>
      <c r="C23">
        <v>0.5</v>
      </c>
      <c r="D23">
        <v>3587</v>
      </c>
      <c r="E23">
        <f>D23*'TOC Calibration'!$B$12+'TOC Calibration'!$B$13</f>
        <v>3.1047757320620839</v>
      </c>
    </row>
    <row r="24" spans="1:5" x14ac:dyDescent="0.2">
      <c r="A24" t="s">
        <v>68</v>
      </c>
      <c r="B24" t="s">
        <v>11</v>
      </c>
      <c r="C24">
        <v>0.5</v>
      </c>
      <c r="D24">
        <v>3595</v>
      </c>
      <c r="E24">
        <f>D24*'TOC Calibration'!$B$12+'TOC Calibration'!$B$13</f>
        <v>3.1123623705174226</v>
      </c>
    </row>
    <row r="25" spans="1:5" x14ac:dyDescent="0.2">
      <c r="B25" t="s">
        <v>12</v>
      </c>
    </row>
    <row r="26" spans="1:5" x14ac:dyDescent="0.2">
      <c r="A26" t="s">
        <v>69</v>
      </c>
      <c r="B26" t="s">
        <v>11</v>
      </c>
      <c r="C26">
        <v>0.5</v>
      </c>
      <c r="D26">
        <v>3368</v>
      </c>
      <c r="E26">
        <f>D26*'TOC Calibration'!$B$12+'TOC Calibration'!$B$13</f>
        <v>2.8970915043471903</v>
      </c>
    </row>
    <row r="27" spans="1:5" x14ac:dyDescent="0.2">
      <c r="A27" t="s">
        <v>69</v>
      </c>
      <c r="B27" t="s">
        <v>11</v>
      </c>
      <c r="C27">
        <v>0.5</v>
      </c>
      <c r="D27">
        <v>3491</v>
      </c>
      <c r="E27">
        <f>D27*'TOC Calibration'!$B$12+'TOC Calibration'!$B$13</f>
        <v>3.013736070598021</v>
      </c>
    </row>
    <row r="28" spans="1:5" x14ac:dyDescent="0.2">
      <c r="A28" t="s">
        <v>69</v>
      </c>
      <c r="B28" t="s">
        <v>11</v>
      </c>
      <c r="C28">
        <v>0.5</v>
      </c>
      <c r="D28">
        <v>3526</v>
      </c>
      <c r="E28">
        <f>D28*'TOC Calibration'!$B$12+'TOC Calibration'!$B$13</f>
        <v>3.0469276138401273</v>
      </c>
    </row>
    <row r="29" spans="1:5" x14ac:dyDescent="0.2">
      <c r="B29" t="s">
        <v>12</v>
      </c>
    </row>
    <row r="30" spans="1:5" x14ac:dyDescent="0.2">
      <c r="A30" t="s">
        <v>70</v>
      </c>
      <c r="B30" t="s">
        <v>11</v>
      </c>
      <c r="C30">
        <v>0.5</v>
      </c>
      <c r="D30">
        <v>3239</v>
      </c>
      <c r="E30">
        <f>D30*'TOC Calibration'!$B$12+'TOC Calibration'!$B$13</f>
        <v>2.774756959254856</v>
      </c>
    </row>
    <row r="31" spans="1:5" x14ac:dyDescent="0.2">
      <c r="A31" t="s">
        <v>70</v>
      </c>
      <c r="B31" t="s">
        <v>11</v>
      </c>
      <c r="C31">
        <v>0.5</v>
      </c>
      <c r="D31">
        <v>3333</v>
      </c>
      <c r="E31">
        <f>D31*'TOC Calibration'!$B$12+'TOC Calibration'!$B$13</f>
        <v>2.8638999611050839</v>
      </c>
    </row>
    <row r="32" spans="1:5" x14ac:dyDescent="0.2">
      <c r="A32" t="s">
        <v>70</v>
      </c>
      <c r="B32" t="s">
        <v>11</v>
      </c>
      <c r="C32">
        <v>0.5</v>
      </c>
      <c r="D32">
        <v>3328</v>
      </c>
      <c r="E32">
        <f>D32*'TOC Calibration'!$B$12+'TOC Calibration'!$B$13</f>
        <v>2.8591583120704973</v>
      </c>
    </row>
    <row r="33" spans="1:5" x14ac:dyDescent="0.2">
      <c r="B33" t="s">
        <v>12</v>
      </c>
    </row>
    <row r="34" spans="1:5" x14ac:dyDescent="0.2">
      <c r="A34" t="s">
        <v>71</v>
      </c>
      <c r="B34" t="s">
        <v>11</v>
      </c>
      <c r="C34">
        <v>0.5</v>
      </c>
      <c r="D34">
        <v>3637</v>
      </c>
      <c r="E34">
        <f>D34*'TOC Calibration'!$B$12+'TOC Calibration'!$B$13</f>
        <v>3.1521922224079502</v>
      </c>
    </row>
    <row r="35" spans="1:5" x14ac:dyDescent="0.2">
      <c r="A35" t="s">
        <v>71</v>
      </c>
      <c r="B35" t="s">
        <v>11</v>
      </c>
      <c r="C35">
        <v>0.5</v>
      </c>
      <c r="D35">
        <v>3736</v>
      </c>
      <c r="E35">
        <f>D35*'TOC Calibration'!$B$12+'TOC Calibration'!$B$13</f>
        <v>3.2460768732927652</v>
      </c>
    </row>
    <row r="36" spans="1:5" x14ac:dyDescent="0.2">
      <c r="A36" t="s">
        <v>71</v>
      </c>
      <c r="B36" t="s">
        <v>11</v>
      </c>
      <c r="C36">
        <v>0.5</v>
      </c>
      <c r="D36">
        <v>3686</v>
      </c>
      <c r="E36">
        <f>D36*'TOC Calibration'!$B$12+'TOC Calibration'!$B$13</f>
        <v>3.1986603829468989</v>
      </c>
    </row>
    <row r="37" spans="1:5" x14ac:dyDescent="0.2">
      <c r="B37" t="s">
        <v>12</v>
      </c>
    </row>
    <row r="38" spans="1:5" x14ac:dyDescent="0.2">
      <c r="A38" t="s">
        <v>72</v>
      </c>
      <c r="B38" t="s">
        <v>11</v>
      </c>
      <c r="C38">
        <v>0.5</v>
      </c>
      <c r="D38">
        <v>3311</v>
      </c>
      <c r="E38">
        <f>D38*'TOC Calibration'!$B$12+'TOC Calibration'!$B$13</f>
        <v>2.8430367053529029</v>
      </c>
    </row>
    <row r="39" spans="1:5" x14ac:dyDescent="0.2">
      <c r="A39" t="s">
        <v>72</v>
      </c>
      <c r="B39" t="s">
        <v>11</v>
      </c>
      <c r="C39">
        <v>0.5</v>
      </c>
      <c r="D39">
        <v>3367</v>
      </c>
      <c r="E39">
        <f>D39*'TOC Calibration'!$B$12+'TOC Calibration'!$B$13</f>
        <v>2.8961431745402733</v>
      </c>
    </row>
    <row r="40" spans="1:5" x14ac:dyDescent="0.2">
      <c r="A40" t="s">
        <v>72</v>
      </c>
      <c r="B40" t="s">
        <v>11</v>
      </c>
      <c r="C40">
        <v>0.5</v>
      </c>
      <c r="D40">
        <v>3381</v>
      </c>
      <c r="E40">
        <f>D40*'TOC Calibration'!$B$12+'TOC Calibration'!$B$13</f>
        <v>2.9094197918371156</v>
      </c>
    </row>
    <row r="41" spans="1:5" x14ac:dyDescent="0.2">
      <c r="B41" t="s">
        <v>12</v>
      </c>
    </row>
    <row r="42" spans="1:5" x14ac:dyDescent="0.2">
      <c r="A42" t="s">
        <v>73</v>
      </c>
      <c r="B42" t="s">
        <v>11</v>
      </c>
      <c r="C42">
        <v>0.5</v>
      </c>
      <c r="D42">
        <v>3514</v>
      </c>
      <c r="E42">
        <f>D42*'TOC Calibration'!$B$12+'TOC Calibration'!$B$13</f>
        <v>3.0355476561571195</v>
      </c>
    </row>
    <row r="43" spans="1:5" x14ac:dyDescent="0.2">
      <c r="A43" t="s">
        <v>73</v>
      </c>
      <c r="B43" t="s">
        <v>11</v>
      </c>
      <c r="C43">
        <v>0.5</v>
      </c>
      <c r="D43">
        <v>3516</v>
      </c>
      <c r="E43">
        <f>D43*'TOC Calibration'!$B$12+'TOC Calibration'!$B$13</f>
        <v>3.0374443157709541</v>
      </c>
    </row>
    <row r="44" spans="1:5" x14ac:dyDescent="0.2">
      <c r="A44" t="s">
        <v>73</v>
      </c>
      <c r="B44" t="s">
        <v>11</v>
      </c>
      <c r="C44">
        <v>0.5</v>
      </c>
      <c r="D44">
        <v>3473</v>
      </c>
      <c r="E44">
        <f>D44*'TOC Calibration'!$B$12+'TOC Calibration'!$B$13</f>
        <v>2.9966661340735095</v>
      </c>
    </row>
    <row r="45" spans="1:5" x14ac:dyDescent="0.2">
      <c r="B45" t="s">
        <v>12</v>
      </c>
    </row>
    <row r="46" spans="1:5" x14ac:dyDescent="0.2">
      <c r="A46" t="s">
        <v>74</v>
      </c>
      <c r="B46" t="s">
        <v>11</v>
      </c>
      <c r="C46">
        <v>0.5</v>
      </c>
      <c r="D46">
        <v>3485</v>
      </c>
      <c r="E46">
        <f>D46*'TOC Calibration'!$B$12+'TOC Calibration'!$B$13</f>
        <v>3.0080460917565173</v>
      </c>
    </row>
    <row r="47" spans="1:5" x14ac:dyDescent="0.2">
      <c r="A47" t="s">
        <v>74</v>
      </c>
      <c r="B47" t="s">
        <v>11</v>
      </c>
      <c r="C47">
        <v>0.5</v>
      </c>
      <c r="D47">
        <v>3548</v>
      </c>
      <c r="E47">
        <f>D47*'TOC Calibration'!$B$12+'TOC Calibration'!$B$13</f>
        <v>3.0677908695923084</v>
      </c>
    </row>
    <row r="48" spans="1:5" x14ac:dyDescent="0.2">
      <c r="A48" t="s">
        <v>74</v>
      </c>
      <c r="B48" t="s">
        <v>11</v>
      </c>
      <c r="C48">
        <v>0.5</v>
      </c>
      <c r="D48">
        <v>3558</v>
      </c>
      <c r="E48">
        <f>D48*'TOC Calibration'!$B$12+'TOC Calibration'!$B$13</f>
        <v>3.0772741676614817</v>
      </c>
    </row>
    <row r="49" spans="1:6" x14ac:dyDescent="0.2">
      <c r="B49" t="s">
        <v>12</v>
      </c>
    </row>
    <row r="50" spans="1:6" x14ac:dyDescent="0.2">
      <c r="A50" t="s">
        <v>75</v>
      </c>
      <c r="B50" t="s">
        <v>11</v>
      </c>
      <c r="C50">
        <v>0.5</v>
      </c>
      <c r="D50">
        <v>11971</v>
      </c>
      <c r="E50">
        <f>D50*'TOC Calibration'!$B$12+'TOC Calibration'!$B$13</f>
        <v>11.055572833256917</v>
      </c>
    </row>
    <row r="51" spans="1:6" x14ac:dyDescent="0.2">
      <c r="A51" t="s">
        <v>75</v>
      </c>
      <c r="B51" t="s">
        <v>11</v>
      </c>
      <c r="C51">
        <v>0.5</v>
      </c>
      <c r="D51">
        <v>12097</v>
      </c>
      <c r="E51">
        <f>D51*'TOC Calibration'!$B$12+'TOC Calibration'!$B$13</f>
        <v>11.175062388928501</v>
      </c>
    </row>
    <row r="52" spans="1:6" x14ac:dyDescent="0.2">
      <c r="A52" t="s">
        <v>75</v>
      </c>
      <c r="B52" t="s">
        <v>11</v>
      </c>
      <c r="C52">
        <v>0.5</v>
      </c>
      <c r="D52">
        <v>12119</v>
      </c>
      <c r="E52">
        <f>D52*'TOC Calibration'!$B$12+'TOC Calibration'!$B$13</f>
        <v>11.195925644680681</v>
      </c>
    </row>
    <row r="53" spans="1:6" x14ac:dyDescent="0.2">
      <c r="B53" t="s">
        <v>12</v>
      </c>
    </row>
    <row r="54" spans="1:6" x14ac:dyDescent="0.2">
      <c r="A54" t="s">
        <v>76</v>
      </c>
      <c r="B54" t="s">
        <v>11</v>
      </c>
      <c r="C54">
        <v>0.5</v>
      </c>
      <c r="D54">
        <v>2806</v>
      </c>
      <c r="E54">
        <f>D54*'TOC Calibration'!$B$12+'TOC Calibration'!$B$13</f>
        <v>2.364130152859655</v>
      </c>
    </row>
    <row r="55" spans="1:6" x14ac:dyDescent="0.2">
      <c r="A55" t="s">
        <v>76</v>
      </c>
      <c r="B55" t="s">
        <v>11</v>
      </c>
      <c r="C55">
        <v>0.5</v>
      </c>
      <c r="D55">
        <v>2836</v>
      </c>
      <c r="E55">
        <f>D55*'TOC Calibration'!$B$12+'TOC Calibration'!$B$13</f>
        <v>2.3925800470671748</v>
      </c>
    </row>
    <row r="56" spans="1:6" x14ac:dyDescent="0.2">
      <c r="A56" t="s">
        <v>76</v>
      </c>
      <c r="B56" t="s">
        <v>11</v>
      </c>
      <c r="C56">
        <v>0.5</v>
      </c>
      <c r="D56">
        <v>2787</v>
      </c>
      <c r="E56">
        <f>D56*'TOC Calibration'!$B$12+'TOC Calibration'!$B$13</f>
        <v>2.346111886528226</v>
      </c>
    </row>
    <row r="59" spans="1:6" x14ac:dyDescent="0.2">
      <c r="A59" t="s">
        <v>37</v>
      </c>
    </row>
    <row r="60" spans="1:6" x14ac:dyDescent="0.2">
      <c r="A60" s="1" t="s">
        <v>19</v>
      </c>
      <c r="B60" s="1" t="s">
        <v>16</v>
      </c>
      <c r="C60" s="1" t="s">
        <v>23</v>
      </c>
      <c r="D60" s="1" t="s">
        <v>3</v>
      </c>
      <c r="E60" s="1" t="s">
        <v>8</v>
      </c>
      <c r="F60" s="1" t="s">
        <v>9</v>
      </c>
    </row>
    <row r="61" spans="1:6" x14ac:dyDescent="0.2">
      <c r="A61" s="3" t="s">
        <v>77</v>
      </c>
      <c r="B61" s="1" t="s">
        <v>11</v>
      </c>
      <c r="C61" s="1">
        <f>AVERAGE(C2:C4)</f>
        <v>0.5</v>
      </c>
      <c r="D61" s="1">
        <f>AVERAGE(D2:D4)*5</f>
        <v>9346.6666666666661</v>
      </c>
      <c r="E61" s="1">
        <f>AVERAGE(E2:E4)*5</f>
        <v>7.3793061685688146</v>
      </c>
      <c r="F61" s="1">
        <f>STDEV(E2:E4)*5</f>
        <v>0.42268106679717321</v>
      </c>
    </row>
    <row r="62" spans="1:6" x14ac:dyDescent="0.2">
      <c r="A62" s="3" t="s">
        <v>78</v>
      </c>
      <c r="B62" s="1" t="s">
        <v>11</v>
      </c>
      <c r="C62" s="1">
        <f>AVERAGE(C6:C8)</f>
        <v>0.5</v>
      </c>
      <c r="D62" s="1">
        <f>AVERAGE(D6:D8)*5</f>
        <v>9220</v>
      </c>
      <c r="E62" s="1">
        <f>AVERAGE(E6:E8)*5</f>
        <v>7.2591843930259525</v>
      </c>
      <c r="F62" s="1">
        <f>STDEV(E6:E8)*5</f>
        <v>0.41588884478720967</v>
      </c>
    </row>
    <row r="63" spans="1:6" x14ac:dyDescent="0.2">
      <c r="A63" s="3" t="s">
        <v>46</v>
      </c>
      <c r="B63" s="1" t="s">
        <v>11</v>
      </c>
      <c r="C63" s="1">
        <f>AVERAGE(C10:C12)</f>
        <v>0.5</v>
      </c>
      <c r="D63" s="1">
        <f>AVERAGE(D10:D12)*5</f>
        <v>17480</v>
      </c>
      <c r="E63" s="1">
        <f>AVERAGE(E10:E12)*5</f>
        <v>15.092388598163041</v>
      </c>
      <c r="F63" s="1">
        <f>STDEV(E10:E12)*5</f>
        <v>0.34123405018038411</v>
      </c>
    </row>
    <row r="64" spans="1:6" x14ac:dyDescent="0.2">
      <c r="A64" s="3" t="s">
        <v>39</v>
      </c>
      <c r="B64" s="1" t="s">
        <v>11</v>
      </c>
      <c r="C64" s="1">
        <f>AVERAGE(C14:C16)</f>
        <v>0.5</v>
      </c>
      <c r="D64" s="1">
        <f>AVERAGE(D14:D16)*5</f>
        <v>17598.333333333332</v>
      </c>
      <c r="E64" s="1">
        <f>AVERAGE(E14:E16)*5</f>
        <v>15.204607625314921</v>
      </c>
      <c r="F64" s="1">
        <f>STDEV(E14:E16)*5</f>
        <v>0.38158737917417807</v>
      </c>
    </row>
    <row r="65" spans="1:6" x14ac:dyDescent="0.2">
      <c r="A65" s="3" t="s">
        <v>42</v>
      </c>
      <c r="B65" s="1" t="s">
        <v>11</v>
      </c>
      <c r="C65" s="1">
        <f>AVERAGE(C18:C20)</f>
        <v>0.5</v>
      </c>
      <c r="D65" s="1">
        <f>AVERAGE(D18:D20)*5</f>
        <v>11558.333333333332</v>
      </c>
      <c r="E65" s="1">
        <f>AVERAGE(E18:E20)*5</f>
        <v>9.476695591534293</v>
      </c>
      <c r="F65" s="1">
        <f>STDEV(E18:E20)*5</f>
        <v>0.22140674774799302</v>
      </c>
    </row>
    <row r="66" spans="1:6" x14ac:dyDescent="0.2">
      <c r="A66" s="3" t="s">
        <v>40</v>
      </c>
      <c r="B66" s="1" t="s">
        <v>11</v>
      </c>
      <c r="C66" s="1">
        <f>AVERAGE(C22:C24)</f>
        <v>0.5</v>
      </c>
      <c r="D66" s="1">
        <f>AVERAGE(D22:D24)*5</f>
        <v>17583.333333333332</v>
      </c>
      <c r="E66" s="1">
        <f>AVERAGE(E22:E24)*5</f>
        <v>15.190382678211163</v>
      </c>
      <c r="F66" s="1">
        <f>STDEV(E22:E24)*5</f>
        <v>0.61077765098501624</v>
      </c>
    </row>
    <row r="67" spans="1:6" x14ac:dyDescent="0.2">
      <c r="A67" s="3" t="s">
        <v>49</v>
      </c>
      <c r="B67" s="1" t="s">
        <v>11</v>
      </c>
      <c r="C67" s="1">
        <f>AVERAGE(C26:C28)</f>
        <v>0.5</v>
      </c>
      <c r="D67" s="1">
        <f>AVERAGE(D26:D28)*5</f>
        <v>17308.333333333332</v>
      </c>
      <c r="E67" s="1">
        <f>AVERAGE(E26:E28)*5</f>
        <v>14.929591981308896</v>
      </c>
      <c r="F67" s="1">
        <f>STDEV(E26:E28)*5</f>
        <v>0.39348069142915837</v>
      </c>
    </row>
    <row r="68" spans="1:6" x14ac:dyDescent="0.2">
      <c r="A68" s="3" t="s">
        <v>48</v>
      </c>
      <c r="B68" s="1" t="s">
        <v>11</v>
      </c>
      <c r="C68" s="1">
        <f>AVERAGE(C30:C32)</f>
        <v>0.5</v>
      </c>
      <c r="D68" s="1">
        <f>AVERAGE(D30:D32)*5</f>
        <v>16500</v>
      </c>
      <c r="E68" s="1">
        <f>AVERAGE(E30:E32)*5</f>
        <v>14.16302538738406</v>
      </c>
      <c r="F68" s="1">
        <f>STDEV(E30:E32)*5</f>
        <v>0.25077003385860741</v>
      </c>
    </row>
    <row r="69" spans="1:6" x14ac:dyDescent="0.2">
      <c r="A69" s="3" t="s">
        <v>38</v>
      </c>
      <c r="B69" s="1" t="s">
        <v>11</v>
      </c>
      <c r="C69" s="1">
        <f>AVERAGE(C34:C36)</f>
        <v>0.5</v>
      </c>
      <c r="D69" s="1">
        <f>AVERAGE(D34:D36)*5</f>
        <v>18431.666666666668</v>
      </c>
      <c r="E69" s="1">
        <f>AVERAGE(E34:E36)*5</f>
        <v>15.994882464412692</v>
      </c>
      <c r="F69" s="1">
        <f>STDEV(E34:E36)*5</f>
        <v>0.2347156184651682</v>
      </c>
    </row>
    <row r="70" spans="1:6" x14ac:dyDescent="0.2">
      <c r="A70" s="3" t="s">
        <v>45</v>
      </c>
      <c r="B70" s="1" t="s">
        <v>11</v>
      </c>
      <c r="C70" s="1">
        <f>AVERAGE(C38:C40)</f>
        <v>0.5</v>
      </c>
      <c r="D70" s="1">
        <f>AVERAGE(D38:D40)*5</f>
        <v>16765</v>
      </c>
      <c r="E70" s="1">
        <f>AVERAGE(E38:E40)*5</f>
        <v>14.414332786217152</v>
      </c>
      <c r="F70" s="1">
        <f>STDEV(E38:E40)*5</f>
        <v>0.1756331380981202</v>
      </c>
    </row>
    <row r="71" spans="1:6" x14ac:dyDescent="0.2">
      <c r="A71" s="3" t="s">
        <v>44</v>
      </c>
      <c r="B71" s="1" t="s">
        <v>11</v>
      </c>
      <c r="C71" s="1">
        <f>AVERAGE(C42:C44)</f>
        <v>0.5</v>
      </c>
      <c r="D71" s="1">
        <f>AVERAGE(D42:D44)*5</f>
        <v>17505</v>
      </c>
      <c r="E71" s="1">
        <f>AVERAGE(E42:E44)*5</f>
        <v>15.116096843335971</v>
      </c>
      <c r="F71" s="1">
        <f>STDEV(E42:E44)*5</f>
        <v>0.11507660817506919</v>
      </c>
    </row>
    <row r="72" spans="1:6" x14ac:dyDescent="0.2">
      <c r="A72" s="3" t="s">
        <v>41</v>
      </c>
      <c r="B72" s="1" t="s">
        <v>11</v>
      </c>
      <c r="C72" s="1">
        <f>AVERAGE(C46:C48)</f>
        <v>0.5</v>
      </c>
      <c r="D72" s="1">
        <f>AVERAGE(D46:D48)*5</f>
        <v>17651.666666666668</v>
      </c>
      <c r="E72" s="1">
        <f>AVERAGE(E46:E48)*5</f>
        <v>15.25518521501718</v>
      </c>
      <c r="F72" s="1">
        <f>STDEV(E46:E48)*5</f>
        <v>0.18765990863816578</v>
      </c>
    </row>
    <row r="73" spans="1:6" x14ac:dyDescent="0.2">
      <c r="A73" s="3" t="s">
        <v>47</v>
      </c>
      <c r="B73" s="1" t="s">
        <v>11</v>
      </c>
      <c r="C73" s="1">
        <f>AVERAGE(C50:C52)</f>
        <v>0.5</v>
      </c>
      <c r="D73" s="1">
        <f>AVERAGE(D50:D52)*5</f>
        <v>60311.666666666672</v>
      </c>
      <c r="E73" s="1">
        <f>AVERAGE(E50:E52)*5</f>
        <v>55.710934778110158</v>
      </c>
      <c r="F73" s="1">
        <f>STDEV(E50:E52)*5</f>
        <v>0.37865959333399446</v>
      </c>
    </row>
    <row r="74" spans="1:6" x14ac:dyDescent="0.2">
      <c r="A74" s="3" t="s">
        <v>43</v>
      </c>
      <c r="B74" s="1" t="s">
        <v>11</v>
      </c>
      <c r="C74" s="1">
        <f>AVERAGE(C54:C56)</f>
        <v>0.5</v>
      </c>
      <c r="D74" s="1">
        <f>AVERAGE(D54:D56)*5</f>
        <v>14048.333333333332</v>
      </c>
      <c r="E74" s="1">
        <f>AVERAGE(E54:E56)*5</f>
        <v>11.838036810758428</v>
      </c>
      <c r="F74" s="1">
        <f>STDEV(E54:E56)*5</f>
        <v>0.11714208512676119</v>
      </c>
    </row>
    <row r="79" spans="1:6" x14ac:dyDescent="0.2">
      <c r="A79" t="s">
        <v>50</v>
      </c>
    </row>
    <row r="80" spans="1:6" x14ac:dyDescent="0.2">
      <c r="A80" s="1" t="s">
        <v>19</v>
      </c>
      <c r="B80" s="1" t="s">
        <v>8</v>
      </c>
      <c r="C80" s="1" t="s">
        <v>9</v>
      </c>
    </row>
    <row r="81" spans="1:3" x14ac:dyDescent="0.2">
      <c r="A81" s="1" t="s">
        <v>77</v>
      </c>
      <c r="B81" s="1">
        <v>7.3793061685688146</v>
      </c>
      <c r="C81" s="1">
        <v>0.42268106679717321</v>
      </c>
    </row>
    <row r="82" spans="1:3" x14ac:dyDescent="0.2">
      <c r="A82" s="1" t="s">
        <v>78</v>
      </c>
      <c r="B82" s="1">
        <v>7.2591843930259525</v>
      </c>
      <c r="C82" s="1">
        <v>0.41588884478720967</v>
      </c>
    </row>
    <row r="83" spans="1:3" x14ac:dyDescent="0.2">
      <c r="A83" s="1" t="s">
        <v>46</v>
      </c>
      <c r="B83" s="1">
        <v>15.092388598163041</v>
      </c>
      <c r="C83" s="1">
        <v>0.34123405018038411</v>
      </c>
    </row>
    <row r="84" spans="1:3" x14ac:dyDescent="0.2">
      <c r="A84" s="1" t="s">
        <v>39</v>
      </c>
      <c r="B84" s="1">
        <v>15.204607625314921</v>
      </c>
      <c r="C84" s="1">
        <v>0.38158737917417807</v>
      </c>
    </row>
    <row r="85" spans="1:3" x14ac:dyDescent="0.2">
      <c r="A85" s="1" t="s">
        <v>42</v>
      </c>
      <c r="B85" s="1">
        <v>9.476695591534293</v>
      </c>
      <c r="C85" s="1">
        <v>0.22140674774799302</v>
      </c>
    </row>
    <row r="86" spans="1:3" x14ac:dyDescent="0.2">
      <c r="A86" s="1" t="s">
        <v>48</v>
      </c>
      <c r="B86" s="1">
        <v>14.16302538738406</v>
      </c>
      <c r="C86" s="1">
        <v>0.25077003385860741</v>
      </c>
    </row>
    <row r="87" spans="1:3" x14ac:dyDescent="0.2">
      <c r="A87" s="1" t="s">
        <v>49</v>
      </c>
      <c r="B87" s="1">
        <v>14.929591981308896</v>
      </c>
      <c r="C87" s="1">
        <v>0.39348069142915837</v>
      </c>
    </row>
    <row r="88" spans="1:3" x14ac:dyDescent="0.2">
      <c r="A88" s="1" t="s">
        <v>40</v>
      </c>
      <c r="B88" s="1">
        <v>15.190382678211163</v>
      </c>
      <c r="C88" s="1">
        <v>0.61077765098501624</v>
      </c>
    </row>
    <row r="89" spans="1:3" x14ac:dyDescent="0.2">
      <c r="A89" s="1" t="s">
        <v>44</v>
      </c>
      <c r="B89" s="1">
        <v>15.116096843335971</v>
      </c>
      <c r="C89" s="1">
        <v>0.11507660817506919</v>
      </c>
    </row>
    <row r="90" spans="1:3" x14ac:dyDescent="0.2">
      <c r="A90" s="1" t="s">
        <v>45</v>
      </c>
      <c r="B90" s="1">
        <v>14.414332786217152</v>
      </c>
      <c r="C90" s="1">
        <v>0.1756331380981202</v>
      </c>
    </row>
    <row r="91" spans="1:3" x14ac:dyDescent="0.2">
      <c r="A91" s="1" t="s">
        <v>38</v>
      </c>
      <c r="B91" s="1">
        <v>15.994882464412692</v>
      </c>
      <c r="C91" s="1">
        <v>0.2347156184651682</v>
      </c>
    </row>
    <row r="92" spans="1:3" x14ac:dyDescent="0.2">
      <c r="A92" s="1" t="s">
        <v>43</v>
      </c>
      <c r="B92" s="1">
        <v>11.838036810758428</v>
      </c>
      <c r="C92" s="1">
        <v>0.11714208512676119</v>
      </c>
    </row>
    <row r="93" spans="1:3" x14ac:dyDescent="0.2">
      <c r="A93" s="1" t="s">
        <v>47</v>
      </c>
      <c r="B93" s="1">
        <v>55.710934778110158</v>
      </c>
      <c r="C93" s="1">
        <v>0.37865959333399446</v>
      </c>
    </row>
    <row r="94" spans="1:3" x14ac:dyDescent="0.2">
      <c r="A94" s="1" t="s">
        <v>41</v>
      </c>
      <c r="B94" s="1">
        <v>15.25518521501718</v>
      </c>
      <c r="C94" s="1">
        <v>0.18765990863816578</v>
      </c>
    </row>
  </sheetData>
  <sortState xmlns:xlrd2="http://schemas.microsoft.com/office/spreadsheetml/2017/richdata2" ref="A81:C94">
    <sortCondition ref="A81:A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9118-E6DC-3546-A487-E2D7282C621B}">
  <dimension ref="A1:H37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15.1640625" bestFit="1" customWidth="1"/>
  </cols>
  <sheetData>
    <row r="1" spans="1:8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2">
      <c r="A2" t="s">
        <v>433</v>
      </c>
      <c r="B2" t="s">
        <v>11</v>
      </c>
      <c r="C2">
        <v>0.5</v>
      </c>
      <c r="D2">
        <v>2369</v>
      </c>
      <c r="F2">
        <v>2.1389999999999998</v>
      </c>
      <c r="H2" t="s">
        <v>434</v>
      </c>
    </row>
    <row r="3" spans="1:8" x14ac:dyDescent="0.2">
      <c r="A3" t="s">
        <v>433</v>
      </c>
      <c r="B3" t="s">
        <v>11</v>
      </c>
      <c r="C3">
        <v>0.5</v>
      </c>
      <c r="D3">
        <v>2396</v>
      </c>
      <c r="F3">
        <v>2.1659999999999999</v>
      </c>
      <c r="H3" t="s">
        <v>435</v>
      </c>
    </row>
    <row r="4" spans="1:8" x14ac:dyDescent="0.2">
      <c r="A4" t="s">
        <v>433</v>
      </c>
      <c r="B4" t="s">
        <v>11</v>
      </c>
      <c r="C4">
        <v>0.5</v>
      </c>
      <c r="D4">
        <v>2363</v>
      </c>
      <c r="F4">
        <v>2.133</v>
      </c>
      <c r="H4" t="s">
        <v>436</v>
      </c>
    </row>
    <row r="5" spans="1:8" x14ac:dyDescent="0.2">
      <c r="A5" t="s">
        <v>437</v>
      </c>
      <c r="B5" t="s">
        <v>11</v>
      </c>
      <c r="C5">
        <v>0.5</v>
      </c>
      <c r="D5">
        <v>2517</v>
      </c>
      <c r="F5">
        <v>2.286</v>
      </c>
      <c r="H5" t="s">
        <v>438</v>
      </c>
    </row>
    <row r="6" spans="1:8" x14ac:dyDescent="0.2">
      <c r="A6" t="s">
        <v>437</v>
      </c>
      <c r="B6" t="s">
        <v>11</v>
      </c>
      <c r="C6">
        <v>0.5</v>
      </c>
      <c r="D6">
        <v>2650</v>
      </c>
      <c r="F6">
        <v>2.4180000000000001</v>
      </c>
      <c r="H6" t="s">
        <v>439</v>
      </c>
    </row>
    <row r="7" spans="1:8" x14ac:dyDescent="0.2">
      <c r="A7" t="s">
        <v>437</v>
      </c>
      <c r="B7" t="s">
        <v>11</v>
      </c>
      <c r="C7">
        <v>0.5</v>
      </c>
      <c r="D7">
        <v>2603</v>
      </c>
      <c r="F7">
        <v>2.371</v>
      </c>
      <c r="H7" t="s">
        <v>440</v>
      </c>
    </row>
    <row r="8" spans="1:8" x14ac:dyDescent="0.2">
      <c r="A8" t="s">
        <v>441</v>
      </c>
      <c r="B8" t="s">
        <v>11</v>
      </c>
      <c r="C8">
        <v>0.5</v>
      </c>
      <c r="D8">
        <v>2442</v>
      </c>
      <c r="F8">
        <v>2.2109999999999999</v>
      </c>
      <c r="H8" t="s">
        <v>442</v>
      </c>
    </row>
    <row r="9" spans="1:8" x14ac:dyDescent="0.2">
      <c r="A9" t="s">
        <v>441</v>
      </c>
      <c r="B9" t="s">
        <v>11</v>
      </c>
      <c r="C9">
        <v>0.5</v>
      </c>
      <c r="D9">
        <v>2544</v>
      </c>
      <c r="F9">
        <v>2.3119999999999998</v>
      </c>
      <c r="H9" t="s">
        <v>443</v>
      </c>
    </row>
    <row r="10" spans="1:8" x14ac:dyDescent="0.2">
      <c r="A10" t="s">
        <v>441</v>
      </c>
      <c r="B10" t="s">
        <v>11</v>
      </c>
      <c r="C10">
        <v>0.5</v>
      </c>
      <c r="D10">
        <v>2536</v>
      </c>
      <c r="F10">
        <v>2.3050000000000002</v>
      </c>
      <c r="H10" t="s">
        <v>444</v>
      </c>
    </row>
    <row r="11" spans="1:8" x14ac:dyDescent="0.2">
      <c r="A11" t="s">
        <v>421</v>
      </c>
      <c r="B11" t="s">
        <v>11</v>
      </c>
      <c r="C11">
        <v>0.5</v>
      </c>
      <c r="D11">
        <v>2433</v>
      </c>
      <c r="F11">
        <v>2.202</v>
      </c>
      <c r="H11" t="s">
        <v>422</v>
      </c>
    </row>
    <row r="12" spans="1:8" x14ac:dyDescent="0.2">
      <c r="A12" t="s">
        <v>421</v>
      </c>
      <c r="B12" t="s">
        <v>11</v>
      </c>
      <c r="C12">
        <v>0.5</v>
      </c>
      <c r="D12">
        <v>2478</v>
      </c>
      <c r="F12">
        <v>2.2469999999999999</v>
      </c>
      <c r="H12" t="s">
        <v>423</v>
      </c>
    </row>
    <row r="13" spans="1:8" x14ac:dyDescent="0.2">
      <c r="A13" t="s">
        <v>421</v>
      </c>
      <c r="B13" t="s">
        <v>11</v>
      </c>
      <c r="C13">
        <v>0.5</v>
      </c>
      <c r="D13">
        <v>2483</v>
      </c>
      <c r="F13">
        <v>2.2519999999999998</v>
      </c>
      <c r="H13" t="s">
        <v>424</v>
      </c>
    </row>
    <row r="14" spans="1:8" x14ac:dyDescent="0.2">
      <c r="A14" t="s">
        <v>425</v>
      </c>
      <c r="B14" t="s">
        <v>11</v>
      </c>
      <c r="C14">
        <v>0.5</v>
      </c>
      <c r="D14">
        <v>2561</v>
      </c>
      <c r="F14">
        <v>2.3290000000000002</v>
      </c>
      <c r="H14" t="s">
        <v>426</v>
      </c>
    </row>
    <row r="15" spans="1:8" x14ac:dyDescent="0.2">
      <c r="A15" t="s">
        <v>425</v>
      </c>
      <c r="B15" t="s">
        <v>11</v>
      </c>
      <c r="C15">
        <v>0.5</v>
      </c>
      <c r="D15">
        <v>2647</v>
      </c>
      <c r="F15">
        <v>2.415</v>
      </c>
      <c r="H15" t="s">
        <v>427</v>
      </c>
    </row>
    <row r="16" spans="1:8" x14ac:dyDescent="0.2">
      <c r="A16" t="s">
        <v>425</v>
      </c>
      <c r="B16" t="s">
        <v>11</v>
      </c>
      <c r="C16">
        <v>0.5</v>
      </c>
      <c r="D16">
        <v>2647</v>
      </c>
      <c r="F16">
        <v>2.415</v>
      </c>
      <c r="H16" t="s">
        <v>428</v>
      </c>
    </row>
    <row r="17" spans="1:8" x14ac:dyDescent="0.2">
      <c r="A17" t="s">
        <v>429</v>
      </c>
      <c r="B17" t="s">
        <v>11</v>
      </c>
      <c r="C17">
        <v>0.5</v>
      </c>
      <c r="D17">
        <v>2357</v>
      </c>
      <c r="F17">
        <v>2.1269999999999998</v>
      </c>
      <c r="H17" t="s">
        <v>430</v>
      </c>
    </row>
    <row r="18" spans="1:8" x14ac:dyDescent="0.2">
      <c r="A18" t="s">
        <v>429</v>
      </c>
      <c r="B18" t="s">
        <v>11</v>
      </c>
      <c r="C18">
        <v>0.5</v>
      </c>
      <c r="D18">
        <v>2464</v>
      </c>
      <c r="F18">
        <v>2.2330000000000001</v>
      </c>
      <c r="H18" t="s">
        <v>431</v>
      </c>
    </row>
    <row r="19" spans="1:8" x14ac:dyDescent="0.2">
      <c r="A19" t="s">
        <v>429</v>
      </c>
      <c r="B19" t="s">
        <v>11</v>
      </c>
      <c r="C19">
        <v>0.5</v>
      </c>
      <c r="D19">
        <v>2436</v>
      </c>
      <c r="F19">
        <v>2.2050000000000001</v>
      </c>
      <c r="H19" t="s">
        <v>432</v>
      </c>
    </row>
    <row r="20" spans="1:8" x14ac:dyDescent="0.2">
      <c r="A20" t="s">
        <v>409</v>
      </c>
      <c r="B20" t="s">
        <v>11</v>
      </c>
      <c r="C20">
        <v>0.5</v>
      </c>
      <c r="D20">
        <v>2638</v>
      </c>
      <c r="F20">
        <v>2.4060000000000001</v>
      </c>
      <c r="H20" t="s">
        <v>410</v>
      </c>
    </row>
    <row r="21" spans="1:8" x14ac:dyDescent="0.2">
      <c r="A21" t="s">
        <v>409</v>
      </c>
      <c r="B21" t="s">
        <v>11</v>
      </c>
      <c r="C21">
        <v>0.5</v>
      </c>
      <c r="D21">
        <v>2804</v>
      </c>
      <c r="F21">
        <v>2.5710000000000002</v>
      </c>
      <c r="H21" t="s">
        <v>411</v>
      </c>
    </row>
    <row r="22" spans="1:8" x14ac:dyDescent="0.2">
      <c r="A22" t="s">
        <v>409</v>
      </c>
      <c r="B22" t="s">
        <v>11</v>
      </c>
      <c r="C22">
        <v>0.5</v>
      </c>
      <c r="D22">
        <v>2819</v>
      </c>
      <c r="F22">
        <v>2.585</v>
      </c>
      <c r="H22" t="s">
        <v>412</v>
      </c>
    </row>
    <row r="23" spans="1:8" x14ac:dyDescent="0.2">
      <c r="A23" t="s">
        <v>413</v>
      </c>
      <c r="B23" t="s">
        <v>11</v>
      </c>
      <c r="C23">
        <v>0.5</v>
      </c>
      <c r="D23">
        <v>2484</v>
      </c>
      <c r="F23">
        <v>2.2530000000000001</v>
      </c>
      <c r="H23" t="s">
        <v>414</v>
      </c>
    </row>
    <row r="24" spans="1:8" x14ac:dyDescent="0.2">
      <c r="A24" t="s">
        <v>413</v>
      </c>
      <c r="B24" t="s">
        <v>11</v>
      </c>
      <c r="C24">
        <v>0.5</v>
      </c>
      <c r="D24">
        <v>2604</v>
      </c>
      <c r="F24">
        <v>2.3730000000000002</v>
      </c>
      <c r="H24" t="s">
        <v>415</v>
      </c>
    </row>
    <row r="25" spans="1:8" x14ac:dyDescent="0.2">
      <c r="A25" t="s">
        <v>413</v>
      </c>
      <c r="B25" t="s">
        <v>11</v>
      </c>
      <c r="C25">
        <v>0.5</v>
      </c>
      <c r="D25">
        <v>2652</v>
      </c>
      <c r="F25">
        <v>2.42</v>
      </c>
      <c r="H25" t="s">
        <v>416</v>
      </c>
    </row>
    <row r="26" spans="1:8" x14ac:dyDescent="0.2">
      <c r="A26" t="s">
        <v>417</v>
      </c>
      <c r="B26" t="s">
        <v>11</v>
      </c>
      <c r="C26">
        <v>0.5</v>
      </c>
      <c r="D26">
        <v>2734</v>
      </c>
      <c r="F26">
        <v>2.5009999999999999</v>
      </c>
      <c r="H26" t="s">
        <v>418</v>
      </c>
    </row>
    <row r="27" spans="1:8" x14ac:dyDescent="0.2">
      <c r="A27" t="s">
        <v>417</v>
      </c>
      <c r="B27" t="s">
        <v>11</v>
      </c>
      <c r="C27">
        <v>0.5</v>
      </c>
      <c r="D27">
        <v>2918</v>
      </c>
      <c r="F27">
        <v>2.6840000000000002</v>
      </c>
      <c r="H27" t="s">
        <v>419</v>
      </c>
    </row>
    <row r="28" spans="1:8" x14ac:dyDescent="0.2">
      <c r="A28" t="s">
        <v>417</v>
      </c>
      <c r="B28" t="s">
        <v>11</v>
      </c>
      <c r="C28">
        <v>0.5</v>
      </c>
      <c r="D28">
        <v>2886</v>
      </c>
      <c r="F28">
        <v>2.6520000000000001</v>
      </c>
      <c r="H28" t="s">
        <v>420</v>
      </c>
    </row>
    <row r="29" spans="1:8" x14ac:dyDescent="0.2">
      <c r="A29" t="s">
        <v>397</v>
      </c>
      <c r="B29" t="s">
        <v>11</v>
      </c>
      <c r="C29">
        <v>0.5</v>
      </c>
      <c r="D29">
        <v>1961</v>
      </c>
      <c r="F29">
        <v>1.7330000000000001</v>
      </c>
      <c r="H29" t="s">
        <v>398</v>
      </c>
    </row>
    <row r="30" spans="1:8" x14ac:dyDescent="0.2">
      <c r="A30" t="s">
        <v>397</v>
      </c>
      <c r="B30" t="s">
        <v>11</v>
      </c>
      <c r="C30">
        <v>0.5</v>
      </c>
      <c r="D30">
        <v>2046</v>
      </c>
      <c r="F30">
        <v>1.8180000000000001</v>
      </c>
      <c r="H30" t="s">
        <v>399</v>
      </c>
    </row>
    <row r="31" spans="1:8" x14ac:dyDescent="0.2">
      <c r="A31" t="s">
        <v>397</v>
      </c>
      <c r="B31" t="s">
        <v>11</v>
      </c>
      <c r="C31">
        <v>0.5</v>
      </c>
      <c r="D31">
        <v>2024</v>
      </c>
      <c r="F31">
        <v>1.796</v>
      </c>
      <c r="H31" t="s">
        <v>400</v>
      </c>
    </row>
    <row r="32" spans="1:8" x14ac:dyDescent="0.2">
      <c r="A32" t="s">
        <v>401</v>
      </c>
      <c r="B32" t="s">
        <v>11</v>
      </c>
      <c r="C32">
        <v>0.5</v>
      </c>
      <c r="D32">
        <v>8824</v>
      </c>
      <c r="F32">
        <v>8.5489999999999995</v>
      </c>
      <c r="H32" t="s">
        <v>402</v>
      </c>
    </row>
    <row r="33" spans="1:8" x14ac:dyDescent="0.2">
      <c r="A33" t="s">
        <v>401</v>
      </c>
      <c r="B33" t="s">
        <v>11</v>
      </c>
      <c r="C33">
        <v>0.5</v>
      </c>
      <c r="D33">
        <v>9068</v>
      </c>
      <c r="F33">
        <v>8.7919999999999998</v>
      </c>
      <c r="H33" t="s">
        <v>403</v>
      </c>
    </row>
    <row r="34" spans="1:8" x14ac:dyDescent="0.2">
      <c r="A34" t="s">
        <v>401</v>
      </c>
      <c r="B34" t="s">
        <v>11</v>
      </c>
      <c r="C34">
        <v>0.5</v>
      </c>
      <c r="D34">
        <v>9128</v>
      </c>
      <c r="F34">
        <v>8.8520000000000003</v>
      </c>
      <c r="H34" t="s">
        <v>404</v>
      </c>
    </row>
    <row r="35" spans="1:8" x14ac:dyDescent="0.2">
      <c r="A35" t="s">
        <v>405</v>
      </c>
      <c r="B35" t="s">
        <v>11</v>
      </c>
      <c r="C35">
        <v>0.5</v>
      </c>
      <c r="D35">
        <v>2729</v>
      </c>
      <c r="F35">
        <v>2.4969999999999999</v>
      </c>
      <c r="H35" t="s">
        <v>406</v>
      </c>
    </row>
    <row r="36" spans="1:8" x14ac:dyDescent="0.2">
      <c r="A36" t="s">
        <v>405</v>
      </c>
      <c r="B36" t="s">
        <v>11</v>
      </c>
      <c r="C36">
        <v>0.5</v>
      </c>
      <c r="D36">
        <v>2925</v>
      </c>
      <c r="F36">
        <v>2.6909999999999998</v>
      </c>
      <c r="H36" t="s">
        <v>407</v>
      </c>
    </row>
    <row r="37" spans="1:8" x14ac:dyDescent="0.2">
      <c r="A37" t="s">
        <v>405</v>
      </c>
      <c r="B37" t="s">
        <v>11</v>
      </c>
      <c r="C37">
        <v>0.5</v>
      </c>
      <c r="D37">
        <v>2965</v>
      </c>
      <c r="F37">
        <v>2.73</v>
      </c>
      <c r="H37" t="s">
        <v>408</v>
      </c>
    </row>
  </sheetData>
  <sortState xmlns:xlrd2="http://schemas.microsoft.com/office/spreadsheetml/2017/richdata2" ref="A2:J37">
    <sortCondition ref="A2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A363-9B19-C74E-A55B-67830AD3EA51}">
  <dimension ref="A1:H37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14.6640625" bestFit="1" customWidth="1"/>
  </cols>
  <sheetData>
    <row r="1" spans="1:8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2">
      <c r="A2" t="s">
        <v>117</v>
      </c>
      <c r="B2" t="s">
        <v>11</v>
      </c>
      <c r="C2">
        <v>0.5</v>
      </c>
      <c r="D2">
        <v>2287</v>
      </c>
      <c r="F2">
        <v>2.0569999999999999</v>
      </c>
      <c r="H2" t="s">
        <v>118</v>
      </c>
    </row>
    <row r="3" spans="1:8" x14ac:dyDescent="0.2">
      <c r="A3" t="s">
        <v>117</v>
      </c>
      <c r="B3" t="s">
        <v>11</v>
      </c>
      <c r="C3">
        <v>0.5</v>
      </c>
      <c r="D3">
        <v>2435</v>
      </c>
      <c r="F3">
        <v>2.2040000000000002</v>
      </c>
      <c r="H3" t="s">
        <v>119</v>
      </c>
    </row>
    <row r="4" spans="1:8" x14ac:dyDescent="0.2">
      <c r="A4" t="s">
        <v>117</v>
      </c>
      <c r="B4" t="s">
        <v>11</v>
      </c>
      <c r="C4">
        <v>0.5</v>
      </c>
      <c r="D4">
        <v>2386</v>
      </c>
      <c r="F4">
        <v>2.1549999999999998</v>
      </c>
      <c r="H4" t="s">
        <v>120</v>
      </c>
    </row>
    <row r="5" spans="1:8" x14ac:dyDescent="0.2">
      <c r="A5" t="s">
        <v>121</v>
      </c>
      <c r="B5" t="s">
        <v>11</v>
      </c>
      <c r="C5">
        <v>0.5</v>
      </c>
      <c r="D5">
        <v>2775</v>
      </c>
      <c r="F5">
        <v>2.5419999999999998</v>
      </c>
      <c r="H5" t="s">
        <v>122</v>
      </c>
    </row>
    <row r="6" spans="1:8" x14ac:dyDescent="0.2">
      <c r="A6" t="s">
        <v>121</v>
      </c>
      <c r="B6" t="s">
        <v>11</v>
      </c>
      <c r="C6">
        <v>0.5</v>
      </c>
      <c r="D6">
        <v>2907</v>
      </c>
      <c r="F6">
        <v>2.673</v>
      </c>
      <c r="H6" t="s">
        <v>123</v>
      </c>
    </row>
    <row r="7" spans="1:8" x14ac:dyDescent="0.2">
      <c r="A7" t="s">
        <v>121</v>
      </c>
      <c r="B7" t="s">
        <v>11</v>
      </c>
      <c r="C7">
        <v>0.5</v>
      </c>
      <c r="D7">
        <v>2958</v>
      </c>
      <c r="F7">
        <v>2.7240000000000002</v>
      </c>
      <c r="H7" t="s">
        <v>124</v>
      </c>
    </row>
    <row r="8" spans="1:8" x14ac:dyDescent="0.2">
      <c r="A8" t="s">
        <v>125</v>
      </c>
      <c r="B8" t="s">
        <v>11</v>
      </c>
      <c r="C8">
        <v>0.5</v>
      </c>
      <c r="D8">
        <v>3251</v>
      </c>
      <c r="F8">
        <v>3.0150000000000001</v>
      </c>
      <c r="H8" t="s">
        <v>126</v>
      </c>
    </row>
    <row r="9" spans="1:8" x14ac:dyDescent="0.2">
      <c r="A9" t="s">
        <v>125</v>
      </c>
      <c r="B9" t="s">
        <v>11</v>
      </c>
      <c r="C9">
        <v>0.5</v>
      </c>
      <c r="D9">
        <v>3479</v>
      </c>
      <c r="F9">
        <v>3.2410000000000001</v>
      </c>
      <c r="H9" t="s">
        <v>127</v>
      </c>
    </row>
    <row r="10" spans="1:8" x14ac:dyDescent="0.2">
      <c r="A10" t="s">
        <v>125</v>
      </c>
      <c r="B10" t="s">
        <v>11</v>
      </c>
      <c r="C10">
        <v>0.5</v>
      </c>
      <c r="D10">
        <v>3449</v>
      </c>
      <c r="F10">
        <v>3.2109999999999999</v>
      </c>
      <c r="H10" t="s">
        <v>128</v>
      </c>
    </row>
    <row r="11" spans="1:8" x14ac:dyDescent="0.2">
      <c r="A11" t="s">
        <v>105</v>
      </c>
      <c r="B11" t="s">
        <v>11</v>
      </c>
      <c r="C11">
        <v>0.5</v>
      </c>
      <c r="D11">
        <v>3358</v>
      </c>
      <c r="F11">
        <v>3.121</v>
      </c>
      <c r="H11" t="s">
        <v>106</v>
      </c>
    </row>
    <row r="12" spans="1:8" x14ac:dyDescent="0.2">
      <c r="A12" t="s">
        <v>105</v>
      </c>
      <c r="B12" t="s">
        <v>11</v>
      </c>
      <c r="C12">
        <v>0.5</v>
      </c>
      <c r="D12">
        <v>3521</v>
      </c>
      <c r="F12">
        <v>3.2829999999999999</v>
      </c>
      <c r="H12" t="s">
        <v>107</v>
      </c>
    </row>
    <row r="13" spans="1:8" x14ac:dyDescent="0.2">
      <c r="A13" t="s">
        <v>105</v>
      </c>
      <c r="B13" t="s">
        <v>11</v>
      </c>
      <c r="C13">
        <v>0.5</v>
      </c>
      <c r="D13">
        <v>3584</v>
      </c>
      <c r="F13">
        <v>3.3460000000000001</v>
      </c>
      <c r="H13" t="s">
        <v>108</v>
      </c>
    </row>
    <row r="14" spans="1:8" x14ac:dyDescent="0.2">
      <c r="A14" t="s">
        <v>109</v>
      </c>
      <c r="B14" t="s">
        <v>11</v>
      </c>
      <c r="C14">
        <v>0.5</v>
      </c>
      <c r="D14">
        <v>9655</v>
      </c>
      <c r="F14">
        <v>9.375</v>
      </c>
      <c r="H14" t="s">
        <v>110</v>
      </c>
    </row>
    <row r="15" spans="1:8" x14ac:dyDescent="0.2">
      <c r="A15" t="s">
        <v>109</v>
      </c>
      <c r="B15" t="s">
        <v>11</v>
      </c>
      <c r="C15">
        <v>0.5</v>
      </c>
      <c r="D15">
        <v>10063</v>
      </c>
      <c r="F15">
        <v>9.7799999999999994</v>
      </c>
      <c r="H15" t="s">
        <v>111</v>
      </c>
    </row>
    <row r="16" spans="1:8" x14ac:dyDescent="0.2">
      <c r="A16" t="s">
        <v>109</v>
      </c>
      <c r="B16" t="s">
        <v>11</v>
      </c>
      <c r="C16">
        <v>0.5</v>
      </c>
      <c r="D16">
        <v>10363</v>
      </c>
      <c r="F16">
        <v>10.077999999999999</v>
      </c>
      <c r="H16" t="s">
        <v>112</v>
      </c>
    </row>
    <row r="17" spans="1:8" x14ac:dyDescent="0.2">
      <c r="A17" t="s">
        <v>113</v>
      </c>
      <c r="B17" t="s">
        <v>11</v>
      </c>
      <c r="C17">
        <v>0.5</v>
      </c>
      <c r="D17">
        <v>2162</v>
      </c>
      <c r="F17">
        <v>1.9339999999999999</v>
      </c>
      <c r="H17" t="s">
        <v>114</v>
      </c>
    </row>
    <row r="18" spans="1:8" x14ac:dyDescent="0.2">
      <c r="A18" t="s">
        <v>113</v>
      </c>
      <c r="B18" t="s">
        <v>11</v>
      </c>
      <c r="C18">
        <v>0.5</v>
      </c>
      <c r="D18">
        <v>2226</v>
      </c>
      <c r="F18">
        <v>1.996</v>
      </c>
      <c r="H18" t="s">
        <v>115</v>
      </c>
    </row>
    <row r="19" spans="1:8" x14ac:dyDescent="0.2">
      <c r="A19" t="s">
        <v>113</v>
      </c>
      <c r="B19" t="s">
        <v>11</v>
      </c>
      <c r="C19">
        <v>0.5</v>
      </c>
      <c r="D19">
        <v>2195</v>
      </c>
      <c r="F19">
        <v>1.966</v>
      </c>
      <c r="H19" t="s">
        <v>116</v>
      </c>
    </row>
    <row r="20" spans="1:8" x14ac:dyDescent="0.2">
      <c r="A20" t="s">
        <v>133</v>
      </c>
      <c r="B20" t="s">
        <v>11</v>
      </c>
      <c r="C20">
        <v>0.5</v>
      </c>
      <c r="D20">
        <v>4238</v>
      </c>
      <c r="F20">
        <v>3.9940000000000002</v>
      </c>
      <c r="H20" t="s">
        <v>134</v>
      </c>
    </row>
    <row r="21" spans="1:8" x14ac:dyDescent="0.2">
      <c r="A21" t="s">
        <v>133</v>
      </c>
      <c r="B21" t="s">
        <v>11</v>
      </c>
      <c r="C21">
        <v>0.5</v>
      </c>
      <c r="D21">
        <v>4444</v>
      </c>
      <c r="F21">
        <v>4.2</v>
      </c>
      <c r="H21" t="s">
        <v>135</v>
      </c>
    </row>
    <row r="22" spans="1:8" x14ac:dyDescent="0.2">
      <c r="A22" t="s">
        <v>133</v>
      </c>
      <c r="B22" t="s">
        <v>11</v>
      </c>
      <c r="C22">
        <v>0.5</v>
      </c>
      <c r="D22">
        <v>4454</v>
      </c>
      <c r="F22">
        <v>4.2089999999999996</v>
      </c>
      <c r="H22" t="s">
        <v>136</v>
      </c>
    </row>
    <row r="23" spans="1:8" x14ac:dyDescent="0.2">
      <c r="A23" t="s">
        <v>141</v>
      </c>
      <c r="B23" t="s">
        <v>11</v>
      </c>
      <c r="C23">
        <v>0.5</v>
      </c>
      <c r="D23">
        <v>4242</v>
      </c>
      <c r="F23">
        <v>3.9990000000000001</v>
      </c>
      <c r="H23" t="s">
        <v>142</v>
      </c>
    </row>
    <row r="24" spans="1:8" x14ac:dyDescent="0.2">
      <c r="A24" t="s">
        <v>141</v>
      </c>
      <c r="B24" t="s">
        <v>11</v>
      </c>
      <c r="C24">
        <v>0.5</v>
      </c>
      <c r="D24">
        <v>4442</v>
      </c>
      <c r="F24">
        <v>4.1970000000000001</v>
      </c>
      <c r="H24" t="s">
        <v>143</v>
      </c>
    </row>
    <row r="25" spans="1:8" x14ac:dyDescent="0.2">
      <c r="A25" t="s">
        <v>141</v>
      </c>
      <c r="B25" t="s">
        <v>11</v>
      </c>
      <c r="C25">
        <v>0.5</v>
      </c>
      <c r="D25">
        <v>4444</v>
      </c>
      <c r="F25">
        <v>4.1989999999999998</v>
      </c>
      <c r="H25" t="s">
        <v>144</v>
      </c>
    </row>
    <row r="26" spans="1:8" x14ac:dyDescent="0.2">
      <c r="A26" t="s">
        <v>149</v>
      </c>
      <c r="B26" t="s">
        <v>11</v>
      </c>
      <c r="C26">
        <v>0.5</v>
      </c>
      <c r="D26">
        <v>5299</v>
      </c>
      <c r="F26">
        <v>5.048</v>
      </c>
      <c r="H26" t="s">
        <v>150</v>
      </c>
    </row>
    <row r="27" spans="1:8" x14ac:dyDescent="0.2">
      <c r="A27" t="s">
        <v>149</v>
      </c>
      <c r="B27" t="s">
        <v>11</v>
      </c>
      <c r="C27">
        <v>0.5</v>
      </c>
      <c r="D27">
        <v>5613</v>
      </c>
      <c r="F27">
        <v>5.36</v>
      </c>
      <c r="H27" t="s">
        <v>151</v>
      </c>
    </row>
    <row r="28" spans="1:8" x14ac:dyDescent="0.2">
      <c r="A28" t="s">
        <v>149</v>
      </c>
      <c r="B28" t="s">
        <v>11</v>
      </c>
      <c r="C28">
        <v>0.5</v>
      </c>
      <c r="D28">
        <v>5655</v>
      </c>
      <c r="F28">
        <v>5.4020000000000001</v>
      </c>
      <c r="H28" t="s">
        <v>152</v>
      </c>
    </row>
    <row r="29" spans="1:8" x14ac:dyDescent="0.2">
      <c r="A29" t="s">
        <v>129</v>
      </c>
      <c r="B29" t="s">
        <v>11</v>
      </c>
      <c r="C29">
        <v>0.5</v>
      </c>
      <c r="D29">
        <v>5510</v>
      </c>
      <c r="F29">
        <v>5.258</v>
      </c>
      <c r="H29" t="s">
        <v>130</v>
      </c>
    </row>
    <row r="30" spans="1:8" x14ac:dyDescent="0.2">
      <c r="A30" t="s">
        <v>129</v>
      </c>
      <c r="B30" t="s">
        <v>11</v>
      </c>
      <c r="C30">
        <v>0.5</v>
      </c>
      <c r="D30">
        <v>5774</v>
      </c>
      <c r="F30">
        <v>5.52</v>
      </c>
      <c r="H30" t="s">
        <v>131</v>
      </c>
    </row>
    <row r="31" spans="1:8" x14ac:dyDescent="0.2">
      <c r="A31" t="s">
        <v>129</v>
      </c>
      <c r="B31" t="s">
        <v>11</v>
      </c>
      <c r="C31">
        <v>0.5</v>
      </c>
      <c r="D31">
        <v>5789</v>
      </c>
      <c r="F31">
        <v>5.5359999999999996</v>
      </c>
      <c r="H31" t="s">
        <v>132</v>
      </c>
    </row>
    <row r="32" spans="1:8" x14ac:dyDescent="0.2">
      <c r="A32" t="s">
        <v>137</v>
      </c>
      <c r="B32" t="s">
        <v>11</v>
      </c>
      <c r="C32">
        <v>0.5</v>
      </c>
      <c r="D32">
        <v>10110</v>
      </c>
      <c r="F32">
        <v>9.827</v>
      </c>
      <c r="H32" t="s">
        <v>138</v>
      </c>
    </row>
    <row r="33" spans="1:8" x14ac:dyDescent="0.2">
      <c r="A33" t="s">
        <v>137</v>
      </c>
      <c r="B33" t="s">
        <v>11</v>
      </c>
      <c r="C33">
        <v>0.5</v>
      </c>
      <c r="D33">
        <v>10730</v>
      </c>
      <c r="F33">
        <v>10.443</v>
      </c>
      <c r="H33" t="s">
        <v>139</v>
      </c>
    </row>
    <row r="34" spans="1:8" x14ac:dyDescent="0.2">
      <c r="A34" t="s">
        <v>137</v>
      </c>
      <c r="B34" t="s">
        <v>11</v>
      </c>
      <c r="C34">
        <v>0.5</v>
      </c>
      <c r="D34">
        <v>10933</v>
      </c>
      <c r="F34">
        <v>10.644</v>
      </c>
      <c r="H34" t="s">
        <v>140</v>
      </c>
    </row>
    <row r="35" spans="1:8" x14ac:dyDescent="0.2">
      <c r="A35" t="s">
        <v>145</v>
      </c>
      <c r="B35" t="s">
        <v>11</v>
      </c>
      <c r="C35">
        <v>0.5</v>
      </c>
      <c r="D35">
        <v>5641</v>
      </c>
      <c r="F35">
        <v>5.3879999999999999</v>
      </c>
      <c r="H35" t="s">
        <v>146</v>
      </c>
    </row>
    <row r="36" spans="1:8" x14ac:dyDescent="0.2">
      <c r="A36" t="s">
        <v>145</v>
      </c>
      <c r="B36" t="s">
        <v>11</v>
      </c>
      <c r="C36">
        <v>0.5</v>
      </c>
      <c r="D36">
        <v>5953</v>
      </c>
      <c r="F36">
        <v>5.6980000000000004</v>
      </c>
      <c r="H36" t="s">
        <v>147</v>
      </c>
    </row>
    <row r="37" spans="1:8" x14ac:dyDescent="0.2">
      <c r="A37" t="s">
        <v>145</v>
      </c>
      <c r="B37" t="s">
        <v>11</v>
      </c>
      <c r="C37">
        <v>0.5</v>
      </c>
      <c r="D37">
        <v>6024</v>
      </c>
      <c r="F37">
        <v>5.7690000000000001</v>
      </c>
      <c r="H37" t="s">
        <v>148</v>
      </c>
    </row>
  </sheetData>
  <sortState xmlns:xlrd2="http://schemas.microsoft.com/office/spreadsheetml/2017/richdata2" ref="A2:J37">
    <sortCondition ref="A2:A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7938-626A-974D-959B-361A5E42B60C}">
  <dimension ref="A1:H37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18.1640625" customWidth="1"/>
  </cols>
  <sheetData>
    <row r="1" spans="1:8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2">
      <c r="A2" t="s">
        <v>225</v>
      </c>
      <c r="B2" t="s">
        <v>11</v>
      </c>
      <c r="C2">
        <v>0.5</v>
      </c>
      <c r="D2">
        <v>29603</v>
      </c>
      <c r="F2">
        <v>29.187000000000001</v>
      </c>
      <c r="H2" t="s">
        <v>226</v>
      </c>
    </row>
    <row r="3" spans="1:8" x14ac:dyDescent="0.2">
      <c r="A3" t="s">
        <v>225</v>
      </c>
      <c r="B3" t="s">
        <v>11</v>
      </c>
      <c r="C3">
        <v>0.5</v>
      </c>
      <c r="D3">
        <v>16326</v>
      </c>
      <c r="F3">
        <v>16</v>
      </c>
      <c r="H3" t="s">
        <v>227</v>
      </c>
    </row>
    <row r="4" spans="1:8" x14ac:dyDescent="0.2">
      <c r="A4" t="s">
        <v>225</v>
      </c>
      <c r="B4" t="s">
        <v>11</v>
      </c>
      <c r="C4">
        <v>0.5</v>
      </c>
      <c r="D4">
        <v>18625</v>
      </c>
      <c r="F4">
        <v>18.283000000000001</v>
      </c>
      <c r="H4" t="s">
        <v>228</v>
      </c>
    </row>
    <row r="5" spans="1:8" x14ac:dyDescent="0.2">
      <c r="A5" t="s">
        <v>229</v>
      </c>
      <c r="B5" t="s">
        <v>11</v>
      </c>
      <c r="C5">
        <v>0.5</v>
      </c>
      <c r="D5">
        <v>3295</v>
      </c>
      <c r="F5">
        <v>3.0590000000000002</v>
      </c>
      <c r="H5" t="s">
        <v>230</v>
      </c>
    </row>
    <row r="6" spans="1:8" x14ac:dyDescent="0.2">
      <c r="A6" t="s">
        <v>229</v>
      </c>
      <c r="B6" t="s">
        <v>11</v>
      </c>
      <c r="C6">
        <v>0.5</v>
      </c>
      <c r="D6">
        <v>3365</v>
      </c>
      <c r="F6">
        <v>3.1280000000000001</v>
      </c>
      <c r="H6" t="s">
        <v>231</v>
      </c>
    </row>
    <row r="7" spans="1:8" x14ac:dyDescent="0.2">
      <c r="A7" t="s">
        <v>229</v>
      </c>
      <c r="B7" t="s">
        <v>11</v>
      </c>
      <c r="C7">
        <v>0.5</v>
      </c>
      <c r="D7">
        <v>3279</v>
      </c>
      <c r="F7">
        <v>3.0419999999999998</v>
      </c>
      <c r="H7" t="s">
        <v>232</v>
      </c>
    </row>
    <row r="8" spans="1:8" x14ac:dyDescent="0.2">
      <c r="A8" t="s">
        <v>233</v>
      </c>
      <c r="B8" t="s">
        <v>11</v>
      </c>
      <c r="C8">
        <v>0.5</v>
      </c>
      <c r="D8">
        <v>3379</v>
      </c>
      <c r="F8">
        <v>3.1419999999999999</v>
      </c>
      <c r="H8" t="s">
        <v>234</v>
      </c>
    </row>
    <row r="9" spans="1:8" x14ac:dyDescent="0.2">
      <c r="A9" t="s">
        <v>233</v>
      </c>
      <c r="B9" t="s">
        <v>11</v>
      </c>
      <c r="C9">
        <v>0.5</v>
      </c>
      <c r="D9">
        <v>3573</v>
      </c>
      <c r="F9">
        <v>3.3340000000000001</v>
      </c>
      <c r="H9" t="s">
        <v>235</v>
      </c>
    </row>
    <row r="10" spans="1:8" x14ac:dyDescent="0.2">
      <c r="A10" t="s">
        <v>233</v>
      </c>
      <c r="B10" t="s">
        <v>11</v>
      </c>
      <c r="C10">
        <v>0.5</v>
      </c>
      <c r="D10">
        <v>3563</v>
      </c>
      <c r="F10">
        <v>3.3239999999999998</v>
      </c>
      <c r="H10" t="s">
        <v>236</v>
      </c>
    </row>
    <row r="11" spans="1:8" x14ac:dyDescent="0.2">
      <c r="A11" t="s">
        <v>201</v>
      </c>
      <c r="B11" t="s">
        <v>11</v>
      </c>
      <c r="C11">
        <v>0.5</v>
      </c>
      <c r="D11">
        <v>3508</v>
      </c>
      <c r="F11">
        <v>3.27</v>
      </c>
      <c r="H11" t="s">
        <v>202</v>
      </c>
    </row>
    <row r="12" spans="1:8" x14ac:dyDescent="0.2">
      <c r="A12" t="s">
        <v>201</v>
      </c>
      <c r="B12" t="s">
        <v>11</v>
      </c>
      <c r="C12">
        <v>0.5</v>
      </c>
      <c r="D12">
        <v>3677</v>
      </c>
      <c r="F12">
        <v>3.4380000000000002</v>
      </c>
      <c r="H12" t="s">
        <v>203</v>
      </c>
    </row>
    <row r="13" spans="1:8" x14ac:dyDescent="0.2">
      <c r="A13" t="s">
        <v>201</v>
      </c>
      <c r="B13" t="s">
        <v>11</v>
      </c>
      <c r="C13">
        <v>0.5</v>
      </c>
      <c r="D13">
        <v>3670</v>
      </c>
      <c r="F13">
        <v>3.431</v>
      </c>
      <c r="H13" t="s">
        <v>204</v>
      </c>
    </row>
    <row r="14" spans="1:8" x14ac:dyDescent="0.2">
      <c r="A14" t="s">
        <v>205</v>
      </c>
      <c r="B14" t="s">
        <v>11</v>
      </c>
      <c r="C14">
        <v>0.5</v>
      </c>
      <c r="D14">
        <v>2720</v>
      </c>
      <c r="F14">
        <v>2.4870000000000001</v>
      </c>
      <c r="H14" t="s">
        <v>206</v>
      </c>
    </row>
    <row r="15" spans="1:8" x14ac:dyDescent="0.2">
      <c r="A15" t="s">
        <v>205</v>
      </c>
      <c r="B15" t="s">
        <v>11</v>
      </c>
      <c r="C15">
        <v>0.5</v>
      </c>
      <c r="D15">
        <v>2841</v>
      </c>
      <c r="F15">
        <v>2.6070000000000002</v>
      </c>
      <c r="H15" t="s">
        <v>207</v>
      </c>
    </row>
    <row r="16" spans="1:8" x14ac:dyDescent="0.2">
      <c r="A16" t="s">
        <v>205</v>
      </c>
      <c r="B16" t="s">
        <v>11</v>
      </c>
      <c r="C16">
        <v>0.5</v>
      </c>
      <c r="D16">
        <v>2821</v>
      </c>
      <c r="F16">
        <v>2.5870000000000002</v>
      </c>
      <c r="H16" t="s">
        <v>208</v>
      </c>
    </row>
    <row r="17" spans="1:8" x14ac:dyDescent="0.2">
      <c r="A17" t="s">
        <v>209</v>
      </c>
      <c r="B17" t="s">
        <v>11</v>
      </c>
      <c r="C17">
        <v>0.5</v>
      </c>
      <c r="D17">
        <v>3057</v>
      </c>
      <c r="F17">
        <v>2.8220000000000001</v>
      </c>
      <c r="H17" t="s">
        <v>210</v>
      </c>
    </row>
    <row r="18" spans="1:8" x14ac:dyDescent="0.2">
      <c r="A18" t="s">
        <v>209</v>
      </c>
      <c r="B18" t="s">
        <v>11</v>
      </c>
      <c r="C18">
        <v>0.5</v>
      </c>
      <c r="D18">
        <v>3166</v>
      </c>
      <c r="F18">
        <v>2.93</v>
      </c>
      <c r="H18" t="s">
        <v>211</v>
      </c>
    </row>
    <row r="19" spans="1:8" x14ac:dyDescent="0.2">
      <c r="A19" t="s">
        <v>209</v>
      </c>
      <c r="B19" t="s">
        <v>11</v>
      </c>
      <c r="C19">
        <v>0.5</v>
      </c>
      <c r="D19">
        <v>3148</v>
      </c>
      <c r="F19">
        <v>2.9119999999999999</v>
      </c>
      <c r="H19" t="s">
        <v>212</v>
      </c>
    </row>
    <row r="20" spans="1:8" x14ac:dyDescent="0.2">
      <c r="A20" t="s">
        <v>213</v>
      </c>
      <c r="B20" t="s">
        <v>11</v>
      </c>
      <c r="C20">
        <v>0.5</v>
      </c>
      <c r="D20">
        <v>5461</v>
      </c>
      <c r="F20">
        <v>5.2089999999999996</v>
      </c>
      <c r="H20" t="s">
        <v>214</v>
      </c>
    </row>
    <row r="21" spans="1:8" x14ac:dyDescent="0.2">
      <c r="A21" t="s">
        <v>213</v>
      </c>
      <c r="B21" t="s">
        <v>11</v>
      </c>
      <c r="C21">
        <v>0.5</v>
      </c>
      <c r="D21">
        <v>5804</v>
      </c>
      <c r="F21">
        <v>5.55</v>
      </c>
      <c r="H21" t="s">
        <v>215</v>
      </c>
    </row>
    <row r="22" spans="1:8" x14ac:dyDescent="0.2">
      <c r="A22" t="s">
        <v>213</v>
      </c>
      <c r="B22" t="s">
        <v>11</v>
      </c>
      <c r="C22">
        <v>0.5</v>
      </c>
      <c r="D22">
        <v>5859</v>
      </c>
      <c r="F22">
        <v>5.6040000000000001</v>
      </c>
      <c r="H22" t="s">
        <v>216</v>
      </c>
    </row>
    <row r="23" spans="1:8" x14ac:dyDescent="0.2">
      <c r="A23" t="s">
        <v>217</v>
      </c>
      <c r="B23" t="s">
        <v>11</v>
      </c>
      <c r="C23">
        <v>0.5</v>
      </c>
      <c r="D23">
        <v>3327</v>
      </c>
      <c r="F23">
        <v>3.09</v>
      </c>
      <c r="H23" t="s">
        <v>218</v>
      </c>
    </row>
    <row r="24" spans="1:8" x14ac:dyDescent="0.2">
      <c r="A24" t="s">
        <v>217</v>
      </c>
      <c r="B24" t="s">
        <v>11</v>
      </c>
      <c r="C24">
        <v>0.5</v>
      </c>
      <c r="D24">
        <v>3523</v>
      </c>
      <c r="F24">
        <v>3.2850000000000001</v>
      </c>
      <c r="H24" t="s">
        <v>219</v>
      </c>
    </row>
    <row r="25" spans="1:8" x14ac:dyDescent="0.2">
      <c r="A25" t="s">
        <v>217</v>
      </c>
      <c r="B25" t="s">
        <v>11</v>
      </c>
      <c r="C25">
        <v>0.5</v>
      </c>
      <c r="D25">
        <v>3485</v>
      </c>
      <c r="F25">
        <v>3.2469999999999999</v>
      </c>
      <c r="H25" t="s">
        <v>220</v>
      </c>
    </row>
    <row r="26" spans="1:8" x14ac:dyDescent="0.2">
      <c r="A26" t="s">
        <v>221</v>
      </c>
      <c r="B26" t="s">
        <v>11</v>
      </c>
      <c r="C26">
        <v>0.5</v>
      </c>
      <c r="D26">
        <v>3959</v>
      </c>
      <c r="F26">
        <v>3.718</v>
      </c>
      <c r="H26" t="s">
        <v>222</v>
      </c>
    </row>
    <row r="27" spans="1:8" x14ac:dyDescent="0.2">
      <c r="A27" t="s">
        <v>221</v>
      </c>
      <c r="B27" t="s">
        <v>11</v>
      </c>
      <c r="C27">
        <v>0.5</v>
      </c>
      <c r="D27">
        <v>4091</v>
      </c>
      <c r="F27">
        <v>3.8479999999999999</v>
      </c>
      <c r="H27" t="s">
        <v>223</v>
      </c>
    </row>
    <row r="28" spans="1:8" x14ac:dyDescent="0.2">
      <c r="A28" t="s">
        <v>221</v>
      </c>
      <c r="B28" t="s">
        <v>11</v>
      </c>
      <c r="C28">
        <v>0.5</v>
      </c>
      <c r="D28">
        <v>4039</v>
      </c>
      <c r="F28">
        <v>3.7970000000000002</v>
      </c>
      <c r="H28" t="s">
        <v>224</v>
      </c>
    </row>
    <row r="29" spans="1:8" x14ac:dyDescent="0.2">
      <c r="A29" t="s">
        <v>237</v>
      </c>
      <c r="B29" t="s">
        <v>11</v>
      </c>
      <c r="C29">
        <v>0.5</v>
      </c>
      <c r="D29">
        <v>2580</v>
      </c>
      <c r="F29">
        <v>2.3479999999999999</v>
      </c>
      <c r="H29" t="s">
        <v>238</v>
      </c>
    </row>
    <row r="30" spans="1:8" x14ac:dyDescent="0.2">
      <c r="A30" t="s">
        <v>237</v>
      </c>
      <c r="B30" t="s">
        <v>11</v>
      </c>
      <c r="C30">
        <v>0.5</v>
      </c>
      <c r="D30">
        <v>2690</v>
      </c>
      <c r="F30">
        <v>2.4580000000000002</v>
      </c>
      <c r="H30" t="s">
        <v>239</v>
      </c>
    </row>
    <row r="31" spans="1:8" x14ac:dyDescent="0.2">
      <c r="A31" t="s">
        <v>237</v>
      </c>
      <c r="B31" t="s">
        <v>11</v>
      </c>
      <c r="C31">
        <v>0.5</v>
      </c>
      <c r="D31">
        <v>2659</v>
      </c>
      <c r="F31">
        <v>2.427</v>
      </c>
      <c r="H31" t="s">
        <v>240</v>
      </c>
    </row>
    <row r="32" spans="1:8" x14ac:dyDescent="0.2">
      <c r="A32" t="s">
        <v>241</v>
      </c>
      <c r="B32" t="s">
        <v>11</v>
      </c>
      <c r="C32">
        <v>0.5</v>
      </c>
      <c r="D32">
        <v>4107</v>
      </c>
      <c r="F32">
        <v>3.8650000000000002</v>
      </c>
      <c r="H32" t="s">
        <v>242</v>
      </c>
    </row>
    <row r="33" spans="1:8" x14ac:dyDescent="0.2">
      <c r="A33" t="s">
        <v>241</v>
      </c>
      <c r="B33" t="s">
        <v>11</v>
      </c>
      <c r="C33">
        <v>0.5</v>
      </c>
      <c r="D33">
        <v>4328</v>
      </c>
      <c r="F33">
        <v>4.0839999999999996</v>
      </c>
      <c r="H33" t="s">
        <v>243</v>
      </c>
    </row>
    <row r="34" spans="1:8" x14ac:dyDescent="0.2">
      <c r="A34" t="s">
        <v>241</v>
      </c>
      <c r="B34" t="s">
        <v>11</v>
      </c>
      <c r="C34">
        <v>0.5</v>
      </c>
      <c r="D34">
        <v>4322</v>
      </c>
      <c r="F34">
        <v>4.0789999999999997</v>
      </c>
      <c r="H34" t="s">
        <v>244</v>
      </c>
    </row>
    <row r="35" spans="1:8" x14ac:dyDescent="0.2">
      <c r="A35" t="s">
        <v>245</v>
      </c>
      <c r="B35" t="s">
        <v>11</v>
      </c>
      <c r="C35">
        <v>0.5</v>
      </c>
      <c r="D35">
        <v>3343</v>
      </c>
      <c r="F35">
        <v>3.1059999999999999</v>
      </c>
      <c r="H35" t="s">
        <v>246</v>
      </c>
    </row>
    <row r="36" spans="1:8" x14ac:dyDescent="0.2">
      <c r="A36" t="s">
        <v>245</v>
      </c>
      <c r="B36" t="s">
        <v>11</v>
      </c>
      <c r="C36">
        <v>0.5</v>
      </c>
      <c r="D36">
        <v>3422</v>
      </c>
      <c r="F36">
        <v>3.1850000000000001</v>
      </c>
      <c r="H36" t="s">
        <v>247</v>
      </c>
    </row>
    <row r="37" spans="1:8" x14ac:dyDescent="0.2">
      <c r="A37" t="s">
        <v>245</v>
      </c>
      <c r="B37" t="s">
        <v>11</v>
      </c>
      <c r="C37">
        <v>0.5</v>
      </c>
      <c r="D37">
        <v>3488</v>
      </c>
      <c r="F37">
        <v>3.25</v>
      </c>
      <c r="H37" t="s">
        <v>248</v>
      </c>
    </row>
  </sheetData>
  <sortState xmlns:xlrd2="http://schemas.microsoft.com/office/spreadsheetml/2017/richdata2" ref="A2:J37">
    <sortCondition ref="A2:A3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128C-9367-594E-9510-0211278FBC2D}">
  <dimension ref="A1:H37"/>
  <sheetViews>
    <sheetView workbookViewId="0">
      <selection activeCell="D1" activeCellId="1" sqref="A1:A1048576 D1:D1048576"/>
    </sheetView>
  </sheetViews>
  <sheetFormatPr baseColWidth="10" defaultRowHeight="16" x14ac:dyDescent="0.2"/>
  <cols>
    <col min="1" max="1" width="14.1640625" bestFit="1" customWidth="1"/>
  </cols>
  <sheetData>
    <row r="1" spans="1:8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2">
      <c r="A2" t="s">
        <v>297</v>
      </c>
      <c r="B2" t="s">
        <v>11</v>
      </c>
      <c r="C2">
        <v>0.5</v>
      </c>
      <c r="D2">
        <v>4056</v>
      </c>
      <c r="F2">
        <v>3.8140000000000001</v>
      </c>
      <c r="H2" t="s">
        <v>298</v>
      </c>
    </row>
    <row r="3" spans="1:8" x14ac:dyDescent="0.2">
      <c r="A3" t="s">
        <v>297</v>
      </c>
      <c r="B3" t="s">
        <v>11</v>
      </c>
      <c r="C3">
        <v>0.5</v>
      </c>
      <c r="D3">
        <v>4226</v>
      </c>
      <c r="F3">
        <v>3.9830000000000001</v>
      </c>
      <c r="H3" t="s">
        <v>299</v>
      </c>
    </row>
    <row r="4" spans="1:8" x14ac:dyDescent="0.2">
      <c r="A4" t="s">
        <v>297</v>
      </c>
      <c r="B4" t="s">
        <v>11</v>
      </c>
      <c r="C4">
        <v>0.5</v>
      </c>
      <c r="D4">
        <v>4291</v>
      </c>
      <c r="F4">
        <v>4.048</v>
      </c>
      <c r="H4" t="s">
        <v>300</v>
      </c>
    </row>
    <row r="5" spans="1:8" x14ac:dyDescent="0.2">
      <c r="A5" t="s">
        <v>301</v>
      </c>
      <c r="B5" t="s">
        <v>11</v>
      </c>
      <c r="C5">
        <v>0.5</v>
      </c>
      <c r="D5">
        <v>4386</v>
      </c>
      <c r="F5">
        <v>4.1420000000000003</v>
      </c>
      <c r="H5" t="s">
        <v>302</v>
      </c>
    </row>
    <row r="6" spans="1:8" x14ac:dyDescent="0.2">
      <c r="A6" t="s">
        <v>301</v>
      </c>
      <c r="B6" t="s">
        <v>11</v>
      </c>
      <c r="C6">
        <v>0.5</v>
      </c>
      <c r="D6">
        <v>4618</v>
      </c>
      <c r="F6">
        <v>4.3719999999999999</v>
      </c>
      <c r="H6" t="s">
        <v>303</v>
      </c>
    </row>
    <row r="7" spans="1:8" x14ac:dyDescent="0.2">
      <c r="A7" t="s">
        <v>301</v>
      </c>
      <c r="B7" t="s">
        <v>11</v>
      </c>
      <c r="C7">
        <v>0.5</v>
      </c>
      <c r="D7">
        <v>4592</v>
      </c>
      <c r="F7">
        <v>4.3460000000000001</v>
      </c>
      <c r="H7" t="s">
        <v>304</v>
      </c>
    </row>
    <row r="8" spans="1:8" x14ac:dyDescent="0.2">
      <c r="A8" t="s">
        <v>305</v>
      </c>
      <c r="B8" t="s">
        <v>11</v>
      </c>
      <c r="C8">
        <v>0.5</v>
      </c>
      <c r="D8">
        <v>795</v>
      </c>
      <c r="F8">
        <v>0.57499999999999996</v>
      </c>
      <c r="H8" t="s">
        <v>306</v>
      </c>
    </row>
    <row r="9" spans="1:8" x14ac:dyDescent="0.2">
      <c r="A9" t="s">
        <v>305</v>
      </c>
      <c r="B9" t="s">
        <v>11</v>
      </c>
      <c r="C9">
        <v>0.5</v>
      </c>
      <c r="D9">
        <v>740</v>
      </c>
      <c r="F9">
        <v>0.52100000000000002</v>
      </c>
      <c r="H9" t="s">
        <v>307</v>
      </c>
    </row>
    <row r="10" spans="1:8" x14ac:dyDescent="0.2">
      <c r="A10" t="s">
        <v>305</v>
      </c>
      <c r="B10" t="s">
        <v>11</v>
      </c>
      <c r="C10">
        <v>0.5</v>
      </c>
      <c r="D10">
        <v>748</v>
      </c>
      <c r="F10">
        <v>0.52800000000000002</v>
      </c>
      <c r="H10" t="s">
        <v>308</v>
      </c>
    </row>
    <row r="11" spans="1:8" x14ac:dyDescent="0.2">
      <c r="A11" t="s">
        <v>309</v>
      </c>
      <c r="B11" t="s">
        <v>11</v>
      </c>
      <c r="C11">
        <v>0.5</v>
      </c>
      <c r="D11">
        <v>1072</v>
      </c>
      <c r="F11">
        <v>0.85099999999999998</v>
      </c>
      <c r="H11" t="s">
        <v>310</v>
      </c>
    </row>
    <row r="12" spans="1:8" x14ac:dyDescent="0.2">
      <c r="A12" t="s">
        <v>309</v>
      </c>
      <c r="B12" t="s">
        <v>11</v>
      </c>
      <c r="C12">
        <v>0.5</v>
      </c>
      <c r="D12">
        <v>1039</v>
      </c>
      <c r="F12">
        <v>0.81799999999999995</v>
      </c>
      <c r="H12" t="s">
        <v>311</v>
      </c>
    </row>
    <row r="13" spans="1:8" x14ac:dyDescent="0.2">
      <c r="A13" t="s">
        <v>309</v>
      </c>
      <c r="B13" t="s">
        <v>11</v>
      </c>
      <c r="C13">
        <v>0.5</v>
      </c>
      <c r="D13">
        <v>1119</v>
      </c>
      <c r="F13">
        <v>0.89700000000000002</v>
      </c>
      <c r="H13" t="s">
        <v>312</v>
      </c>
    </row>
    <row r="14" spans="1:8" x14ac:dyDescent="0.2">
      <c r="A14" t="s">
        <v>313</v>
      </c>
      <c r="B14" t="s">
        <v>11</v>
      </c>
      <c r="C14">
        <v>0.5</v>
      </c>
      <c r="D14">
        <v>1053</v>
      </c>
      <c r="F14">
        <v>0.83199999999999996</v>
      </c>
      <c r="H14" t="s">
        <v>314</v>
      </c>
    </row>
    <row r="15" spans="1:8" x14ac:dyDescent="0.2">
      <c r="A15" t="s">
        <v>313</v>
      </c>
      <c r="B15" t="s">
        <v>11</v>
      </c>
      <c r="C15">
        <v>0.5</v>
      </c>
      <c r="D15">
        <v>992</v>
      </c>
      <c r="F15">
        <v>0.77100000000000002</v>
      </c>
      <c r="H15" t="s">
        <v>315</v>
      </c>
    </row>
    <row r="16" spans="1:8" x14ac:dyDescent="0.2">
      <c r="A16" t="s">
        <v>313</v>
      </c>
      <c r="B16" t="s">
        <v>11</v>
      </c>
      <c r="C16">
        <v>0.5</v>
      </c>
      <c r="D16">
        <v>1043</v>
      </c>
      <c r="F16">
        <v>0.82099999999999995</v>
      </c>
      <c r="H16" t="s">
        <v>316</v>
      </c>
    </row>
    <row r="17" spans="1:8" x14ac:dyDescent="0.2">
      <c r="A17" t="s">
        <v>317</v>
      </c>
      <c r="B17" t="s">
        <v>11</v>
      </c>
      <c r="C17">
        <v>0.5</v>
      </c>
      <c r="D17">
        <v>961</v>
      </c>
      <c r="F17">
        <v>0.74</v>
      </c>
      <c r="H17" t="s">
        <v>318</v>
      </c>
    </row>
    <row r="18" spans="1:8" x14ac:dyDescent="0.2">
      <c r="A18" t="s">
        <v>317</v>
      </c>
      <c r="B18" t="s">
        <v>11</v>
      </c>
      <c r="C18">
        <v>0.5</v>
      </c>
      <c r="D18">
        <v>892</v>
      </c>
      <c r="F18">
        <v>0.67200000000000004</v>
      </c>
      <c r="H18" t="s">
        <v>319</v>
      </c>
    </row>
    <row r="19" spans="1:8" x14ac:dyDescent="0.2">
      <c r="A19" t="s">
        <v>317</v>
      </c>
      <c r="B19" t="s">
        <v>11</v>
      </c>
      <c r="C19">
        <v>0.5</v>
      </c>
      <c r="D19">
        <v>890</v>
      </c>
      <c r="F19">
        <v>0.67</v>
      </c>
      <c r="H19" t="s">
        <v>320</v>
      </c>
    </row>
    <row r="20" spans="1:8" x14ac:dyDescent="0.2">
      <c r="A20" t="s">
        <v>321</v>
      </c>
      <c r="B20" t="s">
        <v>11</v>
      </c>
      <c r="C20">
        <v>0.5</v>
      </c>
      <c r="D20">
        <v>5551</v>
      </c>
      <c r="F20">
        <v>5.2990000000000004</v>
      </c>
      <c r="H20" t="s">
        <v>322</v>
      </c>
    </row>
    <row r="21" spans="1:8" x14ac:dyDescent="0.2">
      <c r="A21" t="s">
        <v>321</v>
      </c>
      <c r="B21" t="s">
        <v>11</v>
      </c>
      <c r="C21">
        <v>0.5</v>
      </c>
      <c r="D21">
        <v>5839</v>
      </c>
      <c r="F21">
        <v>5.585</v>
      </c>
      <c r="H21" t="s">
        <v>323</v>
      </c>
    </row>
    <row r="22" spans="1:8" x14ac:dyDescent="0.2">
      <c r="A22" t="s">
        <v>321</v>
      </c>
      <c r="B22" t="s">
        <v>11</v>
      </c>
      <c r="C22">
        <v>0.5</v>
      </c>
      <c r="D22">
        <v>5841</v>
      </c>
      <c r="F22">
        <v>5.5869999999999997</v>
      </c>
      <c r="H22" t="s">
        <v>324</v>
      </c>
    </row>
    <row r="23" spans="1:8" x14ac:dyDescent="0.2">
      <c r="A23" t="s">
        <v>325</v>
      </c>
      <c r="B23" t="s">
        <v>11</v>
      </c>
      <c r="C23">
        <v>0.5</v>
      </c>
      <c r="D23">
        <v>991</v>
      </c>
      <c r="F23">
        <v>0.77</v>
      </c>
      <c r="H23" t="s">
        <v>326</v>
      </c>
    </row>
    <row r="24" spans="1:8" x14ac:dyDescent="0.2">
      <c r="A24" t="s">
        <v>325</v>
      </c>
      <c r="B24" t="s">
        <v>11</v>
      </c>
      <c r="C24">
        <v>0.5</v>
      </c>
      <c r="D24">
        <v>872</v>
      </c>
      <c r="F24">
        <v>0.65200000000000002</v>
      </c>
      <c r="H24" t="s">
        <v>327</v>
      </c>
    </row>
    <row r="25" spans="1:8" x14ac:dyDescent="0.2">
      <c r="A25" t="s">
        <v>325</v>
      </c>
      <c r="B25" t="s">
        <v>11</v>
      </c>
      <c r="C25">
        <v>0.5</v>
      </c>
      <c r="D25">
        <v>864</v>
      </c>
      <c r="F25">
        <v>0.64400000000000002</v>
      </c>
      <c r="H25" t="s">
        <v>328</v>
      </c>
    </row>
    <row r="26" spans="1:8" x14ac:dyDescent="0.2">
      <c r="A26" t="s">
        <v>329</v>
      </c>
      <c r="B26" t="s">
        <v>11</v>
      </c>
      <c r="C26">
        <v>0.5</v>
      </c>
      <c r="D26">
        <v>6229</v>
      </c>
      <c r="F26">
        <v>5.9729999999999999</v>
      </c>
      <c r="H26" t="s">
        <v>330</v>
      </c>
    </row>
    <row r="27" spans="1:8" x14ac:dyDescent="0.2">
      <c r="A27" t="s">
        <v>329</v>
      </c>
      <c r="B27" t="s">
        <v>11</v>
      </c>
      <c r="C27">
        <v>0.5</v>
      </c>
      <c r="D27">
        <v>5925</v>
      </c>
      <c r="F27">
        <v>5.67</v>
      </c>
      <c r="H27" t="s">
        <v>331</v>
      </c>
    </row>
    <row r="28" spans="1:8" x14ac:dyDescent="0.2">
      <c r="A28" t="s">
        <v>329</v>
      </c>
      <c r="B28" t="s">
        <v>11</v>
      </c>
      <c r="C28">
        <v>0.5</v>
      </c>
      <c r="D28">
        <v>6477</v>
      </c>
      <c r="F28">
        <v>6.218</v>
      </c>
      <c r="H28" t="s">
        <v>332</v>
      </c>
    </row>
    <row r="29" spans="1:8" x14ac:dyDescent="0.2">
      <c r="A29" t="s">
        <v>333</v>
      </c>
      <c r="B29" t="s">
        <v>11</v>
      </c>
      <c r="C29">
        <v>0.5</v>
      </c>
      <c r="D29">
        <v>1413</v>
      </c>
      <c r="F29">
        <v>1.1890000000000001</v>
      </c>
      <c r="H29" t="s">
        <v>334</v>
      </c>
    </row>
    <row r="30" spans="1:8" x14ac:dyDescent="0.2">
      <c r="A30" t="s">
        <v>333</v>
      </c>
      <c r="B30" t="s">
        <v>11</v>
      </c>
      <c r="C30">
        <v>0.5</v>
      </c>
      <c r="D30">
        <v>1335</v>
      </c>
      <c r="F30">
        <v>1.1120000000000001</v>
      </c>
      <c r="H30" t="s">
        <v>335</v>
      </c>
    </row>
    <row r="31" spans="1:8" x14ac:dyDescent="0.2">
      <c r="A31" t="s">
        <v>333</v>
      </c>
      <c r="B31" t="s">
        <v>11</v>
      </c>
      <c r="C31">
        <v>0.5</v>
      </c>
      <c r="D31">
        <v>1354</v>
      </c>
      <c r="F31">
        <v>1.131</v>
      </c>
      <c r="H31" t="s">
        <v>336</v>
      </c>
    </row>
    <row r="32" spans="1:8" x14ac:dyDescent="0.2">
      <c r="A32" t="s">
        <v>337</v>
      </c>
      <c r="B32" t="s">
        <v>11</v>
      </c>
      <c r="C32">
        <v>0.5</v>
      </c>
      <c r="D32">
        <v>3059</v>
      </c>
      <c r="F32">
        <v>2.8239999999999998</v>
      </c>
      <c r="H32" t="s">
        <v>338</v>
      </c>
    </row>
    <row r="33" spans="1:8" x14ac:dyDescent="0.2">
      <c r="A33" t="s">
        <v>337</v>
      </c>
      <c r="B33" t="s">
        <v>11</v>
      </c>
      <c r="C33">
        <v>0.5</v>
      </c>
      <c r="D33">
        <v>2977</v>
      </c>
      <c r="F33">
        <v>2.7429999999999999</v>
      </c>
      <c r="H33" t="s">
        <v>339</v>
      </c>
    </row>
    <row r="34" spans="1:8" x14ac:dyDescent="0.2">
      <c r="A34" t="s">
        <v>337</v>
      </c>
      <c r="B34" t="s">
        <v>11</v>
      </c>
      <c r="C34">
        <v>0.5</v>
      </c>
      <c r="D34">
        <v>2976</v>
      </c>
      <c r="F34">
        <v>2.742</v>
      </c>
      <c r="H34" t="s">
        <v>340</v>
      </c>
    </row>
    <row r="35" spans="1:8" x14ac:dyDescent="0.2">
      <c r="A35" t="s">
        <v>341</v>
      </c>
      <c r="B35" t="s">
        <v>11</v>
      </c>
      <c r="C35">
        <v>0.5</v>
      </c>
      <c r="D35">
        <v>2121</v>
      </c>
      <c r="F35">
        <v>1.8919999999999999</v>
      </c>
      <c r="H35" t="s">
        <v>342</v>
      </c>
    </row>
    <row r="36" spans="1:8" x14ac:dyDescent="0.2">
      <c r="A36" t="s">
        <v>341</v>
      </c>
      <c r="B36" t="s">
        <v>11</v>
      </c>
      <c r="C36">
        <v>0.5</v>
      </c>
      <c r="D36">
        <v>2124</v>
      </c>
      <c r="F36">
        <v>1.8959999999999999</v>
      </c>
      <c r="H36" t="s">
        <v>343</v>
      </c>
    </row>
    <row r="37" spans="1:8" x14ac:dyDescent="0.2">
      <c r="A37" t="s">
        <v>341</v>
      </c>
      <c r="B37" t="s">
        <v>11</v>
      </c>
      <c r="C37">
        <v>0.5</v>
      </c>
      <c r="D37">
        <v>2167</v>
      </c>
      <c r="F37">
        <v>1.9379999999999999</v>
      </c>
      <c r="H37" t="s">
        <v>344</v>
      </c>
    </row>
  </sheetData>
  <sortState xmlns:xlrd2="http://schemas.microsoft.com/office/spreadsheetml/2017/richdata2" ref="A2:J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 Calibration</vt:lpstr>
      <vt:lpstr>Background TOC</vt:lpstr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1-3</vt:lpstr>
      <vt:lpstr>Day 4-12</vt:lpstr>
      <vt:lpstr>Final Data (Day 1-12)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2022-04-03T17:28:11Z</dcterms:created>
  <dcterms:modified xsi:type="dcterms:W3CDTF">2022-04-20T16:31:59Z</dcterms:modified>
</cp:coreProperties>
</file>