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3040" windowHeight="9732" firstSheet="1" activeTab="1"/>
  </bookViews>
  <sheets>
    <sheet name="u_istat" sheetId="5" state="hidden" r:id="rId1"/>
    <sheet name="u_prodotti" sheetId="7" r:id="rId2"/>
    <sheet name="u_riparto" sheetId="1" state="hidden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  <c r="X2" i="7"/>
  <c r="R2" i="7"/>
  <c r="X4" i="7" l="1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" i="2"/>
  <c r="C1" i="1" l="1"/>
  <c r="B1" i="1"/>
  <c r="A1" i="1"/>
  <c r="P4" i="7"/>
  <c r="Q4" i="7" s="1"/>
  <c r="V4" i="7" s="1"/>
  <c r="W4" i="7" s="1"/>
  <c r="P5" i="7"/>
  <c r="P6" i="7"/>
  <c r="Q6" i="7" s="1"/>
  <c r="P7" i="7"/>
  <c r="P8" i="7"/>
  <c r="Q8" i="7" s="1"/>
  <c r="Y8" i="7" s="1"/>
  <c r="Z8" i="7" s="1"/>
  <c r="P9" i="7"/>
  <c r="P10" i="7"/>
  <c r="Q10" i="7" s="1"/>
  <c r="P11" i="7"/>
  <c r="P12" i="7"/>
  <c r="Q12" i="7" s="1"/>
  <c r="V12" i="7" s="1"/>
  <c r="W12" i="7" s="1"/>
  <c r="P13" i="7"/>
  <c r="P14" i="7"/>
  <c r="Q14" i="7" s="1"/>
  <c r="P15" i="7"/>
  <c r="P16" i="7"/>
  <c r="Q16" i="7" s="1"/>
  <c r="Y16" i="7" s="1"/>
  <c r="Z16" i="7" s="1"/>
  <c r="P17" i="7"/>
  <c r="P18" i="7"/>
  <c r="Q18" i="7" s="1"/>
  <c r="P19" i="7"/>
  <c r="P20" i="7"/>
  <c r="Q20" i="7" s="1"/>
  <c r="V20" i="7" s="1"/>
  <c r="W20" i="7" s="1"/>
  <c r="P21" i="7"/>
  <c r="P22" i="7"/>
  <c r="Q22" i="7" s="1"/>
  <c r="P23" i="7"/>
  <c r="P24" i="7"/>
  <c r="Q24" i="7" s="1"/>
  <c r="Y24" i="7" s="1"/>
  <c r="Z24" i="7" s="1"/>
  <c r="P25" i="7"/>
  <c r="P26" i="7"/>
  <c r="Q26" i="7" s="1"/>
  <c r="P27" i="7"/>
  <c r="P28" i="7"/>
  <c r="Q28" i="7" s="1"/>
  <c r="V28" i="7" s="1"/>
  <c r="W28" i="7" s="1"/>
  <c r="P29" i="7"/>
  <c r="P30" i="7"/>
  <c r="Q30" i="7" s="1"/>
  <c r="P31" i="7"/>
  <c r="P32" i="7"/>
  <c r="Q32" i="7" s="1"/>
  <c r="Y32" i="7" s="1"/>
  <c r="Z32" i="7" s="1"/>
  <c r="P33" i="7"/>
  <c r="P34" i="7"/>
  <c r="Q34" i="7" s="1"/>
  <c r="P35" i="7"/>
  <c r="P36" i="7"/>
  <c r="Q36" i="7" s="1"/>
  <c r="V36" i="7" s="1"/>
  <c r="W36" i="7" s="1"/>
  <c r="P37" i="7"/>
  <c r="P38" i="7"/>
  <c r="Q38" i="7" s="1"/>
  <c r="P39" i="7"/>
  <c r="P40" i="7"/>
  <c r="Q40" i="7" s="1"/>
  <c r="Y40" i="7" s="1"/>
  <c r="Z40" i="7" s="1"/>
  <c r="P41" i="7"/>
  <c r="P42" i="7"/>
  <c r="Q42" i="7" s="1"/>
  <c r="Y42" i="7" s="1"/>
  <c r="Z42" i="7" s="1"/>
  <c r="P43" i="7"/>
  <c r="P44" i="7"/>
  <c r="P45" i="7"/>
  <c r="Q45" i="7" s="1"/>
  <c r="Y45" i="7" s="1"/>
  <c r="Z45" i="7" s="1"/>
  <c r="P46" i="7"/>
  <c r="Q46" i="7" s="1"/>
  <c r="Y46" i="7" s="1"/>
  <c r="Z46" i="7" s="1"/>
  <c r="P47" i="7"/>
  <c r="P48" i="7"/>
  <c r="Q48" i="7" s="1"/>
  <c r="Y48" i="7" s="1"/>
  <c r="Z48" i="7" s="1"/>
  <c r="P49" i="7"/>
  <c r="P50" i="7"/>
  <c r="Q50" i="7" s="1"/>
  <c r="Y50" i="7" s="1"/>
  <c r="Z50" i="7" s="1"/>
  <c r="P51" i="7"/>
  <c r="P52" i="7"/>
  <c r="Q52" i="7" s="1"/>
  <c r="Y52" i="7" s="1"/>
  <c r="Z52" i="7" s="1"/>
  <c r="P53" i="7"/>
  <c r="Q53" i="7" s="1"/>
  <c r="Y53" i="7" s="1"/>
  <c r="Z53" i="7" s="1"/>
  <c r="P54" i="7"/>
  <c r="Q54" i="7" s="1"/>
  <c r="Y54" i="7" s="1"/>
  <c r="Z54" i="7" s="1"/>
  <c r="P55" i="7"/>
  <c r="P56" i="7"/>
  <c r="Q56" i="7" s="1"/>
  <c r="Y56" i="7" s="1"/>
  <c r="Z56" i="7" s="1"/>
  <c r="P57" i="7"/>
  <c r="P58" i="7"/>
  <c r="Q58" i="7" s="1"/>
  <c r="Y58" i="7" s="1"/>
  <c r="Z58" i="7" s="1"/>
  <c r="P59" i="7"/>
  <c r="P60" i="7"/>
  <c r="Q60" i="7" s="1"/>
  <c r="Y60" i="7" s="1"/>
  <c r="Z60" i="7" s="1"/>
  <c r="P61" i="7"/>
  <c r="Q61" i="7" s="1"/>
  <c r="Y61" i="7" s="1"/>
  <c r="Z61" i="7" s="1"/>
  <c r="P62" i="7"/>
  <c r="Q62" i="7" s="1"/>
  <c r="Y62" i="7" s="1"/>
  <c r="Z62" i="7" s="1"/>
  <c r="P63" i="7"/>
  <c r="P64" i="7"/>
  <c r="Q64" i="7" s="1"/>
  <c r="Y64" i="7" s="1"/>
  <c r="Z64" i="7" s="1"/>
  <c r="P65" i="7"/>
  <c r="P66" i="7"/>
  <c r="Q66" i="7" s="1"/>
  <c r="Y66" i="7" s="1"/>
  <c r="Z66" i="7" s="1"/>
  <c r="P67" i="7"/>
  <c r="P68" i="7"/>
  <c r="Q68" i="7" s="1"/>
  <c r="Y68" i="7" s="1"/>
  <c r="Z68" i="7" s="1"/>
  <c r="P69" i="7"/>
  <c r="Q69" i="7" s="1"/>
  <c r="Y69" i="7" s="1"/>
  <c r="Z69" i="7" s="1"/>
  <c r="P70" i="7"/>
  <c r="Q70" i="7" s="1"/>
  <c r="Y70" i="7" s="1"/>
  <c r="Z70" i="7" s="1"/>
  <c r="P71" i="7"/>
  <c r="P72" i="7"/>
  <c r="Q72" i="7" s="1"/>
  <c r="Y72" i="7" s="1"/>
  <c r="Z72" i="7" s="1"/>
  <c r="P73" i="7"/>
  <c r="P74" i="7"/>
  <c r="Q74" i="7" s="1"/>
  <c r="Y74" i="7" s="1"/>
  <c r="Z74" i="7" s="1"/>
  <c r="P75" i="7"/>
  <c r="P76" i="7"/>
  <c r="Q76" i="7" s="1"/>
  <c r="Y76" i="7" s="1"/>
  <c r="Z76" i="7" s="1"/>
  <c r="P77" i="7"/>
  <c r="Q77" i="7" s="1"/>
  <c r="Y77" i="7" s="1"/>
  <c r="Z77" i="7" s="1"/>
  <c r="P78" i="7"/>
  <c r="Q78" i="7" s="1"/>
  <c r="Y78" i="7" s="1"/>
  <c r="Z78" i="7" s="1"/>
  <c r="P79" i="7"/>
  <c r="C4" i="7"/>
  <c r="C5" i="7"/>
  <c r="Q5" i="7"/>
  <c r="V5" i="7" s="1"/>
  <c r="W5" i="7" s="1"/>
  <c r="Q7" i="7"/>
  <c r="Q9" i="7"/>
  <c r="Y9" i="7" s="1"/>
  <c r="Z9" i="7" s="1"/>
  <c r="Q11" i="7"/>
  <c r="Q13" i="7"/>
  <c r="V13" i="7" s="1"/>
  <c r="W13" i="7" s="1"/>
  <c r="Q15" i="7"/>
  <c r="Q17" i="7"/>
  <c r="Y17" i="7" s="1"/>
  <c r="Z17" i="7" s="1"/>
  <c r="Q19" i="7"/>
  <c r="Q21" i="7"/>
  <c r="V21" i="7" s="1"/>
  <c r="W21" i="7" s="1"/>
  <c r="Q23" i="7"/>
  <c r="Q25" i="7"/>
  <c r="Y25" i="7" s="1"/>
  <c r="Z25" i="7" s="1"/>
  <c r="Q27" i="7"/>
  <c r="Q29" i="7"/>
  <c r="V29" i="7" s="1"/>
  <c r="W29" i="7" s="1"/>
  <c r="Q31" i="7"/>
  <c r="Q33" i="7"/>
  <c r="Y33" i="7" s="1"/>
  <c r="Z33" i="7" s="1"/>
  <c r="Q35" i="7"/>
  <c r="Q37" i="7"/>
  <c r="V37" i="7" s="1"/>
  <c r="W37" i="7" s="1"/>
  <c r="Q39" i="7"/>
  <c r="Q41" i="7"/>
  <c r="Y41" i="7" s="1"/>
  <c r="Z41" i="7" s="1"/>
  <c r="Q43" i="7"/>
  <c r="Y43" i="7" s="1"/>
  <c r="Z43" i="7" s="1"/>
  <c r="Q44" i="7"/>
  <c r="Y44" i="7" s="1"/>
  <c r="Z44" i="7" s="1"/>
  <c r="Q47" i="7"/>
  <c r="Y47" i="7" s="1"/>
  <c r="Z47" i="7" s="1"/>
  <c r="Q49" i="7"/>
  <c r="Y49" i="7" s="1"/>
  <c r="Z49" i="7" s="1"/>
  <c r="Q51" i="7"/>
  <c r="Y51" i="7" s="1"/>
  <c r="Z51" i="7" s="1"/>
  <c r="Q55" i="7"/>
  <c r="Y55" i="7" s="1"/>
  <c r="Z55" i="7" s="1"/>
  <c r="Q57" i="7"/>
  <c r="Y57" i="7" s="1"/>
  <c r="Z57" i="7" s="1"/>
  <c r="Q59" i="7"/>
  <c r="Y59" i="7" s="1"/>
  <c r="Z59" i="7" s="1"/>
  <c r="Q63" i="7"/>
  <c r="Y63" i="7" s="1"/>
  <c r="Z63" i="7" s="1"/>
  <c r="Q65" i="7"/>
  <c r="Y65" i="7" s="1"/>
  <c r="Z65" i="7" s="1"/>
  <c r="Q67" i="7"/>
  <c r="Y67" i="7" s="1"/>
  <c r="Z67" i="7" s="1"/>
  <c r="Q71" i="7"/>
  <c r="Y71" i="7" s="1"/>
  <c r="Z71" i="7" s="1"/>
  <c r="Q73" i="7"/>
  <c r="Y73" i="7" s="1"/>
  <c r="Z73" i="7" s="1"/>
  <c r="Q75" i="7"/>
  <c r="Y75" i="7" s="1"/>
  <c r="Z75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B2" i="1" l="1"/>
  <c r="A2" i="1"/>
  <c r="C2" i="1"/>
  <c r="K2" i="2" l="1"/>
  <c r="K50" i="2"/>
  <c r="K62" i="2"/>
  <c r="K74" i="2"/>
  <c r="K82" i="2"/>
  <c r="K94" i="2"/>
  <c r="K102" i="2"/>
  <c r="K114" i="2"/>
  <c r="K7" i="2"/>
  <c r="K15" i="2"/>
  <c r="K23" i="2"/>
  <c r="K35" i="2"/>
  <c r="K43" i="2"/>
  <c r="K51" i="2"/>
  <c r="K59" i="2"/>
  <c r="K67" i="2"/>
  <c r="K75" i="2"/>
  <c r="K83" i="2"/>
  <c r="K87" i="2"/>
  <c r="K95" i="2"/>
  <c r="K103" i="2"/>
  <c r="K111" i="2"/>
  <c r="K8" i="2"/>
  <c r="K20" i="2"/>
  <c r="K28" i="2"/>
  <c r="K36" i="2"/>
  <c r="K44" i="2"/>
  <c r="K48" i="2"/>
  <c r="K56" i="2"/>
  <c r="K64" i="2"/>
  <c r="K72" i="2"/>
  <c r="K80" i="2"/>
  <c r="K88" i="2"/>
  <c r="K96" i="2"/>
  <c r="K104" i="2"/>
  <c r="K112" i="2"/>
  <c r="K115" i="2"/>
  <c r="K12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6" i="2"/>
  <c r="K10" i="2"/>
  <c r="K14" i="2"/>
  <c r="K18" i="2"/>
  <c r="K22" i="2"/>
  <c r="K26" i="2"/>
  <c r="K30" i="2"/>
  <c r="K34" i="2"/>
  <c r="K38" i="2"/>
  <c r="K42" i="2"/>
  <c r="K46" i="2"/>
  <c r="K54" i="2"/>
  <c r="K58" i="2"/>
  <c r="K66" i="2"/>
  <c r="K70" i="2"/>
  <c r="K78" i="2"/>
  <c r="K86" i="2"/>
  <c r="K90" i="2"/>
  <c r="K98" i="2"/>
  <c r="K106" i="2"/>
  <c r="K110" i="2"/>
  <c r="K3" i="2"/>
  <c r="K11" i="2"/>
  <c r="K19" i="2"/>
  <c r="K27" i="2"/>
  <c r="K31" i="2"/>
  <c r="K39" i="2"/>
  <c r="K47" i="2"/>
  <c r="K55" i="2"/>
  <c r="K63" i="2"/>
  <c r="K71" i="2"/>
  <c r="K79" i="2"/>
  <c r="K91" i="2"/>
  <c r="K99" i="2"/>
  <c r="K107" i="2"/>
  <c r="K4" i="2"/>
  <c r="K16" i="2"/>
  <c r="K24" i="2"/>
  <c r="K32" i="2"/>
  <c r="K40" i="2"/>
  <c r="K52" i="2"/>
  <c r="K60" i="2"/>
  <c r="K68" i="2"/>
  <c r="K76" i="2"/>
  <c r="K84" i="2"/>
  <c r="K92" i="2"/>
  <c r="K100" i="2"/>
  <c r="K108" i="2"/>
  <c r="K116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 s="1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<sst xmlns="http://schemas.openxmlformats.org/spreadsheetml/2006/main" count="517" uniqueCount="129">
  <si>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</si>
  <si>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</si>
  <si>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</si>
  <si>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</si>
  <si>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</si>
  <si>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</si>
  <si>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</si>
  <si>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</si>
  <si>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</si>
  <si>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</si>
  <si>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</si>
  <si>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</si>
  <si>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</si>
  <si>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</si>
  <si>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</si>
  <si>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</si>
  <si>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</si>
  <si>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</si>
  <si>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</si>
  <si>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</si>
  <si>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</si>
  <si>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</si>
  <si>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</si>
  <si>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</si>
  <si>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</si>
  <si>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</si>
  <si>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</si>
  <si>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</si>
  <si>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</si>
  <si>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</si>
  <si>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</si>
  <si>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</si>
  <si>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</si>
  <si>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</si>
  <si>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</si>
  <si>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</si>
  <si>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</si>
  <si>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</si>
  <si>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</si>
  <si>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</si>
  <si>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</si>
  <si>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</si>
  <si>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</si>
  <si>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</si>
  <si>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</si>
  <si>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</si>
  <si>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</si>
  <si>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</si>
  <si>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</si>
  <si>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</si>
  <si>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</si>
  <si>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</si>
  <si>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</si>
  <si>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</si>
  <si>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</si>
  <si>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</si>
  <si>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</si>
  <si>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</si>
  <si>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</si>
  <si>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</si>
  <si>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</si>
  <si>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</si>
  <si>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</si>
  <si>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</si>
  <si>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</si>
  <si>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</si>
  <si>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</si>
  <si>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</si>
  <si>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</si>
  <si>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</si>
  <si>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</si>
  <si>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</si>
  <si>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</si>
  <si>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</si>
  <si>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</si>
  <si>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</si>
  <si>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</si>
  <si>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</si>
  <si>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</si>
  <si>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</si>
  <si>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</si>
  <si>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</si>
  <si>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</si>
  <si>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</si>
  <si>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</si>
  <si>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</si>
  <si>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</si>
  <si>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</si>
  <si>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</si>
  <si>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</si>
  <si>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</si>
  <si>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</si>
  <si>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</si>
  <si>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</si>
  <si>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</si>
  <si>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</si>
  <si>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</si>
  <si>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</si>
  <si>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</si>
  <si>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</si>
  <si>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</si>
  <si>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</si>
  <si>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</si>
  <si>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</si>
  <si>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</si>
  <si>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</si>
  <si>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</si>
  <si>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</si>
  <si>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</si>
  <si>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</si>
  <si>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</si>
  <si>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</si>
  <si>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</si>
  <si>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</si>
  <si>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</si>
  <si>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</si>
  <si>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</si>
  <si>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</si>
  <si>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</si>
  <si>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</si>
  <si>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</si>
  <si>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</si>
  <si>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</si>
  <si>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</si>
  <si>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</si>
  <si>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</si>
  <si>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</si>
  <si>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bambini (3-17)</t>
  </si>
  <si>
    <t>adulti (&gt;17)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</si>
</sst>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4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0" dataDxfId="49">
  <autoFilter ref="A1:H51"/>
  <tableColumns count="8">
    <tableColumn id="3" name="Prodotto" dataDxfId="48"/>
    <tableColumn id="10" name="peso/conf" dataDxfId="47"/>
    <tableColumn id="9" name="u.m." dataDxfId="46"/>
    <tableColumn id="4" name="s/f" dataDxfId="45"/>
    <tableColumn id="5" name="min" dataDxfId="44"/>
    <tableColumn id="6" name="media" dataDxfId="43"/>
    <tableColumn id="7" name="max" dataDxfId="42"/>
    <tableColumn id="8" name="prezzo_rif" dataDxfId="41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Z79" totalsRowShown="0" headerRowDxfId="40" dataDxfId="39">
  <autoFilter ref="A3:Z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6">
    <tableColumn id="1" name="IDMC" dataDxfId="38"/>
    <tableColumn id="27" name="IDMCU" dataDxfId="37"/>
    <tableColumn id="26" name="IDMP" dataDxfId="36">
      <calculatedColumnFormula>IF(Tabella2[[#This Row],[Macro_prodotto]]&lt;&gt;"",CONCATENATE("M-",Tabella2[[#This Row],[u_macro]]),A3)</calculatedColumnFormula>
    </tableColumn>
    <tableColumn id="12" name="IDMPU" dataDxfId="35">
      <calculatedColumnFormula>IF(Tabella2[[#This Row],[Macro_prodotto]]&lt;&gt;"",CONCATENATE("M-",Tabella2[[#This Row],[u_macro]]),"")</calculatedColumnFormula>
    </tableColumn>
    <tableColumn id="11" name="u_macro" dataDxfId="34">
      <calculatedColumnFormula>IF(Tabella2[[#This Row],[Macro_prodotto]]="","",(COUNT(E$3:E4))+1)</calculatedColumnFormula>
    </tableColumn>
    <tableColumn id="2" name="IDP" dataDxfId="33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2"/>
    <tableColumn id="25" name="Macro_categoria" dataDxfId="31"/>
    <tableColumn id="4" name="prodotto" dataDxfId="30"/>
    <tableColumn id="5" name="s/f" dataDxfId="29"/>
    <tableColumn id="6" name="peso/conf" dataDxfId="28"/>
    <tableColumn id="7" name="u.m." dataDxfId="27"/>
    <tableColumn id="8" name="prezzo" dataDxfId="26" dataCellStyle="Valuta"/>
    <tableColumn id="9" name="unità" dataDxfId="25"/>
    <tableColumn id="10" name="quantità" dataDxfId="24"/>
    <tableColumn id="14" name="margine" dataDxfId="23">
      <calculatedColumnFormula>IF(Tabella2[[#This Row],[quantità]]="","",Tabella2[[#This Row],[quantità]]-Tabella2[[#This Row],[quantità]]*P$2)</calculatedColumnFormula>
    </tableColumn>
    <tableColumn id="13" name="media" dataDxfId="22">
      <calculatedColumnFormula>IF(Tabella2[[#This Row],[margine]]="","",Tabella2[[#This Row],[margine]]/12)</calculatedColumnFormula>
    </tableColumn>
    <tableColumn id="15" name="% n" dataDxfId="21" dataCellStyle="Percentuale"/>
    <tableColumn id="16" name="Q/p.c. n" dataDxfId="20">
      <calculatedColumnFormula>IF(Tabella2[[#This Row],[media]]="","",(Tabella2[[#This Row],[media]]*Tabella2[[#This Row],[% n]])/R$2)</calculatedColumnFormula>
    </tableColumn>
    <tableColumn id="17" name="€/p.c. n" dataDxfId="19">
      <calculatedColumnFormula>IF(Tabella2[[#This Row],[Q/p.c. n]]="","",Tabella2[[#This Row],[prezzo]]*Tabella2[[#This Row],[Q/p.c. n]])</calculatedColumnFormula>
    </tableColumn>
    <tableColumn id="18" name="% b" dataDxfId="18" dataCellStyle="Percentuale"/>
    <tableColumn id="19" name="Q/p.c. b" dataDxfId="17">
      <calculatedColumnFormula>IF(Tabella2[[#This Row],[media]]="","",(Tabella2[[#This Row],[media]]*Tabella2[[#This Row],[% b]])/U$2)</calculatedColumnFormula>
    </tableColumn>
    <tableColumn id="20" name="€/p.c. b" dataDxfId="16">
      <calculatedColumnFormula>IF(Tabella2[[#This Row],[Q/p.c. b]]="","",Tabella2[[#This Row],[prezzo]]*Tabella2[[#This Row],[Q/p.c. b]])</calculatedColumnFormula>
    </tableColumn>
    <tableColumn id="21" name="% a" dataDxfId="15" dataCellStyle="Percentuale">
      <calculatedColumnFormula>1-(Tabella2[[#This Row],[% n]]+Tabella2[[#This Row],[% b]])</calculatedColumnFormula>
    </tableColumn>
    <tableColumn id="22" name="Q/p.c. a" dataDxfId="14">
      <calculatedColumnFormula>IF(Tabella2[[#This Row],[media]]="","",(Tabella2[[#This Row],[media]]*Tabella2[[#This Row],[% a]])/X$2)</calculatedColumnFormula>
    </tableColumn>
    <tableColumn id="23" name="€/p.c. a" dataDxfId="13">
      <calculatedColumnFormula>IF(Tabella2[[#This Row],[Q/p.c. a]]="","",Tabella2[[#This Row],[prezzo]]*Tabella2[[#This Row],[Q/p.c. a]])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2" dataDxfId="11">
  <autoFilter ref="A1:K116"/>
  <tableColumns count="11">
    <tableColumn id="1" name="n" dataDxfId="10">
      <calculatedColumnFormula>ROW(A1)</calculatedColumnFormula>
    </tableColumn>
    <tableColumn id="11" name="ID" dataDxfId="9"/>
    <tableColumn id="2" name="famiglia" dataDxfId="8"/>
    <tableColumn id="3" name="neonati (0-2)" dataDxfId="7"/>
    <tableColumn id="4" name="bambini (3-17)" dataDxfId="6"/>
    <tableColumn id="5" name="adulti (&gt;17)" dataDxfId="5"/>
    <tableColumn id="6" name="Macro_Cat1" dataDxfId="4"/>
    <tableColumn id="7" name="Macro_Cat2" dataDxfId="3"/>
    <tableColumn id="8" name="Macro_Cat3" dataDxfId="2"/>
    <tableColumn id="9" name="Macro_Cat4" dataDxfId="1"/>
    <tableColumn id="10" name="PPM_x000a_(Punti per Mese)" dataDxfId="0">
      <calculatedColumnFormula>SUM(Tabella4[neonati (0-2)]*u_riparto!A$2,Tabella4[bambini (3-17)]*u_riparto!B$2,Tabella4[adulti (&gt;17)]*u_riparto!C$2)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79"/>
  <sheetViews>
    <sheetView showGridLines="0" tabSelected="1" topLeftCell="M1" workbookViewId="0">
      <selection activeCell="R2" sqref="R2:T2"/>
    </sheetView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7" width="14.44140625" style="14" customWidth="1"/>
    <col min="18" max="18" width="14.44140625" style="19"/>
    <col min="19" max="20" width="14.44140625" style="8"/>
    <col min="21" max="21" width="14.44140625" style="19"/>
    <col min="22" max="23" width="14.44140625" style="8"/>
    <col min="24" max="24" width="14.44140625" style="19"/>
    <col min="25" max="16384" width="14.44140625" style="8"/>
  </cols>
  <sheetData>
    <row r="1" spans="1:26" ht="28.8" customHeight="1" thickTop="1" thickBot="1" x14ac:dyDescent="0.35">
      <c r="K1" s="7"/>
      <c r="L1" s="7"/>
      <c r="P1" s="22" t="s">
        <v>124</v>
      </c>
      <c r="Q1" s="21"/>
      <c r="R1" s="28" t="s">
        <v>106</v>
      </c>
      <c r="S1" s="28"/>
      <c r="T1" s="28"/>
      <c r="U1" s="28" t="s">
        <v>107</v>
      </c>
      <c r="V1" s="28"/>
      <c r="W1" s="28"/>
      <c r="X1" s="28" t="s">
        <v>108</v>
      </c>
      <c r="Y1" s="28"/>
      <c r="Z1" s="29"/>
    </row>
    <row r="2" spans="1:26" ht="28.8" hidden="1" customHeight="1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30">
        <f>SUM(nuclei!D2:D500)</f>
        <v>20</v>
      </c>
      <c r="S2" s="30"/>
      <c r="T2" s="30"/>
      <c r="U2" s="30">
        <f>SUM(nuclei!E2:E500)</f>
        <v>74</v>
      </c>
      <c r="V2" s="30"/>
      <c r="W2" s="30"/>
      <c r="X2" s="30">
        <f>SUM(nuclei!F2:F500)</f>
        <v>298</v>
      </c>
      <c r="Y2" s="30"/>
      <c r="Z2" s="31"/>
    </row>
    <row r="3" spans="1:26" ht="15" collapsed="1" thickTop="1" x14ac:dyDescent="0.3">
      <c r="A3" s="7" t="s">
        <v>118</v>
      </c>
      <c r="B3" s="7" t="s">
        <v>119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8" t="s">
        <v>109</v>
      </c>
      <c r="S3" s="7" t="s">
        <v>111</v>
      </c>
      <c r="T3" s="7" t="s">
        <v>112</v>
      </c>
      <c r="U3" s="18" t="s">
        <v>110</v>
      </c>
      <c r="V3" s="7" t="s">
        <v>113</v>
      </c>
      <c r="W3" s="7" t="s">
        <v>114</v>
      </c>
      <c r="X3" s="18" t="s">
        <v>115</v>
      </c>
      <c r="Y3" s="7" t="s">
        <v>116</v>
      </c>
      <c r="Z3" s="7" t="s">
        <v>117</v>
      </c>
    </row>
    <row r="4" spans="1:26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8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8">
        <v>0.3</v>
      </c>
      <c r="V4" s="3">
        <f>IF(Tabella2[[#This Row],[media]]="","",(Tabella2[[#This Row],[media]]*Tabella2[[#This Row],[% b]])/U$2)</f>
        <v>0.48141891891891891</v>
      </c>
      <c r="W4" s="5">
        <f>IF(Tabella2[[#This Row],[Q/p.c. b]]="","",Tabella2[[#This Row],[prezzo]]*Tabella2[[#This Row],[Q/p.c. b]])</f>
        <v>1.2035472972972974</v>
      </c>
      <c r="X4" s="18">
        <f>1-(Tabella2[[#This Row],[% n]]+Tabella2[[#This Row],[% b]])</f>
        <v>0.7</v>
      </c>
      <c r="Y4" s="3">
        <f>IF(Tabella2[[#This Row],[media]]="","",(Tabella2[[#This Row],[media]]*Tabella2[[#This Row],[% a]])/X$2)</f>
        <v>0.27894295302013422</v>
      </c>
      <c r="Z4" s="5">
        <f>IF(Tabella2[[#This Row],[Q/p.c. a]]="","",Tabella2[[#This Row],[prezzo]]*Tabella2[[#This Row],[Q/p.c. a]])</f>
        <v>0.69735738255033553</v>
      </c>
    </row>
    <row r="5" spans="1:26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8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8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8">
        <f>1-(Tabella2[[#This Row],[% n]]+Tabella2[[#This Row],[% b]])</f>
        <v>1</v>
      </c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</row>
    <row r="6" spans="1:26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8">
        <v>0</v>
      </c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8">
        <v>0.3</v>
      </c>
      <c r="V6" s="3">
        <f>IF(Tabella2[[#This Row],[media]]="","",(Tabella2[[#This Row],[media]]*Tabella2[[#This Row],[% b]])/U$2)</f>
        <v>0.70608108108108103</v>
      </c>
      <c r="W6" s="5">
        <f>IF(Tabella2[[#This Row],[Q/p.c. b]]="","",Tabella2[[#This Row],[prezzo]]*Tabella2[[#This Row],[Q/p.c. b]])</f>
        <v>0.56486486486486487</v>
      </c>
      <c r="X6" s="18">
        <f>1-(Tabella2[[#This Row],[% n]]+Tabella2[[#This Row],[% b]])</f>
        <v>0.7</v>
      </c>
      <c r="Y6" s="3">
        <f>IF(Tabella2[[#This Row],[media]]="","",(Tabella2[[#This Row],[media]]*Tabella2[[#This Row],[% a]])/X$2)</f>
        <v>0.40911633109619683</v>
      </c>
      <c r="Z6" s="5">
        <f>IF(Tabella2[[#This Row],[Q/p.c. a]]="","",Tabella2[[#This Row],[prezzo]]*Tabella2[[#This Row],[Q/p.c. a]])</f>
        <v>0.32729306487695747</v>
      </c>
    </row>
    <row r="7" spans="1:26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8">
        <v>0.15</v>
      </c>
      <c r="S7" s="3">
        <f>IF(Tabella2[[#This Row],[media]]="","",(Tabella2[[#This Row],[media]]*Tabella2[[#This Row],[% n]])/R$2)</f>
        <v>0.890625</v>
      </c>
      <c r="T7" s="5">
        <f>IF(Tabella2[[#This Row],[Q/p.c. n]]="","",Tabella2[[#This Row],[prezzo]]*Tabella2[[#This Row],[Q/p.c. n]])</f>
        <v>2.671875</v>
      </c>
      <c r="U7" s="18">
        <v>0.3</v>
      </c>
      <c r="V7" s="3">
        <f>IF(Tabella2[[#This Row],[media]]="","",(Tabella2[[#This Row],[media]]*Tabella2[[#This Row],[% b]])/U$2)</f>
        <v>0.48141891891891891</v>
      </c>
      <c r="W7" s="5">
        <f>IF(Tabella2[[#This Row],[Q/p.c. b]]="","",Tabella2[[#This Row],[prezzo]]*Tabella2[[#This Row],[Q/p.c. b]])</f>
        <v>1.4442567567567568</v>
      </c>
      <c r="X7" s="18">
        <f>1-(Tabella2[[#This Row],[% n]]+Tabella2[[#This Row],[% b]])</f>
        <v>0.55000000000000004</v>
      </c>
      <c r="Y7" s="3">
        <f>IF(Tabella2[[#This Row],[media]]="","",(Tabella2[[#This Row],[media]]*Tabella2[[#This Row],[% a]])/X$2)</f>
        <v>0.21916946308724833</v>
      </c>
      <c r="Z7" s="5">
        <f>IF(Tabella2[[#This Row],[Q/p.c. a]]="","",Tabella2[[#This Row],[prezzo]]*Tabella2[[#This Row],[Q/p.c. a]])</f>
        <v>0.65750838926174504</v>
      </c>
    </row>
    <row r="8" spans="1:26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8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8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8">
        <f>1-(Tabella2[[#This Row],[% n]]+Tabella2[[#This Row],[% b]])</f>
        <v>1</v>
      </c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</row>
    <row r="9" spans="1:26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8">
        <v>0.2</v>
      </c>
      <c r="S9" s="3">
        <f>IF(Tabella2[[#This Row],[media]]="","",(Tabella2[[#This Row],[media]]*Tabella2[[#This Row],[% n]])/R$2)</f>
        <v>1.1875</v>
      </c>
      <c r="T9" s="5">
        <f>IF(Tabella2[[#This Row],[Q/p.c. n]]="","",Tabella2[[#This Row],[prezzo]]*Tabella2[[#This Row],[Q/p.c. n]])</f>
        <v>3.5625</v>
      </c>
      <c r="U9" s="18">
        <v>0.3</v>
      </c>
      <c r="V9" s="3">
        <f>IF(Tabella2[[#This Row],[media]]="","",(Tabella2[[#This Row],[media]]*Tabella2[[#This Row],[% b]])/U$2)</f>
        <v>0.48141891891891891</v>
      </c>
      <c r="W9" s="5">
        <f>IF(Tabella2[[#This Row],[Q/p.c. b]]="","",Tabella2[[#This Row],[prezzo]]*Tabella2[[#This Row],[Q/p.c. b]])</f>
        <v>1.4442567567567568</v>
      </c>
      <c r="X9" s="18">
        <f>1-(Tabella2[[#This Row],[% n]]+Tabella2[[#This Row],[% b]])</f>
        <v>0.5</v>
      </c>
      <c r="Y9" s="3">
        <f>IF(Tabella2[[#This Row],[media]]="","",(Tabella2[[#This Row],[media]]*Tabella2[[#This Row],[% a]])/X$2)</f>
        <v>0.19924496644295303</v>
      </c>
      <c r="Z9" s="5">
        <f>IF(Tabella2[[#This Row],[Q/p.c. a]]="","",Tabella2[[#This Row],[prezzo]]*Tabella2[[#This Row],[Q/p.c. a]])</f>
        <v>0.59773489932885915</v>
      </c>
    </row>
    <row r="10" spans="1:26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8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8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8">
        <f>1-(Tabella2[[#This Row],[% n]]+Tabella2[[#This Row],[% b]])</f>
        <v>1</v>
      </c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</row>
    <row r="11" spans="1:26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8">
        <v>0</v>
      </c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8">
        <v>0.3</v>
      </c>
      <c r="V11" s="3">
        <f>IF(Tabella2[[#This Row],[media]]="","",(Tabella2[[#This Row],[media]]*Tabella2[[#This Row],[% b]])/U$2)</f>
        <v>0.36908783783783783</v>
      </c>
      <c r="W11" s="5">
        <f>IF(Tabella2[[#This Row],[Q/p.c. b]]="","",Tabella2[[#This Row],[prezzo]]*Tabella2[[#This Row],[Q/p.c. b]])</f>
        <v>6.6435810810810807</v>
      </c>
      <c r="X11" s="18">
        <f>1-(Tabella2[[#This Row],[% n]]+Tabella2[[#This Row],[% b]])</f>
        <v>0.7</v>
      </c>
      <c r="Y11" s="3">
        <f>IF(Tabella2[[#This Row],[media]]="","",(Tabella2[[#This Row],[media]]*Tabella2[[#This Row],[% a]])/X$2)</f>
        <v>0.21385626398210289</v>
      </c>
      <c r="Z11" s="5">
        <f>IF(Tabella2[[#This Row],[Q/p.c. a]]="","",Tabella2[[#This Row],[prezzo]]*Tabella2[[#This Row],[Q/p.c. a]])</f>
        <v>3.849412751677852</v>
      </c>
    </row>
    <row r="12" spans="1:26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8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8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8">
        <f>1-(Tabella2[[#This Row],[% n]]+Tabella2[[#This Row],[% b]])</f>
        <v>1</v>
      </c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</row>
    <row r="13" spans="1:26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1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8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8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8">
        <f>1-(Tabella2[[#This Row],[% n]]+Tabella2[[#This Row],[% b]])</f>
        <v>1</v>
      </c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</row>
    <row r="14" spans="1:26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1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8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8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8">
        <f>1-(Tabella2[[#This Row],[% n]]+Tabella2[[#This Row],[% b]])</f>
        <v>1</v>
      </c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</row>
    <row r="15" spans="1:26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8">
        <v>0.1</v>
      </c>
      <c r="S15" s="3">
        <f>IF(Tabella2[[#This Row],[media]]="","",(Tabella2[[#This Row],[media]]*Tabella2[[#This Row],[% n]])/R$2)</f>
        <v>0.59375</v>
      </c>
      <c r="T15" s="5">
        <f>IF(Tabella2[[#This Row],[Q/p.c. n]]="","",Tabella2[[#This Row],[prezzo]]*Tabella2[[#This Row],[Q/p.c. n]])</f>
        <v>0.50468749999999996</v>
      </c>
      <c r="U15" s="18">
        <v>0.4</v>
      </c>
      <c r="V15" s="3">
        <f>IF(Tabella2[[#This Row],[media]]="","",(Tabella2[[#This Row],[media]]*Tabella2[[#This Row],[% b]])/U$2)</f>
        <v>0.64189189189189189</v>
      </c>
      <c r="W15" s="5">
        <f>IF(Tabella2[[#This Row],[Q/p.c. b]]="","",Tabella2[[#This Row],[prezzo]]*Tabella2[[#This Row],[Q/p.c. b]])</f>
        <v>0.54560810810810811</v>
      </c>
      <c r="X15" s="18">
        <f>1-(Tabella2[[#This Row],[% n]]+Tabella2[[#This Row],[% b]])</f>
        <v>0.5</v>
      </c>
      <c r="Y15" s="3">
        <f>IF(Tabella2[[#This Row],[media]]="","",(Tabella2[[#This Row],[media]]*Tabella2[[#This Row],[% a]])/X$2)</f>
        <v>0.19924496644295303</v>
      </c>
      <c r="Z15" s="5">
        <f>IF(Tabella2[[#This Row],[Q/p.c. a]]="","",Tabella2[[#This Row],[prezzo]]*Tabella2[[#This Row],[Q/p.c. a]])</f>
        <v>0.16935822147651008</v>
      </c>
    </row>
    <row r="16" spans="1:26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8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8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8">
        <f>1-(Tabella2[[#This Row],[% n]]+Tabella2[[#This Row],[% b]])</f>
        <v>1</v>
      </c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</row>
    <row r="17" spans="3:26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8">
        <v>0</v>
      </c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8">
        <v>0.3</v>
      </c>
      <c r="V17" s="3">
        <f>IF(Tabella2[[#This Row],[media]]="","",(Tabella2[[#This Row],[media]]*Tabella2[[#This Row],[% b]])/U$2)</f>
        <v>0.43327702702702703</v>
      </c>
      <c r="W17" s="5">
        <f>IF(Tabella2[[#This Row],[Q/p.c. b]]="","",Tabella2[[#This Row],[prezzo]]*Tabella2[[#This Row],[Q/p.c. b]])</f>
        <v>2.5996621621621623</v>
      </c>
      <c r="X17" s="18">
        <f>1-(Tabella2[[#This Row],[% n]]+Tabella2[[#This Row],[% b]])</f>
        <v>0.7</v>
      </c>
      <c r="Y17" s="3">
        <f>IF(Tabella2[[#This Row],[media]]="","",(Tabella2[[#This Row],[media]]*Tabella2[[#This Row],[% a]])/X$2)</f>
        <v>0.25104865771812079</v>
      </c>
      <c r="Z17" s="5">
        <f>IF(Tabella2[[#This Row],[Q/p.c. a]]="","",Tabella2[[#This Row],[prezzo]]*Tabella2[[#This Row],[Q/p.c. a]])</f>
        <v>1.5062919463087248</v>
      </c>
    </row>
    <row r="18" spans="3:26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8">
        <v>0</v>
      </c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8">
        <v>0.4</v>
      </c>
      <c r="V18" s="3">
        <f>IF(Tabella2[[#This Row],[media]]="","",(Tabella2[[#This Row],[media]]*Tabella2[[#This Row],[% b]])/U$2)</f>
        <v>0.64189189189189189</v>
      </c>
      <c r="W18" s="5">
        <f>IF(Tabella2[[#This Row],[Q/p.c. b]]="","",Tabella2[[#This Row],[prezzo]]*Tabella2[[#This Row],[Q/p.c. b]])</f>
        <v>2.1824324324324325</v>
      </c>
      <c r="X18" s="18">
        <f>1-(Tabella2[[#This Row],[% n]]+Tabella2[[#This Row],[% b]])</f>
        <v>0.6</v>
      </c>
      <c r="Y18" s="3">
        <f>IF(Tabella2[[#This Row],[media]]="","",(Tabella2[[#This Row],[media]]*Tabella2[[#This Row],[% a]])/X$2)</f>
        <v>0.23909395973154363</v>
      </c>
      <c r="Z18" s="5">
        <f>IF(Tabella2[[#This Row],[Q/p.c. a]]="","",Tabella2[[#This Row],[prezzo]]*Tabella2[[#This Row],[Q/p.c. a]])</f>
        <v>0.81291946308724827</v>
      </c>
    </row>
    <row r="19" spans="3:26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8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8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8">
        <f>1-(Tabella2[[#This Row],[% n]]+Tabella2[[#This Row],[% b]])</f>
        <v>1</v>
      </c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</row>
    <row r="20" spans="3:26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2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8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8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8">
        <f>1-(Tabella2[[#This Row],[% n]]+Tabella2[[#This Row],[% b]])</f>
        <v>1</v>
      </c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</row>
    <row r="21" spans="3:26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2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8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8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8">
        <f>1-(Tabella2[[#This Row],[% n]]+Tabella2[[#This Row],[% b]])</f>
        <v>1</v>
      </c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</row>
    <row r="22" spans="3:26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8">
        <v>0</v>
      </c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8">
        <v>0.4</v>
      </c>
      <c r="V22" s="3">
        <f>IF(Tabella2[[#This Row],[media]]="","",(Tabella2[[#This Row],[media]]*Tabella2[[#This Row],[% b]])/U$2)</f>
        <v>0.64189189189189189</v>
      </c>
      <c r="W22" s="5">
        <f>IF(Tabella2[[#This Row],[Q/p.c. b]]="","",Tabella2[[#This Row],[prezzo]]*Tabella2[[#This Row],[Q/p.c. b]])</f>
        <v>1.1875</v>
      </c>
      <c r="X22" s="18">
        <f>1-(Tabella2[[#This Row],[% n]]+Tabella2[[#This Row],[% b]])</f>
        <v>0.6</v>
      </c>
      <c r="Y22" s="3">
        <f>IF(Tabella2[[#This Row],[media]]="","",(Tabella2[[#This Row],[media]]*Tabella2[[#This Row],[% a]])/X$2)</f>
        <v>0.23909395973154363</v>
      </c>
      <c r="Z22" s="5">
        <f>IF(Tabella2[[#This Row],[Q/p.c. a]]="","",Tabella2[[#This Row],[prezzo]]*Tabella2[[#This Row],[Q/p.c. a]])</f>
        <v>0.44232382550335575</v>
      </c>
    </row>
    <row r="23" spans="3:26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8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8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8">
        <f>1-(Tabella2[[#This Row],[% n]]+Tabella2[[#This Row],[% b]])</f>
        <v>1</v>
      </c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</row>
    <row r="24" spans="3:26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3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8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8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8">
        <f>1-(Tabella2[[#This Row],[% n]]+Tabella2[[#This Row],[% b]])</f>
        <v>1</v>
      </c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</row>
    <row r="25" spans="3:26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3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8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8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8">
        <f>1-(Tabella2[[#This Row],[% n]]+Tabella2[[#This Row],[% b]])</f>
        <v>1</v>
      </c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</row>
    <row r="26" spans="3:26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8">
        <v>0.05</v>
      </c>
      <c r="S26" s="3">
        <f>IF(Tabella2[[#This Row],[media]]="","",(Tabella2[[#This Row],[media]]*Tabella2[[#This Row],[% n]])/R$2)</f>
        <v>0.18802083333333333</v>
      </c>
      <c r="T26" s="5">
        <f>IF(Tabella2[[#This Row],[Q/p.c. n]]="","",Tabella2[[#This Row],[prezzo]]*Tabella2[[#This Row],[Q/p.c. n]])</f>
        <v>0.23502604166666666</v>
      </c>
      <c r="U26" s="18">
        <v>0.3</v>
      </c>
      <c r="V26" s="3">
        <f>IF(Tabella2[[#This Row],[media]]="","",(Tabella2[[#This Row],[media]]*Tabella2[[#This Row],[% b]])/U$2)</f>
        <v>0.30489864864864857</v>
      </c>
      <c r="W26" s="5">
        <f>IF(Tabella2[[#This Row],[Q/p.c. b]]="","",Tabella2[[#This Row],[prezzo]]*Tabella2[[#This Row],[Q/p.c. b]])</f>
        <v>0.38112331081081074</v>
      </c>
      <c r="X26" s="18">
        <f>1-(Tabella2[[#This Row],[% n]]+Tabella2[[#This Row],[% b]])</f>
        <v>0.65</v>
      </c>
      <c r="Y26" s="3">
        <f>IF(Tabella2[[#This Row],[media]]="","",(Tabella2[[#This Row],[media]]*Tabella2[[#This Row],[% a]])/X$2)</f>
        <v>0.16404502237136465</v>
      </c>
      <c r="Z26" s="5">
        <f>IF(Tabella2[[#This Row],[Q/p.c. a]]="","",Tabella2[[#This Row],[prezzo]]*Tabella2[[#This Row],[Q/p.c. a]])</f>
        <v>0.20505627796420581</v>
      </c>
    </row>
    <row r="27" spans="3:26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8">
        <v>0.25</v>
      </c>
      <c r="S27" s="3">
        <f>IF(Tabella2[[#This Row],[media]]="","",(Tabella2[[#This Row],[media]]*Tabella2[[#This Row],[% n]])/R$2)</f>
        <v>1.1083333333333334</v>
      </c>
      <c r="T27" s="5">
        <f>IF(Tabella2[[#This Row],[Q/p.c. n]]="","",Tabella2[[#This Row],[prezzo]]*Tabella2[[#This Row],[Q/p.c. n]])</f>
        <v>2.7708333333333335</v>
      </c>
      <c r="U27" s="18">
        <v>0.4</v>
      </c>
      <c r="V27" s="3">
        <f>IF(Tabella2[[#This Row],[media]]="","",(Tabella2[[#This Row],[media]]*Tabella2[[#This Row],[% b]])/U$2)</f>
        <v>0.47927927927927932</v>
      </c>
      <c r="W27" s="5">
        <f>IF(Tabella2[[#This Row],[Q/p.c. b]]="","",Tabella2[[#This Row],[prezzo]]*Tabella2[[#This Row],[Q/p.c. b]])</f>
        <v>1.1981981981981984</v>
      </c>
      <c r="X27" s="18">
        <f>1-(Tabella2[[#This Row],[% n]]+Tabella2[[#This Row],[% b]])</f>
        <v>0.35</v>
      </c>
      <c r="Y27" s="3">
        <f>IF(Tabella2[[#This Row],[media]]="","",(Tabella2[[#This Row],[media]]*Tabella2[[#This Row],[% a]])/X$2)</f>
        <v>0.10413870246085011</v>
      </c>
      <c r="Z27" s="5">
        <f>IF(Tabella2[[#This Row],[Q/p.c. a]]="","",Tabella2[[#This Row],[prezzo]]*Tabella2[[#This Row],[Q/p.c. a]])</f>
        <v>0.26034675615212527</v>
      </c>
    </row>
    <row r="28" spans="3:26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8">
        <v>0.1</v>
      </c>
      <c r="S28" s="3">
        <f>IF(Tabella2[[#This Row],[media]]="","",(Tabella2[[#This Row],[media]]*Tabella2[[#This Row],[% n]])/R$2)</f>
        <v>0.5066666666666666</v>
      </c>
      <c r="T28" s="5">
        <f>IF(Tabella2[[#This Row],[Q/p.c. n]]="","",Tabella2[[#This Row],[prezzo]]*Tabella2[[#This Row],[Q/p.c. n]])</f>
        <v>0.65866666666666662</v>
      </c>
      <c r="U28" s="18">
        <v>0.3</v>
      </c>
      <c r="V28" s="3">
        <f>IF(Tabella2[[#This Row],[media]]="","",(Tabella2[[#This Row],[media]]*Tabella2[[#This Row],[% b]])/U$2)</f>
        <v>0.41081081081081078</v>
      </c>
      <c r="W28" s="5">
        <f>IF(Tabella2[[#This Row],[Q/p.c. b]]="","",Tabella2[[#This Row],[prezzo]]*Tabella2[[#This Row],[Q/p.c. b]])</f>
        <v>0.53405405405405404</v>
      </c>
      <c r="X28" s="18">
        <f>1-(Tabella2[[#This Row],[% n]]+Tabella2[[#This Row],[% b]])</f>
        <v>0.6</v>
      </c>
      <c r="Y28" s="3">
        <f>IF(Tabella2[[#This Row],[media]]="","",(Tabella2[[#This Row],[media]]*Tabella2[[#This Row],[% a]])/X$2)</f>
        <v>0.20402684563758389</v>
      </c>
      <c r="Z28" s="5">
        <f>IF(Tabella2[[#This Row],[Q/p.c. a]]="","",Tabella2[[#This Row],[prezzo]]*Tabella2[[#This Row],[Q/p.c. a]])</f>
        <v>0.26523489932885908</v>
      </c>
    </row>
    <row r="29" spans="3:26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8">
        <v>0</v>
      </c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8">
        <v>0.3</v>
      </c>
      <c r="V29" s="3">
        <f>IF(Tabella2[[#This Row],[media]]="","",(Tabella2[[#This Row],[media]]*Tabella2[[#This Row],[% b]])/U$2)</f>
        <v>0.48141891891891891</v>
      </c>
      <c r="W29" s="5">
        <f>IF(Tabella2[[#This Row],[Q/p.c. b]]="","",Tabella2[[#This Row],[prezzo]]*Tabella2[[#This Row],[Q/p.c. b]])</f>
        <v>0.24070945945945946</v>
      </c>
      <c r="X29" s="18">
        <f>1-(Tabella2[[#This Row],[% n]]+Tabella2[[#This Row],[% b]])</f>
        <v>0.7</v>
      </c>
      <c r="Y29" s="3">
        <f>IF(Tabella2[[#This Row],[media]]="","",(Tabella2[[#This Row],[media]]*Tabella2[[#This Row],[% a]])/X$2)</f>
        <v>0.27894295302013422</v>
      </c>
      <c r="Z29" s="5">
        <f>IF(Tabella2[[#This Row],[Q/p.c. a]]="","",Tabella2[[#This Row],[prezzo]]*Tabella2[[#This Row],[Q/p.c. a]])</f>
        <v>0.13947147651006711</v>
      </c>
    </row>
    <row r="30" spans="3:26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8">
        <v>1</v>
      </c>
      <c r="S30" s="3">
        <f>IF(Tabella2[[#This Row],[media]]="","",(Tabella2[[#This Row],[media]]*Tabella2[[#This Row],[% n]])/R$2)</f>
        <v>5.9375</v>
      </c>
      <c r="T30" s="5">
        <f>IF(Tabella2[[#This Row],[Q/p.c. n]]="","",Tabella2[[#This Row],[prezzo]]*Tabella2[[#This Row],[Q/p.c. n]])</f>
        <v>4.75</v>
      </c>
      <c r="U30" s="18">
        <v>0</v>
      </c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8">
        <f>1-(Tabella2[[#This Row],[% n]]+Tabella2[[#This Row],[% b]])</f>
        <v>0</v>
      </c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</row>
    <row r="31" spans="3:26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8">
        <v>0</v>
      </c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8">
        <v>0.4</v>
      </c>
      <c r="V31" s="3">
        <f>IF(Tabella2[[#This Row],[media]]="","",(Tabella2[[#This Row],[media]]*Tabella2[[#This Row],[% b]])/U$2)</f>
        <v>0.57342342342342345</v>
      </c>
      <c r="W31" s="5">
        <f>IF(Tabella2[[#This Row],[Q/p.c. b]]="","",Tabella2[[#This Row],[prezzo]]*Tabella2[[#This Row],[Q/p.c. b]])</f>
        <v>1.3762162162162161</v>
      </c>
      <c r="X31" s="18">
        <f>1-(Tabella2[[#This Row],[% n]]+Tabella2[[#This Row],[% b]])</f>
        <v>0.6</v>
      </c>
      <c r="Y31" s="3">
        <f>IF(Tabella2[[#This Row],[media]]="","",(Tabella2[[#This Row],[media]]*Tabella2[[#This Row],[% a]])/X$2)</f>
        <v>0.2135906040268456</v>
      </c>
      <c r="Z31" s="5">
        <f>IF(Tabella2[[#This Row],[Q/p.c. a]]="","",Tabella2[[#This Row],[prezzo]]*Tabella2[[#This Row],[Q/p.c. a]])</f>
        <v>0.51261744966442946</v>
      </c>
    </row>
    <row r="32" spans="3:26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8">
        <v>0</v>
      </c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8">
        <v>0.35</v>
      </c>
      <c r="V32" s="3">
        <f>IF(Tabella2[[#This Row],[media]]="","",(Tabella2[[#This Row],[media]]*Tabella2[[#This Row],[% b]])/U$2)</f>
        <v>0.56165540540540537</v>
      </c>
      <c r="W32" s="5">
        <f>IF(Tabella2[[#This Row],[Q/p.c. b]]="","",Tabella2[[#This Row],[prezzo]]*Tabella2[[#This Row],[Q/p.c. b]])</f>
        <v>0.44932432432432434</v>
      </c>
      <c r="X32" s="18">
        <f>1-(Tabella2[[#This Row],[% n]]+Tabella2[[#This Row],[% b]])</f>
        <v>0.65</v>
      </c>
      <c r="Y32" s="3">
        <f>IF(Tabella2[[#This Row],[media]]="","",(Tabella2[[#This Row],[media]]*Tabella2[[#This Row],[% a]])/X$2)</f>
        <v>0.25901845637583892</v>
      </c>
      <c r="Z32" s="5">
        <f>IF(Tabella2[[#This Row],[Q/p.c. a]]="","",Tabella2[[#This Row],[prezzo]]*Tabella2[[#This Row],[Q/p.c. a]])</f>
        <v>0.20721476510067116</v>
      </c>
    </row>
    <row r="33" spans="3:26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8">
        <v>0</v>
      </c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8">
        <v>0.4</v>
      </c>
      <c r="V33" s="3">
        <f>IF(Tabella2[[#This Row],[media]]="","",(Tabella2[[#This Row],[media]]*Tabella2[[#This Row],[% b]])/U$2)</f>
        <v>0.70180180180180185</v>
      </c>
      <c r="W33" s="5">
        <f>IF(Tabella2[[#This Row],[Q/p.c. b]]="","",Tabella2[[#This Row],[prezzo]]*Tabella2[[#This Row],[Q/p.c. b]])</f>
        <v>1.4036036036036037</v>
      </c>
      <c r="X33" s="18">
        <f>1-(Tabella2[[#This Row],[% n]]+Tabella2[[#This Row],[% b]])</f>
        <v>0.6</v>
      </c>
      <c r="Y33" s="3">
        <f>IF(Tabella2[[#This Row],[media]]="","",(Tabella2[[#This Row],[media]]*Tabella2[[#This Row],[% a]])/X$2)</f>
        <v>0.26140939597315438</v>
      </c>
      <c r="Z33" s="5">
        <f>IF(Tabella2[[#This Row],[Q/p.c. a]]="","",Tabella2[[#This Row],[prezzo]]*Tabella2[[#This Row],[Q/p.c. a]])</f>
        <v>0.52281879194630876</v>
      </c>
    </row>
    <row r="34" spans="3:26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8">
        <v>0</v>
      </c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8">
        <v>0.3</v>
      </c>
      <c r="V34" s="3">
        <f>IF(Tabella2[[#This Row],[media]]="","",(Tabella2[[#This Row],[media]]*Tabella2[[#This Row],[% b]])/U$2)</f>
        <v>0.50388513513513511</v>
      </c>
      <c r="W34" s="5">
        <f>IF(Tabella2[[#This Row],[Q/p.c. b]]="","",Tabella2[[#This Row],[prezzo]]*Tabella2[[#This Row],[Q/p.c. b]])</f>
        <v>2.5194256756756754</v>
      </c>
      <c r="X34" s="18">
        <f>1-(Tabella2[[#This Row],[% n]]+Tabella2[[#This Row],[% b]])</f>
        <v>0.7</v>
      </c>
      <c r="Y34" s="3">
        <f>IF(Tabella2[[#This Row],[media]]="","",(Tabella2[[#This Row],[media]]*Tabella2[[#This Row],[% a]])/X$2)</f>
        <v>0.2919602908277405</v>
      </c>
      <c r="Z34" s="5">
        <f>IF(Tabella2[[#This Row],[Q/p.c. a]]="","",Tabella2[[#This Row],[prezzo]]*Tabella2[[#This Row],[Q/p.c. a]])</f>
        <v>1.4598014541387025</v>
      </c>
    </row>
    <row r="35" spans="3:26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8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8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8">
        <f>1-(Tabella2[[#This Row],[% n]]+Tabella2[[#This Row],[% b]])</f>
        <v>1</v>
      </c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</row>
    <row r="36" spans="3:26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4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8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8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8">
        <f>1-(Tabella2[[#This Row],[% n]]+Tabella2[[#This Row],[% b]])</f>
        <v>1</v>
      </c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</row>
    <row r="37" spans="3:26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4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8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8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8">
        <f>1-(Tabella2[[#This Row],[% n]]+Tabella2[[#This Row],[% b]])</f>
        <v>1</v>
      </c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</row>
    <row r="38" spans="3:26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4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8">
        <v>0.1</v>
      </c>
      <c r="S38" s="3">
        <f>IF(Tabella2[[#This Row],[media]]="","",(Tabella2[[#This Row],[media]]*Tabella2[[#This Row],[% n]])/R$2)</f>
        <v>0.59375</v>
      </c>
      <c r="T38" s="5">
        <f>IF(Tabella2[[#This Row],[Q/p.c. n]]="","",Tabella2[[#This Row],[prezzo]]*Tabella2[[#This Row],[Q/p.c. n]])</f>
        <v>3.859375</v>
      </c>
      <c r="U38" s="18">
        <v>0.3</v>
      </c>
      <c r="V38" s="3">
        <f>IF(Tabella2[[#This Row],[media]]="","",(Tabella2[[#This Row],[media]]*Tabella2[[#This Row],[% b]])/U$2)</f>
        <v>0.48141891891891891</v>
      </c>
      <c r="W38" s="5">
        <f>IF(Tabella2[[#This Row],[Q/p.c. b]]="","",Tabella2[[#This Row],[prezzo]]*Tabella2[[#This Row],[Q/p.c. b]])</f>
        <v>3.1292229729729728</v>
      </c>
      <c r="X38" s="18">
        <f>1-(Tabella2[[#This Row],[% n]]+Tabella2[[#This Row],[% b]])</f>
        <v>0.6</v>
      </c>
      <c r="Y38" s="3">
        <f>IF(Tabella2[[#This Row],[media]]="","",(Tabella2[[#This Row],[media]]*Tabella2[[#This Row],[% a]])/X$2)</f>
        <v>0.23909395973154363</v>
      </c>
      <c r="Z38" s="5">
        <f>IF(Tabella2[[#This Row],[Q/p.c. a]]="","",Tabella2[[#This Row],[prezzo]]*Tabella2[[#This Row],[Q/p.c. a]])</f>
        <v>1.5541107382550337</v>
      </c>
    </row>
    <row r="39" spans="3:26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4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8">
        <v>0</v>
      </c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8">
        <v>0.4</v>
      </c>
      <c r="V39" s="3">
        <f>IF(Tabella2[[#This Row],[media]]="","",(Tabella2[[#This Row],[media]]*Tabella2[[#This Row],[% b]])/U$2)</f>
        <v>0.64189189189189189</v>
      </c>
      <c r="W39" s="5">
        <f>IF(Tabella2[[#This Row],[Q/p.c. b]]="","",Tabella2[[#This Row],[prezzo]]*Tabella2[[#This Row],[Q/p.c. b]])</f>
        <v>0.96283783783783783</v>
      </c>
      <c r="X39" s="18">
        <f>1-(Tabella2[[#This Row],[% n]]+Tabella2[[#This Row],[% b]])</f>
        <v>0.6</v>
      </c>
      <c r="Y39" s="3">
        <f>IF(Tabella2[[#This Row],[media]]="","",(Tabella2[[#This Row],[media]]*Tabella2[[#This Row],[% a]])/X$2)</f>
        <v>0.23909395973154363</v>
      </c>
      <c r="Z39" s="5">
        <f>IF(Tabella2[[#This Row],[Q/p.c. a]]="","",Tabella2[[#This Row],[prezzo]]*Tabella2[[#This Row],[Q/p.c. a]])</f>
        <v>0.35864093959731547</v>
      </c>
    </row>
    <row r="40" spans="3:26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4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8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8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8">
        <f>1-(Tabella2[[#This Row],[% n]]+Tabella2[[#This Row],[% b]])</f>
        <v>1</v>
      </c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</row>
    <row r="41" spans="3:26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4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8">
        <v>0</v>
      </c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8">
        <v>0.4</v>
      </c>
      <c r="V41" s="3">
        <f>IF(Tabella2[[#This Row],[media]]="","",(Tabella2[[#This Row],[media]]*Tabella2[[#This Row],[% b]])/U$2)</f>
        <v>0.64189189189189189</v>
      </c>
      <c r="W41" s="5">
        <f>IF(Tabella2[[#This Row],[Q/p.c. b]]="","",Tabella2[[#This Row],[prezzo]]*Tabella2[[#This Row],[Q/p.c. b]])</f>
        <v>0.32094594594594594</v>
      </c>
      <c r="X41" s="18">
        <f>1-(Tabella2[[#This Row],[% n]]+Tabella2[[#This Row],[% b]])</f>
        <v>0.6</v>
      </c>
      <c r="Y41" s="3">
        <f>IF(Tabella2[[#This Row],[media]]="","",(Tabella2[[#This Row],[media]]*Tabella2[[#This Row],[% a]])/X$2)</f>
        <v>0.23909395973154363</v>
      </c>
      <c r="Z41" s="5">
        <f>IF(Tabella2[[#This Row],[Q/p.c. a]]="","",Tabella2[[#This Row],[prezzo]]*Tabella2[[#This Row],[Q/p.c. a]])</f>
        <v>0.11954697986577181</v>
      </c>
    </row>
    <row r="42" spans="3:26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4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8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8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8">
        <f>1-(Tabella2[[#This Row],[% n]]+Tabella2[[#This Row],[% b]])</f>
        <v>1</v>
      </c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</row>
    <row r="43" spans="3:26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4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8">
        <v>0</v>
      </c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8">
        <v>0.3</v>
      </c>
      <c r="V43" s="3">
        <f>IF(Tabella2[[#This Row],[media]]="","",(Tabella2[[#This Row],[media]]*Tabella2[[#This Row],[% b]])/U$2)</f>
        <v>0.52956081081081086</v>
      </c>
      <c r="W43" s="5">
        <f>IF(Tabella2[[#This Row],[Q/p.c. b]]="","",Tabella2[[#This Row],[prezzo]]*Tabella2[[#This Row],[Q/p.c. b]])</f>
        <v>10.326435810810812</v>
      </c>
      <c r="X43" s="18">
        <f>1-(Tabella2[[#This Row],[% n]]+Tabella2[[#This Row],[% b]])</f>
        <v>0.7</v>
      </c>
      <c r="Y43" s="3">
        <f>IF(Tabella2[[#This Row],[media]]="","",(Tabella2[[#This Row],[media]]*Tabella2[[#This Row],[% a]])/X$2)</f>
        <v>0.30683724832214765</v>
      </c>
      <c r="Z43" s="5">
        <f>IF(Tabella2[[#This Row],[Q/p.c. a]]="","",Tabella2[[#This Row],[prezzo]]*Tabella2[[#This Row],[Q/p.c. a]])</f>
        <v>5.9833263422818792</v>
      </c>
    </row>
    <row r="44" spans="3:26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4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8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8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8">
        <f>1-(Tabella2[[#This Row],[% n]]+Tabella2[[#This Row],[% b]])</f>
        <v>1</v>
      </c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</row>
    <row r="45" spans="3:26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4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8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8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8">
        <f>1-(Tabella2[[#This Row],[% n]]+Tabella2[[#This Row],[% b]])</f>
        <v>1</v>
      </c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</row>
    <row r="46" spans="3:26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4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8">
        <v>0</v>
      </c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8">
        <v>0.3</v>
      </c>
      <c r="V46" s="3">
        <f>IF(Tabella2[[#This Row],[media]]="","",(Tabella2[[#This Row],[media]]*Tabella2[[#This Row],[% b]])/U$2)</f>
        <v>0.5488175675675675</v>
      </c>
      <c r="W46" s="5">
        <f>IF(Tabella2[[#This Row],[Q/p.c. b]]="","",Tabella2[[#This Row],[prezzo]]*Tabella2[[#This Row],[Q/p.c. b]])</f>
        <v>6.3114020270270261</v>
      </c>
      <c r="X46" s="18">
        <f>1-(Tabella2[[#This Row],[% n]]+Tabella2[[#This Row],[% b]])</f>
        <v>0.7</v>
      </c>
      <c r="Y46" s="3">
        <f>IF(Tabella2[[#This Row],[media]]="","",(Tabella2[[#This Row],[media]]*Tabella2[[#This Row],[% a]])/X$2)</f>
        <v>0.317994966442953</v>
      </c>
      <c r="Z46" s="5">
        <f>IF(Tabella2[[#This Row],[Q/p.c. a]]="","",Tabella2[[#This Row],[prezzo]]*Tabella2[[#This Row],[Q/p.c. a]])</f>
        <v>3.6569421140939595</v>
      </c>
    </row>
    <row r="47" spans="3:26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4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8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8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8">
        <f>1-(Tabella2[[#This Row],[% n]]+Tabella2[[#This Row],[% b]])</f>
        <v>1</v>
      </c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</row>
    <row r="48" spans="3:26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4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8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8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8">
        <f>1-(Tabella2[[#This Row],[% n]]+Tabella2[[#This Row],[% b]])</f>
        <v>1</v>
      </c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</row>
    <row r="49" spans="3:26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4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8">
        <v>0</v>
      </c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8">
        <v>0.3</v>
      </c>
      <c r="V49" s="3">
        <f>IF(Tabella2[[#This Row],[media]]="","",(Tabella2[[#This Row],[media]]*Tabella2[[#This Row],[% b]])/U$2)</f>
        <v>0.60658783783783776</v>
      </c>
      <c r="W49" s="5">
        <f>IF(Tabella2[[#This Row],[Q/p.c. b]]="","",Tabella2[[#This Row],[prezzo]]*Tabella2[[#This Row],[Q/p.c. b]])</f>
        <v>2.7296452702702698</v>
      </c>
      <c r="X49" s="18">
        <f>1-(Tabella2[[#This Row],[% n]]+Tabella2[[#This Row],[% b]])</f>
        <v>0.7</v>
      </c>
      <c r="Y49" s="3">
        <f>IF(Tabella2[[#This Row],[media]]="","",(Tabella2[[#This Row],[media]]*Tabella2[[#This Row],[% a]])/X$2)</f>
        <v>0.3514681208053691</v>
      </c>
      <c r="Z49" s="5">
        <f>IF(Tabella2[[#This Row],[Q/p.c. a]]="","",Tabella2[[#This Row],[prezzo]]*Tabella2[[#This Row],[Q/p.c. a]])</f>
        <v>1.5816065436241609</v>
      </c>
    </row>
    <row r="50" spans="3:26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4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8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8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8">
        <f>1-(Tabella2[[#This Row],[% n]]+Tabella2[[#This Row],[% b]])</f>
        <v>1</v>
      </c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</row>
    <row r="51" spans="3:26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4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8">
        <v>0</v>
      </c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8">
        <v>0.4</v>
      </c>
      <c r="V51" s="3">
        <f>IF(Tabella2[[#This Row],[media]]="","",(Tabella2[[#This Row],[media]]*Tabella2[[#This Row],[% b]])/U$2)</f>
        <v>0.64189189189189189</v>
      </c>
      <c r="W51" s="5">
        <f>IF(Tabella2[[#This Row],[Q/p.c. b]]="","",Tabella2[[#This Row],[prezzo]]*Tabella2[[#This Row],[Q/p.c. b]])</f>
        <v>6.4189189189189193</v>
      </c>
      <c r="X51" s="18">
        <f>1-(Tabella2[[#This Row],[% n]]+Tabella2[[#This Row],[% b]])</f>
        <v>0.6</v>
      </c>
      <c r="Y51" s="3">
        <f>IF(Tabella2[[#This Row],[media]]="","",(Tabella2[[#This Row],[media]]*Tabella2[[#This Row],[% a]])/X$2)</f>
        <v>0.23909395973154363</v>
      </c>
      <c r="Z51" s="5">
        <f>IF(Tabella2[[#This Row],[Q/p.c. a]]="","",Tabella2[[#This Row],[prezzo]]*Tabella2[[#This Row],[Q/p.c. a]])</f>
        <v>2.3909395973154361</v>
      </c>
    </row>
    <row r="52" spans="3:26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4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8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8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8">
        <f>1-(Tabella2[[#This Row],[% n]]+Tabella2[[#This Row],[% b]])</f>
        <v>1</v>
      </c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</row>
    <row r="53" spans="3:26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4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8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8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8">
        <f>1-(Tabella2[[#This Row],[% n]]+Tabella2[[#This Row],[% b]])</f>
        <v>1</v>
      </c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</row>
    <row r="54" spans="3:26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4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8">
        <v>0</v>
      </c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8">
        <v>0.4</v>
      </c>
      <c r="V54" s="3">
        <f>IF(Tabella2[[#This Row],[media]]="","",(Tabella2[[#This Row],[media]]*Tabella2[[#This Row],[% b]])/U$2)</f>
        <v>0.62049549549549554</v>
      </c>
      <c r="W54" s="5">
        <f>IF(Tabella2[[#This Row],[Q/p.c. b]]="","",Tabella2[[#This Row],[prezzo]]*Tabella2[[#This Row],[Q/p.c. b]])</f>
        <v>4.9639639639639643</v>
      </c>
      <c r="X54" s="18">
        <f>1-(Tabella2[[#This Row],[% n]]+Tabella2[[#This Row],[% b]])</f>
        <v>0.6</v>
      </c>
      <c r="Y54" s="3">
        <f>IF(Tabella2[[#This Row],[media]]="","",(Tabella2[[#This Row],[media]]*Tabella2[[#This Row],[% a]])/X$2)</f>
        <v>0.2311241610738255</v>
      </c>
      <c r="Z54" s="5">
        <f>IF(Tabella2[[#This Row],[Q/p.c. a]]="","",Tabella2[[#This Row],[prezzo]]*Tabella2[[#This Row],[Q/p.c. a]])</f>
        <v>1.848993288590604</v>
      </c>
    </row>
    <row r="55" spans="3:26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4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8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8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8">
        <f>1-(Tabella2[[#This Row],[% n]]+Tabella2[[#This Row],[% b]])</f>
        <v>1</v>
      </c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</row>
    <row r="56" spans="3:26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4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8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8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8">
        <f>1-(Tabella2[[#This Row],[% n]]+Tabella2[[#This Row],[% b]])</f>
        <v>1</v>
      </c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</row>
    <row r="57" spans="3:26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4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8">
        <v>0</v>
      </c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8">
        <v>0.35</v>
      </c>
      <c r="V57" s="3">
        <f>IF(Tabella2[[#This Row],[media]]="","",(Tabella2[[#This Row],[media]]*Tabella2[[#This Row],[% b]])/U$2)</f>
        <v>0.56165540540540537</v>
      </c>
      <c r="W57" s="5">
        <f>IF(Tabella2[[#This Row],[Q/p.c. b]]="","",Tabella2[[#This Row],[prezzo]]*Tabella2[[#This Row],[Q/p.c. b]])</f>
        <v>6.1782094594594588</v>
      </c>
      <c r="X57" s="18">
        <f>1-(Tabella2[[#This Row],[% n]]+Tabella2[[#This Row],[% b]])</f>
        <v>0.65</v>
      </c>
      <c r="Y57" s="3">
        <f>IF(Tabella2[[#This Row],[media]]="","",(Tabella2[[#This Row],[media]]*Tabella2[[#This Row],[% a]])/X$2)</f>
        <v>0.25901845637583892</v>
      </c>
      <c r="Z57" s="5">
        <f>IF(Tabella2[[#This Row],[Q/p.c. a]]="","",Tabella2[[#This Row],[prezzo]]*Tabella2[[#This Row],[Q/p.c. a]])</f>
        <v>2.8492030201342282</v>
      </c>
    </row>
    <row r="58" spans="3:26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4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8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8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8">
        <f>1-(Tabella2[[#This Row],[% n]]+Tabella2[[#This Row],[% b]])</f>
        <v>1</v>
      </c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</row>
    <row r="59" spans="3:26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4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8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8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8">
        <f>1-(Tabella2[[#This Row],[% n]]+Tabella2[[#This Row],[% b]])</f>
        <v>1</v>
      </c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</row>
    <row r="60" spans="3:26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4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8">
        <v>0</v>
      </c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8">
        <v>0</v>
      </c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8">
        <f>1-(Tabella2[[#This Row],[% n]]+Tabella2[[#This Row],[% b]])</f>
        <v>1</v>
      </c>
      <c r="Y60" s="3">
        <f>IF(Tabella2[[#This Row],[media]]="","",(Tabella2[[#This Row],[media]]*Tabella2[[#This Row],[% a]])/X$2)</f>
        <v>0.39848993288590606</v>
      </c>
      <c r="Z60" s="5">
        <f>IF(Tabella2[[#This Row],[Q/p.c. a]]="","",Tabella2[[#This Row],[prezzo]]*Tabella2[[#This Row],[Q/p.c. a]])</f>
        <v>4.7818791946308732</v>
      </c>
    </row>
    <row r="61" spans="3:26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4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8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8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8">
        <f>1-(Tabella2[[#This Row],[% n]]+Tabella2[[#This Row],[% b]])</f>
        <v>1</v>
      </c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</row>
    <row r="62" spans="3:26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4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8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8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8">
        <f>1-(Tabella2[[#This Row],[% n]]+Tabella2[[#This Row],[% b]])</f>
        <v>1</v>
      </c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</row>
    <row r="63" spans="3:26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4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8">
        <v>0</v>
      </c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8">
        <v>0.35</v>
      </c>
      <c r="V63" s="3">
        <f>IF(Tabella2[[#This Row],[media]]="","",(Tabella2[[#This Row],[media]]*Tabella2[[#This Row],[% b]])/U$2)</f>
        <v>0.58037725225225223</v>
      </c>
      <c r="W63" s="5">
        <f>IF(Tabella2[[#This Row],[Q/p.c. b]]="","",Tabella2[[#This Row],[prezzo]]*Tabella2[[#This Row],[Q/p.c. b]])</f>
        <v>0.58037725225225223</v>
      </c>
      <c r="X63" s="18">
        <f>1-(Tabella2[[#This Row],[% n]]+Tabella2[[#This Row],[% b]])</f>
        <v>0.65</v>
      </c>
      <c r="Y63" s="3">
        <f>IF(Tabella2[[#This Row],[media]]="","",(Tabella2[[#This Row],[media]]*Tabella2[[#This Row],[% a]])/X$2)</f>
        <v>0.26765240492170023</v>
      </c>
      <c r="Z63" s="5">
        <f>IF(Tabella2[[#This Row],[Q/p.c. a]]="","",Tabella2[[#This Row],[prezzo]]*Tabella2[[#This Row],[Q/p.c. a]])</f>
        <v>0.26765240492170023</v>
      </c>
    </row>
    <row r="64" spans="3:26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4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8">
        <v>0</v>
      </c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8">
        <v>0.35</v>
      </c>
      <c r="V64" s="3">
        <f>IF(Tabella2[[#This Row],[media]]="","",(Tabella2[[#This Row],[media]]*Tabella2[[#This Row],[% b]])/U$2)</f>
        <v>0.48676801801801806</v>
      </c>
      <c r="W64" s="5">
        <f>IF(Tabella2[[#This Row],[Q/p.c. b]]="","",Tabella2[[#This Row],[prezzo]]*Tabella2[[#This Row],[Q/p.c. b]])</f>
        <v>0.73015202702702708</v>
      </c>
      <c r="X64" s="18">
        <f>1-(Tabella2[[#This Row],[% n]]+Tabella2[[#This Row],[% b]])</f>
        <v>0.65</v>
      </c>
      <c r="Y64" s="3">
        <f>IF(Tabella2[[#This Row],[media]]="","",(Tabella2[[#This Row],[media]]*Tabella2[[#This Row],[% a]])/X$2)</f>
        <v>0.22448266219239377</v>
      </c>
      <c r="Z64" s="5">
        <f>IF(Tabella2[[#This Row],[Q/p.c. a]]="","",Tabella2[[#This Row],[prezzo]]*Tabella2[[#This Row],[Q/p.c. a]])</f>
        <v>0.33672399328859065</v>
      </c>
    </row>
    <row r="65" spans="3:26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4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8">
        <v>0</v>
      </c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8">
        <v>0.35</v>
      </c>
      <c r="V65" s="3">
        <f>IF(Tabella2[[#This Row],[media]]="","",(Tabella2[[#This Row],[media]]*Tabella2[[#This Row],[% b]])/U$2)</f>
        <v>0.15389358108108109</v>
      </c>
      <c r="W65" s="5">
        <f>IF(Tabella2[[#This Row],[Q/p.c. b]]="","",Tabella2[[#This Row],[prezzo]]*Tabella2[[#This Row],[Q/p.c. b]])</f>
        <v>0.61557432432432435</v>
      </c>
      <c r="X65" s="18">
        <f>1-(Tabella2[[#This Row],[% n]]+Tabella2[[#This Row],[% b]])</f>
        <v>0.65</v>
      </c>
      <c r="Y65" s="3">
        <f>IF(Tabella2[[#This Row],[media]]="","",(Tabella2[[#This Row],[media]]*Tabella2[[#This Row],[% a]])/X$2)</f>
        <v>7.0971057046979868E-2</v>
      </c>
      <c r="Z65" s="5">
        <f>IF(Tabella2[[#This Row],[Q/p.c. a]]="","",Tabella2[[#This Row],[prezzo]]*Tabella2[[#This Row],[Q/p.c. a]])</f>
        <v>0.28388422818791947</v>
      </c>
    </row>
    <row r="66" spans="3:26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4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8">
        <v>0</v>
      </c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8">
        <v>0.3</v>
      </c>
      <c r="V66" s="3">
        <f>IF(Tabella2[[#This Row],[media]]="","",(Tabella2[[#This Row],[media]]*Tabella2[[#This Row],[% b]])/U$2)</f>
        <v>0.48141891891891891</v>
      </c>
      <c r="W66" s="5">
        <f>IF(Tabella2[[#This Row],[Q/p.c. b]]="","",Tabella2[[#This Row],[prezzo]]*Tabella2[[#This Row],[Q/p.c. b]])</f>
        <v>0.48141891891891891</v>
      </c>
      <c r="X66" s="18">
        <f>1-(Tabella2[[#This Row],[% n]]+Tabella2[[#This Row],[% b]])</f>
        <v>0.7</v>
      </c>
      <c r="Y66" s="3">
        <f>IF(Tabella2[[#This Row],[media]]="","",(Tabella2[[#This Row],[media]]*Tabella2[[#This Row],[% a]])/X$2)</f>
        <v>0.27894295302013422</v>
      </c>
      <c r="Z66" s="5">
        <f>IF(Tabella2[[#This Row],[Q/p.c. a]]="","",Tabella2[[#This Row],[prezzo]]*Tabella2[[#This Row],[Q/p.c. a]])</f>
        <v>0.27894295302013422</v>
      </c>
    </row>
    <row r="67" spans="3:26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4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8">
        <v>0</v>
      </c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8">
        <v>0.3</v>
      </c>
      <c r="V67" s="3">
        <f>IF(Tabella2[[#This Row],[media]]="","",(Tabella2[[#This Row],[media]]*Tabella2[[#This Row],[% b]])/U$2)</f>
        <v>0.12228040540540538</v>
      </c>
      <c r="W67" s="5">
        <f>IF(Tabella2[[#This Row],[Q/p.c. b]]="","",Tabella2[[#This Row],[prezzo]]*Tabella2[[#This Row],[Q/p.c. b]])</f>
        <v>0.18342060810810806</v>
      </c>
      <c r="X67" s="18">
        <f>1-(Tabella2[[#This Row],[% n]]+Tabella2[[#This Row],[% b]])</f>
        <v>0.7</v>
      </c>
      <c r="Y67" s="3">
        <f>IF(Tabella2[[#This Row],[media]]="","",(Tabella2[[#This Row],[media]]*Tabella2[[#This Row],[% a]])/X$2)</f>
        <v>7.0851510067114085E-2</v>
      </c>
      <c r="Z67" s="5">
        <f>IF(Tabella2[[#This Row],[Q/p.c. a]]="","",Tabella2[[#This Row],[prezzo]]*Tabella2[[#This Row],[Q/p.c. a]])</f>
        <v>0.10627726510067112</v>
      </c>
    </row>
    <row r="68" spans="3:26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5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8">
        <v>0</v>
      </c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8">
        <v>0.3</v>
      </c>
      <c r="V68" s="3">
        <f>IF(Tabella2[[#This Row],[media]]="","",(Tabella2[[#This Row],[media]]*Tabella2[[#This Row],[% b]])/U$2)</f>
        <v>7.0608108108108109E-2</v>
      </c>
      <c r="W68" s="5">
        <f>IF(Tabella2[[#This Row],[Q/p.c. b]]="","",Tabella2[[#This Row],[prezzo]]*Tabella2[[#This Row],[Q/p.c. b]])</f>
        <v>0.10591216216216216</v>
      </c>
      <c r="X68" s="18">
        <f>1-(Tabella2[[#This Row],[% n]]+Tabella2[[#This Row],[% b]])</f>
        <v>0.7</v>
      </c>
      <c r="Y68" s="3">
        <f>IF(Tabella2[[#This Row],[media]]="","",(Tabella2[[#This Row],[media]]*Tabella2[[#This Row],[% a]])/X$2)</f>
        <v>4.0911633109619684E-2</v>
      </c>
      <c r="Z68" s="5">
        <f>IF(Tabella2[[#This Row],[Q/p.c. a]]="","",Tabella2[[#This Row],[prezzo]]*Tabella2[[#This Row],[Q/p.c. a]])</f>
        <v>6.136744966442953E-2</v>
      </c>
    </row>
    <row r="69" spans="3:26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5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8">
        <v>0</v>
      </c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8">
        <v>0.3</v>
      </c>
      <c r="V69" s="3">
        <f>IF(Tabella2[[#This Row],[media]]="","",(Tabella2[[#This Row],[media]]*Tabella2[[#This Row],[% b]])/U$2)</f>
        <v>0.67398648648648651</v>
      </c>
      <c r="W69" s="5">
        <f>IF(Tabella2[[#This Row],[Q/p.c. b]]="","",Tabella2[[#This Row],[prezzo]]*Tabella2[[#This Row],[Q/p.c. b]])</f>
        <v>0.67398648648648651</v>
      </c>
      <c r="X69" s="18">
        <f>1-(Tabella2[[#This Row],[% n]]+Tabella2[[#This Row],[% b]])</f>
        <v>0.7</v>
      </c>
      <c r="Y69" s="3">
        <f>IF(Tabella2[[#This Row],[media]]="","",(Tabella2[[#This Row],[media]]*Tabella2[[#This Row],[% a]])/X$2)</f>
        <v>0.39052013422818788</v>
      </c>
      <c r="Z69" s="5">
        <f>IF(Tabella2[[#This Row],[Q/p.c. a]]="","",Tabella2[[#This Row],[prezzo]]*Tabella2[[#This Row],[Q/p.c. a]])</f>
        <v>0.39052013422818788</v>
      </c>
    </row>
    <row r="70" spans="3:26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5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8">
        <v>0.15</v>
      </c>
      <c r="S70" s="3">
        <f>IF(Tabella2[[#This Row],[media]]="","",(Tabella2[[#This Row],[media]]*Tabella2[[#This Row],[% n]])/R$2)</f>
        <v>0.890625</v>
      </c>
      <c r="T70" s="5">
        <f>IF(Tabella2[[#This Row],[Q/p.c. n]]="","",Tabella2[[#This Row],[prezzo]]*Tabella2[[#This Row],[Q/p.c. n]])</f>
        <v>2.2265625</v>
      </c>
      <c r="U70" s="18">
        <v>0.3</v>
      </c>
      <c r="V70" s="3">
        <f>IF(Tabella2[[#This Row],[media]]="","",(Tabella2[[#This Row],[media]]*Tabella2[[#This Row],[% b]])/U$2)</f>
        <v>0.48141891891891891</v>
      </c>
      <c r="W70" s="5">
        <f>IF(Tabella2[[#This Row],[Q/p.c. b]]="","",Tabella2[[#This Row],[prezzo]]*Tabella2[[#This Row],[Q/p.c. b]])</f>
        <v>1.2035472972972974</v>
      </c>
      <c r="X70" s="18">
        <f>1-(Tabella2[[#This Row],[% n]]+Tabella2[[#This Row],[% b]])</f>
        <v>0.55000000000000004</v>
      </c>
      <c r="Y70" s="3">
        <f>IF(Tabella2[[#This Row],[media]]="","",(Tabella2[[#This Row],[media]]*Tabella2[[#This Row],[% a]])/X$2)</f>
        <v>0.21916946308724833</v>
      </c>
      <c r="Z70" s="5">
        <f>IF(Tabella2[[#This Row],[Q/p.c. a]]="","",Tabella2[[#This Row],[prezzo]]*Tabella2[[#This Row],[Q/p.c. a]])</f>
        <v>0.54792365771812079</v>
      </c>
    </row>
    <row r="71" spans="3:26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5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8">
        <v>0</v>
      </c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8">
        <v>0.4</v>
      </c>
      <c r="V71" s="3">
        <f>IF(Tabella2[[#This Row],[media]]="","",(Tabella2[[#This Row],[media]]*Tabella2[[#This Row],[% b]])/U$2)</f>
        <v>0.5563063063063064</v>
      </c>
      <c r="W71" s="5">
        <f>IF(Tabella2[[#This Row],[Q/p.c. b]]="","",Tabella2[[#This Row],[prezzo]]*Tabella2[[#This Row],[Q/p.c. b]])</f>
        <v>2.7815315315315319</v>
      </c>
      <c r="X71" s="18">
        <f>1-(Tabella2[[#This Row],[% n]]+Tabella2[[#This Row],[% b]])</f>
        <v>0.6</v>
      </c>
      <c r="Y71" s="3">
        <f>IF(Tabella2[[#This Row],[media]]="","",(Tabella2[[#This Row],[media]]*Tabella2[[#This Row],[% a]])/X$2)</f>
        <v>0.20721476510067113</v>
      </c>
      <c r="Z71" s="5">
        <f>IF(Tabella2[[#This Row],[Q/p.c. a]]="","",Tabella2[[#This Row],[prezzo]]*Tabella2[[#This Row],[Q/p.c. a]])</f>
        <v>1.0360738255033557</v>
      </c>
    </row>
    <row r="72" spans="3:26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5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8">
        <v>0</v>
      </c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8">
        <v>0.6</v>
      </c>
      <c r="V72" s="3">
        <f>IF(Tabella2[[#This Row],[media]]="","",(Tabella2[[#This Row],[media]]*Tabella2[[#This Row],[% b]])/U$2)</f>
        <v>1.1554054054054055</v>
      </c>
      <c r="W72" s="5">
        <f>IF(Tabella2[[#This Row],[Q/p.c. b]]="","",Tabella2[[#This Row],[prezzo]]*Tabella2[[#This Row],[Q/p.c. b]])</f>
        <v>4.0439189189189193</v>
      </c>
      <c r="X72" s="18">
        <f>1-(Tabella2[[#This Row],[% n]]+Tabella2[[#This Row],[% b]])</f>
        <v>0.4</v>
      </c>
      <c r="Y72" s="3">
        <f>IF(Tabella2[[#This Row],[media]]="","",(Tabella2[[#This Row],[media]]*Tabella2[[#This Row],[% a]])/X$2)</f>
        <v>0.1912751677852349</v>
      </c>
      <c r="Z72" s="5">
        <f>IF(Tabella2[[#This Row],[Q/p.c. a]]="","",Tabella2[[#This Row],[prezzo]]*Tabella2[[#This Row],[Q/p.c. a]])</f>
        <v>0.66946308724832215</v>
      </c>
    </row>
    <row r="73" spans="3:26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5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8">
        <v>0</v>
      </c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8">
        <v>0.35</v>
      </c>
      <c r="V73" s="3">
        <f>IF(Tabella2[[#This Row],[media]]="","",(Tabella2[[#This Row],[media]]*Tabella2[[#This Row],[% b]])/U$2)</f>
        <v>0.56165540540540537</v>
      </c>
      <c r="W73" s="5">
        <f>IF(Tabella2[[#This Row],[Q/p.c. b]]="","",Tabella2[[#This Row],[prezzo]]*Tabella2[[#This Row],[Q/p.c. b]])</f>
        <v>1.1233108108108107</v>
      </c>
      <c r="X73" s="18">
        <f>1-(Tabella2[[#This Row],[% n]]+Tabella2[[#This Row],[% b]])</f>
        <v>0.65</v>
      </c>
      <c r="Y73" s="3">
        <f>IF(Tabella2[[#This Row],[media]]="","",(Tabella2[[#This Row],[media]]*Tabella2[[#This Row],[% a]])/X$2)</f>
        <v>0.25901845637583892</v>
      </c>
      <c r="Z73" s="5">
        <f>IF(Tabella2[[#This Row],[Q/p.c. a]]="","",Tabella2[[#This Row],[prezzo]]*Tabella2[[#This Row],[Q/p.c. a]])</f>
        <v>0.51803691275167785</v>
      </c>
    </row>
    <row r="74" spans="3:26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5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8">
        <v>0</v>
      </c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8">
        <v>0.4</v>
      </c>
      <c r="V74" s="3">
        <f>IF(Tabella2[[#This Row],[media]]="","",(Tabella2[[#This Row],[media]]*Tabella2[[#This Row],[% b]])/U$2)</f>
        <v>0.47072072072072074</v>
      </c>
      <c r="W74" s="5">
        <f>IF(Tabella2[[#This Row],[Q/p.c. b]]="","",Tabella2[[#This Row],[prezzo]]*Tabella2[[#This Row],[Q/p.c. b]])</f>
        <v>0.70608108108108114</v>
      </c>
      <c r="X74" s="18">
        <f>1-(Tabella2[[#This Row],[% n]]+Tabella2[[#This Row],[% b]])</f>
        <v>0.6</v>
      </c>
      <c r="Y74" s="3">
        <f>IF(Tabella2[[#This Row],[media]]="","",(Tabella2[[#This Row],[media]]*Tabella2[[#This Row],[% a]])/X$2)</f>
        <v>0.17533557046979864</v>
      </c>
      <c r="Z74" s="5">
        <f>IF(Tabella2[[#This Row],[Q/p.c. a]]="","",Tabella2[[#This Row],[prezzo]]*Tabella2[[#This Row],[Q/p.c. a]])</f>
        <v>0.26300335570469796</v>
      </c>
    </row>
    <row r="75" spans="3:26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5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8">
        <v>0</v>
      </c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8">
        <v>0.4</v>
      </c>
      <c r="V75" s="3">
        <f>IF(Tabella2[[#This Row],[media]]="","",(Tabella2[[#This Row],[media]]*Tabella2[[#This Row],[% b]])/U$2)</f>
        <v>0.5563063063063064</v>
      </c>
      <c r="W75" s="5">
        <f>IF(Tabella2[[#This Row],[Q/p.c. b]]="","",Tabella2[[#This Row],[prezzo]]*Tabella2[[#This Row],[Q/p.c. b]])</f>
        <v>1.1126126126126128</v>
      </c>
      <c r="X75" s="18">
        <f>1-(Tabella2[[#This Row],[% n]]+Tabella2[[#This Row],[% b]])</f>
        <v>0.6</v>
      </c>
      <c r="Y75" s="3">
        <f>IF(Tabella2[[#This Row],[media]]="","",(Tabella2[[#This Row],[media]]*Tabella2[[#This Row],[% a]])/X$2)</f>
        <v>0.20721476510067113</v>
      </c>
      <c r="Z75" s="5">
        <f>IF(Tabella2[[#This Row],[Q/p.c. a]]="","",Tabella2[[#This Row],[prezzo]]*Tabella2[[#This Row],[Q/p.c. a]])</f>
        <v>0.41442953020134227</v>
      </c>
    </row>
    <row r="76" spans="3:26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5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8">
        <v>0</v>
      </c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8">
        <v>0.4</v>
      </c>
      <c r="V76" s="3">
        <f>IF(Tabella2[[#This Row],[media]]="","",(Tabella2[[#This Row],[media]]*Tabella2[[#This Row],[% b]])/U$2)</f>
        <v>0.57342342342342345</v>
      </c>
      <c r="W76" s="5">
        <f>IF(Tabella2[[#This Row],[Q/p.c. b]]="","",Tabella2[[#This Row],[prezzo]]*Tabella2[[#This Row],[Q/p.c. b]])</f>
        <v>1.1468468468468469</v>
      </c>
      <c r="X76" s="18">
        <f>1-(Tabella2[[#This Row],[% n]]+Tabella2[[#This Row],[% b]])</f>
        <v>0.6</v>
      </c>
      <c r="Y76" s="3">
        <f>IF(Tabella2[[#This Row],[media]]="","",(Tabella2[[#This Row],[media]]*Tabella2[[#This Row],[% a]])/X$2)</f>
        <v>0.2135906040268456</v>
      </c>
      <c r="Z76" s="5">
        <f>IF(Tabella2[[#This Row],[Q/p.c. a]]="","",Tabella2[[#This Row],[prezzo]]*Tabella2[[#This Row],[Q/p.c. a]])</f>
        <v>0.4271812080536912</v>
      </c>
    </row>
    <row r="77" spans="3:26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5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8">
        <v>0</v>
      </c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8">
        <v>0.4</v>
      </c>
      <c r="V77" s="3">
        <f>IF(Tabella2[[#This Row],[media]]="","",(Tabella2[[#This Row],[media]]*Tabella2[[#This Row],[% b]])/U$2)</f>
        <v>0.76599099099099099</v>
      </c>
      <c r="W77" s="5">
        <f>IF(Tabella2[[#This Row],[Q/p.c. b]]="","",Tabella2[[#This Row],[prezzo]]*Tabella2[[#This Row],[Q/p.c. b]])</f>
        <v>1.9149774774774775</v>
      </c>
      <c r="X77" s="18">
        <f>1-(Tabella2[[#This Row],[% n]]+Tabella2[[#This Row],[% b]])</f>
        <v>0.6</v>
      </c>
      <c r="Y77" s="3">
        <f>IF(Tabella2[[#This Row],[media]]="","",(Tabella2[[#This Row],[media]]*Tabella2[[#This Row],[% a]])/X$2)</f>
        <v>0.28531879194630877</v>
      </c>
      <c r="Z77" s="5">
        <f>IF(Tabella2[[#This Row],[Q/p.c. a]]="","",Tabella2[[#This Row],[prezzo]]*Tabella2[[#This Row],[Q/p.c. a]])</f>
        <v>0.7132969798657719</v>
      </c>
    </row>
    <row r="78" spans="3:26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5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8">
        <v>0</v>
      </c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8">
        <v>0.3</v>
      </c>
      <c r="V78" s="3">
        <f>IF(Tabella2[[#This Row],[media]]="","",(Tabella2[[#This Row],[media]]*Tabella2[[#This Row],[% b]])/U$2)</f>
        <v>0.37069256756756752</v>
      </c>
      <c r="W78" s="5">
        <f>IF(Tabella2[[#This Row],[Q/p.c. b]]="","",Tabella2[[#This Row],[prezzo]]*Tabella2[[#This Row],[Q/p.c. b]])</f>
        <v>0.74138513513513504</v>
      </c>
      <c r="X78" s="18">
        <f>1-(Tabella2[[#This Row],[% n]]+Tabella2[[#This Row],[% b]])</f>
        <v>0.7</v>
      </c>
      <c r="Y78" s="3">
        <f>IF(Tabella2[[#This Row],[media]]="","",(Tabella2[[#This Row],[media]]*Tabella2[[#This Row],[% a]])/X$2)</f>
        <v>0.21478607382550333</v>
      </c>
      <c r="Z78" s="5">
        <f>IF(Tabella2[[#This Row],[Q/p.c. a]]="","",Tabella2[[#This Row],[prezzo]]*Tabella2[[#This Row],[Q/p.c. a]])</f>
        <v>0.42957214765100665</v>
      </c>
    </row>
    <row r="79" spans="3:26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5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8">
        <v>0</v>
      </c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8">
        <v>0.4</v>
      </c>
      <c r="V79" s="3">
        <f>IF(Tabella2[[#This Row],[media]]="","",(Tabella2[[#This Row],[media]]*Tabella2[[#This Row],[% b]])/U$2)</f>
        <v>1.6261261261261262</v>
      </c>
      <c r="W79" s="5">
        <f>IF(Tabella2[[#This Row],[Q/p.c. b]]="","",Tabella2[[#This Row],[prezzo]]*Tabella2[[#This Row],[Q/p.c. b]])</f>
        <v>6.5045045045045047</v>
      </c>
      <c r="X79" s="18">
        <f>1-(Tabella2[[#This Row],[% n]]+Tabella2[[#This Row],[% b]])</f>
        <v>0.6</v>
      </c>
      <c r="Y79" s="3">
        <f>IF(Tabella2[[#This Row],[media]]="","",(Tabella2[[#This Row],[media]]*Tabella2[[#This Row],[% a]])/X$2)</f>
        <v>0.60570469798657711</v>
      </c>
      <c r="Z79" s="5">
        <f>IF(Tabella2[[#This Row],[Q/p.c. a]]="","",Tabella2[[#This Row],[prezzo]]*Tabella2[[#This Row],[Q/p.c. a]])</f>
        <v>2.4228187919463084</v>
      </c>
    </row>
  </sheetData>
  <dataConsolidate/>
  <mergeCells count="6">
    <mergeCell ref="R1:T1"/>
    <mergeCell ref="U1:W1"/>
    <mergeCell ref="X1:Z1"/>
    <mergeCell ref="R2:T2"/>
    <mergeCell ref="U2:W2"/>
    <mergeCell ref="X2:Z2"/>
  </mergeCells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21.239526041666668</v>
      </c>
      <c r="B2" s="1">
        <f>SUM(Tabella2[€/p.c. b])</f>
        <v>91.909504504504483</v>
      </c>
      <c r="C2" s="1">
        <f>SUM(Tabella2[€/p.c. a])</f>
        <v>46.925118498322156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topLeftCell="A109" workbookViewId="0">
      <selection activeCell="K101" sqref="K101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104</v>
      </c>
      <c r="B1" s="7" t="s">
        <v>125</v>
      </c>
      <c r="C1" s="7" t="s">
        <v>103</v>
      </c>
      <c r="D1" s="6" t="s">
        <v>126</v>
      </c>
      <c r="E1" s="6" t="s">
        <v>127</v>
      </c>
      <c r="F1" s="6" t="s">
        <v>128</v>
      </c>
      <c r="G1" s="6" t="s">
        <v>120</v>
      </c>
      <c r="H1" s="6" t="s">
        <v>121</v>
      </c>
      <c r="I1" s="6" t="s">
        <v>122</v>
      </c>
      <c r="J1" s="6" t="s">
        <v>123</v>
      </c>
      <c r="K1" s="27" t="s">
        <v>105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SUM(Tabella4[neonati (0-2)]*u_riparto!A$2,Tabella4[bambini (3-17)]*u_riparto!B$2,Tabella4[adulti (&gt;17)]*u_riparto!C$2)</f>
        <v>46.925118498322156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SUM(Tabella4[neonati (0-2)]*u_riparto!A$2,Tabella4[bambini (3-17)]*u_riparto!B$2,Tabella4[adulti (&gt;17)]*u_riparto!C$2)</f>
        <v>187.70047399328863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SUM(Tabella4[neonati (0-2)]*u_riparto!A$2,Tabella4[bambini (3-17)]*u_riparto!B$2,Tabella4[adulti (&gt;17)]*u_riparto!C$2)</f>
        <v>326.53509699611527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SUM(Tabella4[neonati (0-2)]*u_riparto!A$2,Tabella4[bambini (3-17)]*u_riparto!B$2,Tabella4[adulti (&gt;17)]*u_riparto!C$2)</f>
        <v>324.59436450397544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SUM(Tabella4[neonati (0-2)]*u_riparto!A$2,Tabella4[bambini (3-17)]*u_riparto!B$2,Tabella4[adulti (&gt;17)]*u_riparto!C$2)</f>
        <v>46.925118498322156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SUM(Tabella4[neonati (0-2)]*u_riparto!A$2,Tabella4[bambini (3-17)]*u_riparto!B$2,Tabella4[adulti (&gt;17)]*u_riparto!C$2)</f>
        <v>185.7597415011488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SUM(Tabella4[neonati (0-2)]*u_riparto!A$2,Tabella4[bambini (3-17)]*u_riparto!B$2,Tabella4[adulti (&gt;17)]*u_riparto!C$2)</f>
        <v>234.62559249161077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SUM(Tabella4[neonati (0-2)]*u_riparto!A$2,Tabella4[bambini (3-17)]*u_riparto!B$2,Tabella4[adulti (&gt;17)]*u_riparto!C$2)</f>
        <v>206.99926754281546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SUM(Tabella4[neonati (0-2)]*u_riparto!A$2,Tabella4[bambini (3-17)]*u_riparto!B$2,Tabella4[adulti (&gt;17)]*u_riparto!C$2)</f>
        <v>46.925118498322156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SUM(Tabella4[neonati (0-2)]*u_riparto!A$2,Tabella4[bambini (3-17)]*u_riparto!B$2,Tabella4[adulti (&gt;17)]*u_riparto!C$2)</f>
        <v>324.59436450397544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SUM(Tabella4[neonati (0-2)]*u_riparto!A$2,Tabella4[bambini (3-17)]*u_riparto!B$2,Tabella4[adulti (&gt;17)]*u_riparto!C$2)</f>
        <v>187.70047399328863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SUM(Tabella4[neonati (0-2)]*u_riparto!A$2,Tabella4[bambini (3-17)]*u_riparto!B$2,Tabella4[adulti (&gt;17)]*u_riparto!C$2)</f>
        <v>463.42898750680206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SUM(Tabella4[neonati (0-2)]*u_riparto!A$2,Tabella4[bambini (3-17)]*u_riparto!B$2,Tabella4[adulti (&gt;17)]*u_riparto!C$2)</f>
        <v>373.46021549443742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SUM(Tabella4[neonati (0-2)]*u_riparto!A$2,Tabella4[bambini (3-17)]*u_riparto!B$2,Tabella4[adulti (&gt;17)]*u_riparto!C$2)</f>
        <v>234.62559249161077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SUM(Tabella4[neonati (0-2)]*u_riparto!A$2,Tabella4[bambini (3-17)]*u_riparto!B$2,Tabella4[adulti (&gt;17)]*u_riparto!C$2)</f>
        <v>390.81827655182445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SUM(Tabella4[neonati (0-2)]*u_riparto!A$2,Tabella4[bambini (3-17)]*u_riparto!B$2,Tabella4[adulti (&gt;17)]*u_riparto!C$2)</f>
        <v>46.925118498322156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SUM(Tabella4[neonati (0-2)]*u_riparto!A$2,Tabella4[bambini (3-17)]*u_riparto!B$2,Tabella4[adulti (&gt;17)]*u_riparto!C$2)</f>
        <v>416.50386900847991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SUM(Tabella4[neonati (0-2)]*u_riparto!A$2,Tabella4[bambini (3-17)]*u_riparto!B$2,Tabella4[adulti (&gt;17)]*u_riparto!C$2)</f>
        <v>234.62559249161077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SUM(Tabella4[neonati (0-2)]*u_riparto!A$2,Tabella4[bambini (3-17)]*u_riparto!B$2,Tabella4[adulti (&gt;17)]*u_riparto!C$2)</f>
        <v>326.53509699611527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SUM(Tabella4[neonati (0-2)]*u_riparto!A$2,Tabella4[bambini (3-17)]*u_riparto!B$2,Tabella4[adulti (&gt;17)]*u_riparto!C$2)</f>
        <v>46.925118498322156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SUM(Tabella4[neonati (0-2)]*u_riparto!A$2,Tabella4[bambini (3-17)]*u_riparto!B$2,Tabella4[adulti (&gt;17)]*u_riparto!C$2)</f>
        <v>115.08976303831098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SUM(Tabella4[neonati (0-2)]*u_riparto!A$2,Tabella4[bambini (3-17)]*u_riparto!B$2,Tabella4[adulti (&gt;17)]*u_riparto!C$2)</f>
        <v>93.850236996644313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SUM(Tabella4[neonati (0-2)]*u_riparto!A$2,Tabella4[bambini (3-17)]*u_riparto!B$2,Tabella4[adulti (&gt;17)]*u_riparto!C$2)</f>
        <v>46.925118498322156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SUM(Tabella4[neonati (0-2)]*u_riparto!A$2,Tabella4[bambini (3-17)]*u_riparto!B$2,Tabella4[adulti (&gt;17)]*u_riparto!C$2)</f>
        <v>322.65363201183561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SUM(Tabella4[neonati (0-2)]*u_riparto!A$2,Tabella4[bambini (3-17)]*u_riparto!B$2,Tabella4[adulti (&gt;17)]*u_riparto!C$2)</f>
        <v>187.70047399328863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SUM(Tabella4[neonati (0-2)]*u_riparto!A$2,Tabella4[bambini (3-17)]*u_riparto!B$2,Tabella4[adulti (&gt;17)]*u_riparto!C$2)</f>
        <v>187.70047399328863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SUM(Tabella4[neonati (0-2)]*u_riparto!A$2,Tabella4[bambini (3-17)]*u_riparto!B$2,Tabella4[adulti (&gt;17)]*u_riparto!C$2)</f>
        <v>93.850236996644313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SUM(Tabella4[neonati (0-2)]*u_riparto!A$2,Tabella4[bambini (3-17)]*u_riparto!B$2,Tabella4[adulti (&gt;17)]*u_riparto!C$2)</f>
        <v>416.50386900847991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SUM(Tabella4[neonati (0-2)]*u_riparto!A$2,Tabella4[bambini (3-17)]*u_riparto!B$2,Tabella4[adulti (&gt;17)]*u_riparto!C$2)</f>
        <v>93.850236996644313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SUM(Tabella4[neonati (0-2)]*u_riparto!A$2,Tabella4[bambini (3-17)]*u_riparto!B$2,Tabella4[adulti (&gt;17)]*u_riparto!C$2)</f>
        <v>93.850236996644313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SUM(Tabella4[neonati (0-2)]*u_riparto!A$2,Tabella4[bambini (3-17)]*u_riparto!B$2,Tabella4[adulti (&gt;17)]*u_riparto!C$2)</f>
        <v>369.57875051015776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SUM(Tabella4[neonati (0-2)]*u_riparto!A$2,Tabella4[bambini (3-17)]*u_riparto!B$2,Tabella4[adulti (&gt;17)]*u_riparto!C$2)</f>
        <v>138.83462300282665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SUM(Tabella4[neonati (0-2)]*u_riparto!A$2,Tabella4[bambini (3-17)]*u_riparto!B$2,Tabella4[adulti (&gt;17)]*u_riparto!C$2)</f>
        <v>206.99926754281546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SUM(Tabella4[neonati (0-2)]*u_riparto!A$2,Tabella4[bambini (3-17)]*u_riparto!B$2,Tabella4[adulti (&gt;17)]*u_riparto!C$2)</f>
        <v>46.925118498322156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SUM(Tabella4[neonati (0-2)]*u_riparto!A$2,Tabella4[bambini (3-17)]*u_riparto!B$2,Tabella4[adulti (&gt;17)]*u_riparto!C$2)</f>
        <v>230.74412750733111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SUM(Tabella4[neonati (0-2)]*u_riparto!A$2,Tabella4[bambini (3-17)]*u_riparto!B$2,Tabella4[adulti (&gt;17)]*u_riparto!C$2)</f>
        <v>206.99926754281546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SUM(Tabella4[neonati (0-2)]*u_riparto!A$2,Tabella4[bambini (3-17)]*u_riparto!B$2,Tabella4[adulti (&gt;17)]*u_riparto!C$2)</f>
        <v>140.77535549496648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SUM(Tabella4[neonati (0-2)]*u_riparto!A$2,Tabella4[bambini (3-17)]*u_riparto!B$2,Tabella4[adulti (&gt;17)]*u_riparto!C$2)</f>
        <v>115.08976303831098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SUM(Tabella4[neonati (0-2)]*u_riparto!A$2,Tabella4[bambini (3-17)]*u_riparto!B$2,Tabella4[adulti (&gt;17)]*u_riparto!C$2)</f>
        <v>115.08976303831098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SUM(Tabella4[neonati (0-2)]*u_riparto!A$2,Tabella4[bambini (3-17)]*u_riparto!B$2,Tabella4[adulti (&gt;17)]*u_riparto!C$2)</f>
        <v>234.62559249161077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SUM(Tabella4[neonati (0-2)]*u_riparto!A$2,Tabella4[bambini (3-17)]*u_riparto!B$2,Tabella4[adulti (&gt;17)]*u_riparto!C$2)</f>
        <v>253.92438604113761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SUM(Tabella4[neonati (0-2)]*u_riparto!A$2,Tabella4[bambini (3-17)]*u_riparto!B$2,Tabella4[adulti (&gt;17)]*u_riparto!C$2)</f>
        <v>46.925118498322156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SUM(Tabella4[neonati (0-2)]*u_riparto!A$2,Tabella4[bambini (3-17)]*u_riparto!B$2,Tabella4[adulti (&gt;17)]*u_riparto!C$2)</f>
        <v>298.90877204731993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SUM(Tabella4[neonati (0-2)]*u_riparto!A$2,Tabella4[bambini (3-17)]*u_riparto!B$2,Tabella4[adulti (&gt;17)]*u_riparto!C$2)</f>
        <v>369.57875051015776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SUM(Tabella4[neonati (0-2)]*u_riparto!A$2,Tabella4[bambini (3-17)]*u_riparto!B$2,Tabella4[adulti (&gt;17)]*u_riparto!C$2)</f>
        <v>230.74412750733111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SUM(Tabella4[neonati (0-2)]*u_riparto!A$2,Tabella4[bambini (3-17)]*u_riparto!B$2,Tabella4[adulti (&gt;17)]*u_riparto!C$2)</f>
        <v>206.99926754281546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SUM(Tabella4[neonati (0-2)]*u_riparto!A$2,Tabella4[bambini (3-17)]*u_riparto!B$2,Tabella4[adulti (&gt;17)]*u_riparto!C$2)</f>
        <v>234.62559249161077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SUM(Tabella4[neonati (0-2)]*u_riparto!A$2,Tabella4[bambini (3-17)]*u_riparto!B$2,Tabella4[adulti (&gt;17)]*u_riparto!C$2)</f>
        <v>46.925118498322156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SUM(Tabella4[neonati (0-2)]*u_riparto!A$2,Tabella4[bambini (3-17)]*u_riparto!B$2,Tabella4[adulti (&gt;17)]*u_riparto!C$2)</f>
        <v>46.925118498322156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SUM(Tabella4[neonati (0-2)]*u_riparto!A$2,Tabella4[bambini (3-17)]*u_riparto!B$2,Tabella4[adulti (&gt;17)]*u_riparto!C$2)</f>
        <v>93.850236996644313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SUM(Tabella4[neonati (0-2)]*u_riparto!A$2,Tabella4[bambini (3-17)]*u_riparto!B$2,Tabella4[adulti (&gt;17)]*u_riparto!C$2)</f>
        <v>46.925118498322156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SUM(Tabella4[neonati (0-2)]*u_riparto!A$2,Tabella4[bambini (3-17)]*u_riparto!B$2,Tabella4[adulti (&gt;17)]*u_riparto!C$2)</f>
        <v>93.850236996644313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SUM(Tabella4[neonati (0-2)]*u_riparto!A$2,Tabella4[bambini (3-17)]*u_riparto!B$2,Tabella4[adulti (&gt;17)]*u_riparto!C$2)</f>
        <v>46.925118498322156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SUM(Tabella4[neonati (0-2)]*u_riparto!A$2,Tabella4[bambini (3-17)]*u_riparto!B$2,Tabella4[adulti (&gt;17)]*u_riparto!C$2)</f>
        <v>234.62559249161077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SUM(Tabella4[neonati (0-2)]*u_riparto!A$2,Tabella4[bambini (3-17)]*u_riparto!B$2,Tabella4[adulti (&gt;17)]*u_riparto!C$2)</f>
        <v>277.66924600565329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SUM(Tabella4[neonati (0-2)]*u_riparto!A$2,Tabella4[bambini (3-17)]*u_riparto!B$2,Tabella4[adulti (&gt;17)]*u_riparto!C$2)</f>
        <v>46.925118498322156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SUM(Tabella4[neonati (0-2)]*u_riparto!A$2,Tabella4[bambini (3-17)]*u_riparto!B$2,Tabella4[adulti (&gt;17)]*u_riparto!C$2)</f>
        <v>93.850236996644313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SUM(Tabella4[neonati (0-2)]*u_riparto!A$2,Tabella4[bambini (3-17)]*u_riparto!B$2,Tabella4[adulti (&gt;17)]*u_riparto!C$2)</f>
        <v>138.83462300282665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SUM(Tabella4[neonati (0-2)]*u_riparto!A$2,Tabella4[bambini (3-17)]*u_riparto!B$2,Tabella4[adulti (&gt;17)]*u_riparto!C$2)</f>
        <v>46.925118498322156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SUM(Tabella4[neonati (0-2)]*u_riparto!A$2,Tabella4[bambini (3-17)]*u_riparto!B$2,Tabella4[adulti (&gt;17)]*u_riparto!C$2)</f>
        <v>46.925118498322156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SUM(Tabella4[neonati (0-2)]*u_riparto!A$2,Tabella4[bambini (3-17)]*u_riparto!B$2,Tabella4[adulti (&gt;17)]*u_riparto!C$2)</f>
        <v>253.92438604113761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SUM(Tabella4[neonati (0-2)]*u_riparto!A$2,Tabella4[bambini (3-17)]*u_riparto!B$2,Tabella4[adulti (&gt;17)]*u_riparto!C$2)</f>
        <v>185.7597415011488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SUM(Tabella4[neonati (0-2)]*u_riparto!A$2,Tabella4[bambini (3-17)]*u_riparto!B$2,Tabella4[adulti (&gt;17)]*u_riparto!C$2)</f>
        <v>232.68485999947097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SUM(Tabella4[neonati (0-2)]*u_riparto!A$2,Tabella4[bambini (3-17)]*u_riparto!B$2,Tabella4[adulti (&gt;17)]*u_riparto!C$2)</f>
        <v>277.66924600565329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SUM(Tabella4[neonati (0-2)]*u_riparto!A$2,Tabella4[bambini (3-17)]*u_riparto!B$2,Tabella4[adulti (&gt;17)]*u_riparto!C$2)</f>
        <v>140.77535549496648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SUM(Tabella4[neonati (0-2)]*u_riparto!A$2,Tabella4[bambini (3-17)]*u_riparto!B$2,Tabella4[adulti (&gt;17)]*u_riparto!C$2)</f>
        <v>46.925118498322156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SUM(Tabella4[neonati (0-2)]*u_riparto!A$2,Tabella4[bambini (3-17)]*u_riparto!B$2,Tabella4[adulti (&gt;17)]*u_riparto!C$2)</f>
        <v>206.99926754281546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SUM(Tabella4[neonati (0-2)]*u_riparto!A$2,Tabella4[bambini (3-17)]*u_riparto!B$2,Tabella4[adulti (&gt;17)]*u_riparto!C$2)</f>
        <v>93.850236996644313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SUM(Tabella4[neonati (0-2)]*u_riparto!A$2,Tabella4[bambini (3-17)]*u_riparto!B$2,Tabella4[adulti (&gt;17)]*u_riparto!C$2)</f>
        <v>93.850236996644313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SUM(Tabella4[neonati (0-2)]*u_riparto!A$2,Tabella4[bambini (3-17)]*u_riparto!B$2,Tabella4[adulti (&gt;17)]*u_riparto!C$2)</f>
        <v>93.850236996644313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SUM(Tabella4[neonati (0-2)]*u_riparto!A$2,Tabella4[bambini (3-17)]*u_riparto!B$2,Tabella4[adulti (&gt;17)]*u_riparto!C$2)</f>
        <v>369.57875051015776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SUM(Tabella4[neonati (0-2)]*u_riparto!A$2,Tabella4[bambini (3-17)]*u_riparto!B$2,Tabella4[adulti (&gt;17)]*u_riparto!C$2)</f>
        <v>187.70047399328863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SUM(Tabella4[neonati (0-2)]*u_riparto!A$2,Tabella4[bambini (3-17)]*u_riparto!B$2,Tabella4[adulti (&gt;17)]*u_riparto!C$2)</f>
        <v>187.70047399328863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SUM(Tabella4[neonati (0-2)]*u_riparto!A$2,Tabella4[bambini (3-17)]*u_riparto!B$2,Tabella4[adulti (&gt;17)]*u_riparto!C$2)</f>
        <v>371.51948300229759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SUM(Tabella4[neonati (0-2)]*u_riparto!A$2,Tabella4[bambini (3-17)]*u_riparto!B$2,Tabella4[adulti (&gt;17)]*u_riparto!C$2)</f>
        <v>234.62559249161077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SUM(Tabella4[neonati (0-2)]*u_riparto!A$2,Tabella4[bambini (3-17)]*u_riparto!B$2,Tabella4[adulti (&gt;17)]*u_riparto!C$2)</f>
        <v>187.70047399328863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SUM(Tabella4[neonati (0-2)]*u_riparto!A$2,Tabella4[bambini (3-17)]*u_riparto!B$2,Tabella4[adulti (&gt;17)]*u_riparto!C$2)</f>
        <v>206.99926754281546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SUM(Tabella4[neonati (0-2)]*u_riparto!A$2,Tabella4[bambini (3-17)]*u_riparto!B$2,Tabella4[adulti (&gt;17)]*u_riparto!C$2)</f>
        <v>255.86511853327744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SUM(Tabella4[neonati (0-2)]*u_riparto!A$2,Tabella4[bambini (3-17)]*u_riparto!B$2,Tabella4[adulti (&gt;17)]*u_riparto!C$2)</f>
        <v>230.74412750733111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SUM(Tabella4[neonati (0-2)]*u_riparto!A$2,Tabella4[bambini (3-17)]*u_riparto!B$2,Tabella4[adulti (&gt;17)]*u_riparto!C$2)</f>
        <v>93.850236996644313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SUM(Tabella4[neonati (0-2)]*u_riparto!A$2,Tabella4[bambini (3-17)]*u_riparto!B$2,Tabella4[adulti (&gt;17)]*u_riparto!C$2)</f>
        <v>140.77535549496648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SUM(Tabella4[neonati (0-2)]*u_riparto!A$2,Tabella4[bambini (3-17)]*u_riparto!B$2,Tabella4[adulti (&gt;17)]*u_riparto!C$2)</f>
        <v>140.77535549496648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SUM(Tabella4[neonati (0-2)]*u_riparto!A$2,Tabella4[bambini (3-17)]*u_riparto!B$2,Tabella4[adulti (&gt;17)]*u_riparto!C$2)</f>
        <v>279.60997849779312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SUM(Tabella4[neonati (0-2)]*u_riparto!A$2,Tabella4[bambini (3-17)]*u_riparto!B$2,Tabella4[adulti (&gt;17)]*u_riparto!C$2)</f>
        <v>46.925118498322156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SUM(Tabella4[neonati (0-2)]*u_riparto!A$2,Tabella4[bambini (3-17)]*u_riparto!B$2,Tabella4[adulti (&gt;17)]*u_riparto!C$2)</f>
        <v>93.850236996644313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SUM(Tabella4[neonati (0-2)]*u_riparto!A$2,Tabella4[bambini (3-17)]*u_riparto!B$2,Tabella4[adulti (&gt;17)]*u_riparto!C$2)</f>
        <v>418.44460150061974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SUM(Tabella4[neonati (0-2)]*u_riparto!A$2,Tabella4[bambini (3-17)]*u_riparto!B$2,Tabella4[adulti (&gt;17)]*u_riparto!C$2)</f>
        <v>93.850236996644313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SUM(Tabella4[neonati (0-2)]*u_riparto!A$2,Tabella4[bambini (3-17)]*u_riparto!B$2,Tabella4[adulti (&gt;17)]*u_riparto!C$2)</f>
        <v>46.925118498322156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SUM(Tabella4[neonati (0-2)]*u_riparto!A$2,Tabella4[bambini (3-17)]*u_riparto!B$2,Tabella4[adulti (&gt;17)]*u_riparto!C$2)</f>
        <v>46.925118498322156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SUM(Tabella4[neonati (0-2)]*u_riparto!A$2,Tabella4[bambini (3-17)]*u_riparto!B$2,Tabella4[adulti (&gt;17)]*u_riparto!C$2)</f>
        <v>46.925118498322156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SUM(Tabella4[neonati (0-2)]*u_riparto!A$2,Tabella4[bambini (3-17)]*u_riparto!B$2,Tabella4[adulti (&gt;17)]*u_riparto!C$2)</f>
        <v>46.925118498322156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SUM(Tabella4[neonati (0-2)]*u_riparto!A$2,Tabella4[bambini (3-17)]*u_riparto!B$2,Tabella4[adulti (&gt;17)]*u_riparto!C$2)</f>
        <v>46.925118498322156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SUM(Tabella4[neonati (0-2)]*u_riparto!A$2,Tabella4[bambini (3-17)]*u_riparto!B$2,Tabella4[adulti (&gt;17)]*u_riparto!C$2)</f>
        <v>281.55071098993295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SUM(Tabella4[neonati (0-2)]*u_riparto!A$2,Tabella4[bambini (3-17)]*u_riparto!B$2,Tabella4[adulti (&gt;17)]*u_riparto!C$2)</f>
        <v>140.77535549496648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SUM(Tabella4[neonati (0-2)]*u_riparto!A$2,Tabella4[bambini (3-17)]*u_riparto!B$2,Tabella4[adulti (&gt;17)]*u_riparto!C$2)</f>
        <v>185.7597415011488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SUM(Tabella4[neonati (0-2)]*u_riparto!A$2,Tabella4[bambini (3-17)]*u_riparto!B$2,Tabella4[adulti (&gt;17)]*u_riparto!C$2)</f>
        <v>93.850236996644313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SUM(Tabella4[neonati (0-2)]*u_riparto!A$2,Tabella4[bambini (3-17)]*u_riparto!B$2,Tabella4[adulti (&gt;17)]*u_riparto!C$2)</f>
        <v>138.83462300282665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SUM(Tabella4[neonati (0-2)]*u_riparto!A$2,Tabella4[bambini (3-17)]*u_riparto!B$2,Tabella4[adulti (&gt;17)]*u_riparto!C$2)</f>
        <v>208.94000003495529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SUM(Tabella4[neonati (0-2)]*u_riparto!A$2,Tabella4[bambini (3-17)]*u_riparto!B$2,Tabella4[adulti (&gt;17)]*u_riparto!C$2)</f>
        <v>281.55071098993295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SUM(Tabella4[neonati (0-2)]*u_riparto!A$2,Tabella4[bambini (3-17)]*u_riparto!B$2,Tabella4[adulti (&gt;17)]*u_riparto!C$2)</f>
        <v>183.81900900900897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SUM(Tabella4[neonati (0-2)]*u_riparto!A$2,Tabella4[bambini (3-17)]*u_riparto!B$2,Tabella4[adulti (&gt;17)]*u_riparto!C$2)</f>
        <v>367.07341658730877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SUM(Tabella4[neonati (0-2)]*u_riparto!A$2,Tabella4[bambini (3-17)]*u_riparto!B$2,Tabella4[adulti (&gt;17)]*u_riparto!C$2)</f>
        <v>253.92438604113761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SUM(Tabella4[neonati (0-2)]*u_riparto!A$2,Tabella4[bambini (3-17)]*u_riparto!B$2,Tabella4[adulti (&gt;17)]*u_riparto!C$2)</f>
        <v>324.59436450397544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SUM(Tabella4[neonati (0-2)]*u_riparto!A$2,Tabella4[bambini (3-17)]*u_riparto!B$2,Tabella4[adulti (&gt;17)]*u_riparto!C$2)</f>
        <v>93.850236996644313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SUM(Tabella4[neonati (0-2)]*u_riparto!A$2,Tabella4[bambini (3-17)]*u_riparto!B$2,Tabella4[adulti (&gt;17)]*u_riparto!C$2)</f>
        <v>46.925118498322156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SUM(Tabella4[neonati (0-2)]*u_riparto!A$2,Tabella4[bambini (3-17)]*u_riparto!B$2,Tabella4[adulti (&gt;17)]*u_riparto!C$2)</f>
        <v>206.99926754281546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SUM(Tabella4[neonati (0-2)]*u_riparto!A$2,Tabella4[bambini (3-17)]*u_riparto!B$2,Tabella4[adulti (&gt;17)]*u_riparto!C$2)</f>
        <v>93.850236996644313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SUM(Tabella4[neonati (0-2)]*u_riparto!A$2,Tabella4[bambini (3-17)]*u_riparto!B$2,Tabella4[adulti (&gt;17)]*u_riparto!C$2)</f>
        <v>234.62559249161077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SUM(Tabella4[neonati (0-2)]*u_riparto!A$2,Tabella4[bambini (3-17)]*u_riparto!B$2,Tabella4[adulti (&gt;17)]*u_riparto!C$2)</f>
        <v>326.53509699611527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SUM(Tabella4[neonati (0-2)]*u_riparto!A$2,Tabella4[bambini (3-17)]*u_riparto!B$2,Tabella4[adulti (&gt;17)]*u_riparto!C$2)</f>
        <v>302.79023703159964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SUM(Tabella4[neonati (0-2)]*u_riparto!A$2,Tabella4[bambini (3-17)]*u_riparto!B$2,Tabella4[adulti (&gt;17)]*u_riparto!C$2)</f>
        <v>234.62559249161077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SUM(Tabella4[neonati (0-2)]*u_riparto!A$2,Tabella4[bambini (3-17)]*u_riparto!B$2,Tabella4[adulti (&gt;17)]*u_riparto!C$2)</f>
        <v>373.46021549443742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SUM(Tabella4[neonati (0-2)]*u_riparto!A$2,Tabella4[bambini (3-17)]*u_riparto!B$2,Tabella4[adulti (&gt;17)]*u_riparto!C$2)</f>
        <v>46.925118498322156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SUM(Tabella4[neonati (0-2)]*u_riparto!A$2,Tabella4[bambini (3-17)]*u_riparto!B$2,Tabella4[adulti (&gt;17)]*u_riparto!C$2)</f>
        <v>279.60997849779312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SUM(Tabella4[neonati (0-2)]*u_riparto!A$2,Tabella4[bambini (3-17)]*u_riparto!B$2,Tabella4[adulti (&gt;17)]*u_riparto!C$2)</f>
        <v>93.850236996644313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2017-11-23T22:21:05Z</dcterms:modified>
</cp:coreProperties>
</file>