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 Douzal\OneDrive - SDSN Association Paris\FABLE\Figures\Data\Figure 3\"/>
    </mc:Choice>
  </mc:AlternateContent>
  <xr:revisionPtr revIDLastSave="0" documentId="13_ncr:1_{53AA6FB0-76D9-4B2A-8672-13C953B48170}" xr6:coauthVersionLast="45" xr6:coauthVersionMax="45" xr10:uidLastSave="{00000000-0000-0000-0000-000000000000}"/>
  <bookViews>
    <workbookView xWindow="1170" yWindow="1020" windowWidth="17280" windowHeight="3720" activeTab="1" xr2:uid="{58F25FE6-762F-445B-AF22-FABE72F5E03C}"/>
  </bookViews>
  <sheets>
    <sheet name="Figure_3" sheetId="2" r:id="rId1"/>
    <sheet name="Feuil1" sheetId="4" r:id="rId2"/>
    <sheet name="Figure_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4" l="1"/>
  <c r="E14" i="4"/>
  <c r="E15" i="4"/>
  <c r="E5" i="4"/>
  <c r="E6" i="4"/>
  <c r="E7" i="4"/>
  <c r="E8" i="4"/>
  <c r="E9" i="4"/>
  <c r="E10" i="4"/>
  <c r="E11" i="4"/>
  <c r="E12" i="4"/>
  <c r="E3" i="4"/>
  <c r="E4" i="4"/>
  <c r="E2" i="4"/>
  <c r="B12" i="3" l="1"/>
  <c r="C11" i="3"/>
  <c r="C10" i="3"/>
  <c r="C9" i="3"/>
  <c r="C8" i="3"/>
  <c r="C7" i="3"/>
  <c r="F4" i="3" s="1"/>
  <c r="C6" i="3"/>
  <c r="C5" i="3"/>
  <c r="C4" i="3"/>
  <c r="F3" i="3"/>
  <c r="C3" i="3"/>
  <c r="F2" i="3"/>
  <c r="C2" i="3"/>
  <c r="F5" i="3" l="1"/>
  <c r="C13" i="2" l="1"/>
  <c r="C10" i="2"/>
  <c r="C11" i="2"/>
  <c r="C12" i="2"/>
  <c r="C9" i="2"/>
  <c r="B13" i="2"/>
  <c r="B35" i="2"/>
  <c r="B19" i="2" s="1"/>
  <c r="B44" i="2"/>
  <c r="B20" i="2" s="1"/>
  <c r="B22" i="2" l="1"/>
</calcChain>
</file>

<file path=xl/sharedStrings.xml><?xml version="1.0" encoding="utf-8"?>
<sst xmlns="http://schemas.openxmlformats.org/spreadsheetml/2006/main" count="83" uniqueCount="55">
  <si>
    <t>Agriculture</t>
  </si>
  <si>
    <t>Energy</t>
  </si>
  <si>
    <t>Livestock</t>
  </si>
  <si>
    <t>Fishery</t>
  </si>
  <si>
    <t>Municipal</t>
  </si>
  <si>
    <t>Industrial</t>
  </si>
  <si>
    <t>Minning</t>
  </si>
  <si>
    <t>Services</t>
  </si>
  <si>
    <t>Construction</t>
  </si>
  <si>
    <t>TOTAL</t>
  </si>
  <si>
    <t>TOTAL DEMAND</t>
  </si>
  <si>
    <t xml:space="preserve">FIGURE 3. </t>
  </si>
  <si>
    <t>SECTOR</t>
  </si>
  <si>
    <t>GgCO2e</t>
  </si>
  <si>
    <t>Share</t>
  </si>
  <si>
    <t>AFOLU</t>
  </si>
  <si>
    <t>Industrial processes</t>
  </si>
  <si>
    <t>Waste</t>
  </si>
  <si>
    <t>AFOLU*</t>
  </si>
  <si>
    <t>AFOLU (Emissions)</t>
  </si>
  <si>
    <t>AFOLU (Removals)</t>
  </si>
  <si>
    <t>AFOLU (Net emissions)</t>
  </si>
  <si>
    <t>Enteric fermentation</t>
  </si>
  <si>
    <t>Direct N2O emissions from managed soils</t>
  </si>
  <si>
    <t>REMOVALS (Sinks)</t>
  </si>
  <si>
    <t>Forest land</t>
  </si>
  <si>
    <t>Cropland</t>
  </si>
  <si>
    <t>Grassland</t>
  </si>
  <si>
    <t>EMISSIONS (Sources)</t>
  </si>
  <si>
    <t>Manure management</t>
  </si>
  <si>
    <t>Total</t>
  </si>
  <si>
    <t xml:space="preserve">Forest land </t>
  </si>
  <si>
    <r>
      <t>Historical share of GHG emissions from Agriculture, Forestry and Other Land Use (AFOLU) to total AFOLU emissions and removals by source in [year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]</t>
    </r>
  </si>
  <si>
    <t>2) BREAKDOWN FOR AFOLU (2010)</t>
  </si>
  <si>
    <t>1) EMISSIONS BY SECTOR (2010)</t>
  </si>
  <si>
    <r>
      <t xml:space="preserve">Source: </t>
    </r>
    <r>
      <rPr>
        <i/>
        <sz val="8"/>
        <color theme="1"/>
        <rFont val="Calibri"/>
        <family val="2"/>
        <scheme val="minor"/>
      </rPr>
      <t xml:space="preserve">Tercera comunicación nacional de Colombia a la Convención Marco de las Naciones Unidas sobre Cambio Climático. </t>
    </r>
    <r>
      <rPr>
        <sz val="8"/>
        <color theme="1"/>
        <rFont val="Calibri"/>
        <family val="2"/>
        <scheme val="minor"/>
      </rPr>
      <t>In English:  Third national communication of Colombia to the United Nations Framework Convention on Climate Change.  The reference is already included in the list for this document:  (IDEAM, PNUD, MADS, DNP, CANCILLERÍA 2017)</t>
    </r>
  </si>
  <si>
    <t>TOTAL AFOLU EMISSIONS</t>
  </si>
  <si>
    <t>TOTAL AFOLU REMOVALS</t>
  </si>
  <si>
    <t>Hydrocarbons</t>
  </si>
  <si>
    <t>Biomass burning, indirect N2O emissions from managed soils and rice crops</t>
  </si>
  <si>
    <t>Wetlands, settlements and other lands</t>
  </si>
  <si>
    <t>Category</t>
  </si>
  <si>
    <t>Sub.Category</t>
  </si>
  <si>
    <t>Year</t>
  </si>
  <si>
    <t>Mt.CO2.equivalent</t>
  </si>
  <si>
    <t>Gg.CO2.equivalent</t>
  </si>
  <si>
    <t>NA</t>
  </si>
  <si>
    <t>IPPU</t>
  </si>
  <si>
    <t>Enteric Fermentation</t>
  </si>
  <si>
    <t>Manure Management</t>
  </si>
  <si>
    <t>Forest Land</t>
  </si>
  <si>
    <t>Wetlands, Settlements and Other Lands</t>
  </si>
  <si>
    <t>Biomass Burning, Indirect N2O Emissions from Managed Soils and Rice Crops</t>
  </si>
  <si>
    <t>Direct N2O Emissions from Managed Soils</t>
  </si>
  <si>
    <t xml:space="preserve">Forest 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</si>
</sst>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Gill Sans Light"/>
    </font>
    <font>
      <sz val="10"/>
      <color theme="1"/>
      <name val="Gill Sans Light"/>
    </font>
    <font>
      <b/>
      <sz val="10"/>
      <color rgb="FFFFFFFF"/>
      <name val="Gill Sans Light"/>
    </font>
    <font>
      <sz val="10"/>
      <color rgb="FF000000"/>
      <name val="Gill Sans Light"/>
    </font>
    <font>
      <b/>
      <i/>
      <sz val="11"/>
      <color theme="1"/>
      <name val="Gill Sans Light"/>
    </font>
    <font>
      <b/>
      <i/>
      <sz val="10"/>
      <color theme="1"/>
      <name val="Gill Sans Light"/>
    </font>
    <font>
      <b/>
      <sz val="11"/>
      <color theme="1"/>
      <name val="Gill Sans Light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2"/>
      <color theme="1"/>
      <name val="Gill Sans Light"/>
    </font>
    <font>
      <sz val="12"/>
      <color theme="0"/>
      <name val="Century Gothic"/>
      <family val="1"/>
    </font>
  </fonts>
  <fills count="12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2" borderId="0" xfId="0" applyFont="1" applyFill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0" fillId="10" borderId="0" xfId="0" applyFont="1" applyFill="1" applyAlignment="1">
      <alignment horizontal="right" vertical="center"/>
    </xf>
    <xf numFmtId="164" fontId="8" fillId="0" borderId="0" xfId="1" applyNumberFormat="1" applyFont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7" fillId="6" borderId="0" xfId="0" applyFont="1" applyFill="1" applyAlignment="1">
      <alignment vertical="center"/>
    </xf>
    <xf numFmtId="0" fontId="8" fillId="6" borderId="0" xfId="0" applyFont="1" applyFill="1"/>
    <xf numFmtId="0" fontId="8" fillId="0" borderId="0" xfId="0" applyFont="1" applyFill="1"/>
    <xf numFmtId="0" fontId="9" fillId="7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9" fillId="8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 wrapText="1"/>
    </xf>
    <xf numFmtId="0" fontId="13" fillId="5" borderId="0" xfId="0" applyFont="1" applyFill="1"/>
    <xf numFmtId="0" fontId="6" fillId="6" borderId="0" xfId="0" applyFont="1" applyFill="1" applyAlignment="1">
      <alignment horizontal="left" vertical="center" wrapText="1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164" fontId="17" fillId="0" borderId="0" xfId="0" applyNumberFormat="1" applyFont="1"/>
    <xf numFmtId="0" fontId="17" fillId="10" borderId="0" xfId="0" applyFont="1" applyFill="1" applyAlignment="1">
      <alignment vertical="center"/>
    </xf>
    <xf numFmtId="0" fontId="17" fillId="10" borderId="0" xfId="0" applyFont="1" applyFill="1"/>
    <xf numFmtId="0" fontId="0" fillId="0" borderId="0" xfId="0" applyAlignment="1">
      <alignment wrapText="1"/>
    </xf>
    <xf numFmtId="0" fontId="18" fillId="11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797E-A873-6048-A32B-49259BF867B5}">
  <dimension ref="A1:I44"/>
  <sheetViews>
    <sheetView topLeftCell="A31" zoomScale="81" zoomScaleNormal="81" workbookViewId="0">
      <selection activeCell="A39" sqref="A39:B41"/>
    </sheetView>
  </sheetViews>
  <sheetFormatPr baseColWidth="10" defaultRowHeight="13"/>
  <cols>
    <col min="1" max="1" width="35.59765625" customWidth="1"/>
    <col min="2" max="2" width="19.19921875" customWidth="1"/>
  </cols>
  <sheetData>
    <row r="1" spans="1:9" ht="15.5">
      <c r="A1" s="5" t="s">
        <v>11</v>
      </c>
    </row>
    <row r="2" spans="1:9" ht="14.5">
      <c r="A2" s="33" t="s">
        <v>32</v>
      </c>
    </row>
    <row r="3" spans="1:9" s="34" customFormat="1" ht="12">
      <c r="A3" s="43" t="s">
        <v>35</v>
      </c>
      <c r="B3" s="43"/>
      <c r="C3" s="43"/>
      <c r="D3" s="43"/>
      <c r="E3" s="43"/>
      <c r="F3" s="43"/>
      <c r="G3" s="43"/>
      <c r="H3" s="43"/>
      <c r="I3" s="43"/>
    </row>
    <row r="4" spans="1:9" ht="21" customHeight="1">
      <c r="A4" s="43"/>
      <c r="B4" s="43"/>
      <c r="C4" s="43"/>
      <c r="D4" s="43"/>
      <c r="E4" s="43"/>
      <c r="F4" s="43"/>
      <c r="G4" s="43"/>
      <c r="H4" s="43"/>
      <c r="I4" s="43"/>
    </row>
    <row r="5" spans="1:9" ht="14.5">
      <c r="A5" s="33"/>
    </row>
    <row r="6" spans="1:9" ht="24" customHeight="1">
      <c r="A6" s="41" t="s">
        <v>34</v>
      </c>
      <c r="B6" s="41"/>
      <c r="C6" s="41"/>
    </row>
    <row r="7" spans="1:9">
      <c r="A7" s="9"/>
      <c r="B7" s="9"/>
      <c r="C7" s="9"/>
    </row>
    <row r="8" spans="1:9" ht="21" customHeight="1">
      <c r="A8" s="10" t="s">
        <v>12</v>
      </c>
      <c r="B8" s="10" t="s">
        <v>13</v>
      </c>
      <c r="C8" s="10" t="s">
        <v>14</v>
      </c>
    </row>
    <row r="9" spans="1:9">
      <c r="A9" s="11" t="s">
        <v>18</v>
      </c>
      <c r="B9" s="12">
        <v>106491</v>
      </c>
      <c r="C9" s="13">
        <f>B9/$B$13</f>
        <v>0.53077509681856927</v>
      </c>
    </row>
    <row r="10" spans="1:9">
      <c r="A10" s="14" t="s">
        <v>1</v>
      </c>
      <c r="B10" s="15">
        <v>73634</v>
      </c>
      <c r="C10" s="13">
        <f>B10/$B$13</f>
        <v>0.36700841835590359</v>
      </c>
    </row>
    <row r="11" spans="1:9">
      <c r="A11" s="16" t="s">
        <v>16</v>
      </c>
      <c r="B11" s="17">
        <v>7384</v>
      </c>
      <c r="C11" s="13">
        <f>B11/$B$13</f>
        <v>3.6803516869109272E-2</v>
      </c>
    </row>
    <row r="12" spans="1:9">
      <c r="A12" s="14" t="s">
        <v>17</v>
      </c>
      <c r="B12" s="15">
        <v>13124</v>
      </c>
      <c r="C12" s="13">
        <f>B12/$B$13</f>
        <v>6.5412967956417933E-2</v>
      </c>
    </row>
    <row r="13" spans="1:9" ht="15.5">
      <c r="A13" s="35" t="s">
        <v>30</v>
      </c>
      <c r="B13" s="36">
        <f>SUM(B9:B12)</f>
        <v>200633</v>
      </c>
      <c r="C13" s="37">
        <f>SUM(C9:C12)</f>
        <v>1</v>
      </c>
    </row>
    <row r="14" spans="1:9">
      <c r="A14" s="9"/>
      <c r="B14" s="9"/>
      <c r="C14" s="9"/>
    </row>
    <row r="15" spans="1:9">
      <c r="A15" s="9"/>
      <c r="B15" s="9"/>
      <c r="C15" s="9"/>
    </row>
    <row r="16" spans="1:9" ht="23" customHeight="1">
      <c r="A16" s="42" t="s">
        <v>33</v>
      </c>
      <c r="B16" s="42"/>
      <c r="C16" s="42"/>
    </row>
    <row r="17" spans="1:3" ht="14">
      <c r="A17" s="8"/>
      <c r="B17" s="9"/>
      <c r="C17" s="9"/>
    </row>
    <row r="18" spans="1:3" ht="23" customHeight="1">
      <c r="A18" s="10" t="s">
        <v>15</v>
      </c>
      <c r="B18" s="10" t="s">
        <v>13</v>
      </c>
      <c r="C18" s="9"/>
    </row>
    <row r="19" spans="1:3" ht="14">
      <c r="A19" s="18" t="s">
        <v>19</v>
      </c>
      <c r="B19" s="19">
        <f>B35</f>
        <v>184248</v>
      </c>
      <c r="C19" s="9"/>
    </row>
    <row r="20" spans="1:3" ht="14">
      <c r="A20" s="20" t="s">
        <v>20</v>
      </c>
      <c r="B20" s="21">
        <f>B44</f>
        <v>-77757</v>
      </c>
      <c r="C20" s="22"/>
    </row>
    <row r="21" spans="1:3">
      <c r="A21" s="9"/>
      <c r="B21" s="9"/>
      <c r="C21" s="9"/>
    </row>
    <row r="22" spans="1:3" ht="15.5">
      <c r="A22" s="38" t="s">
        <v>21</v>
      </c>
      <c r="B22" s="39">
        <f>SUM(B19:B20)</f>
        <v>106491</v>
      </c>
      <c r="C22" s="9"/>
    </row>
    <row r="23" spans="1:3">
      <c r="A23" s="9"/>
      <c r="B23" s="9"/>
      <c r="C23" s="9"/>
    </row>
    <row r="24" spans="1:3">
      <c r="A24" s="9"/>
      <c r="B24" s="9"/>
      <c r="C24" s="9"/>
    </row>
    <row r="25" spans="1:3" ht="22" customHeight="1">
      <c r="A25" s="23" t="s">
        <v>28</v>
      </c>
      <c r="B25" s="23" t="s">
        <v>13</v>
      </c>
      <c r="C25" s="9"/>
    </row>
    <row r="26" spans="1:3">
      <c r="A26" s="24" t="s">
        <v>22</v>
      </c>
      <c r="B26" s="25">
        <v>21617</v>
      </c>
      <c r="C26" s="9"/>
    </row>
    <row r="27" spans="1:3">
      <c r="A27" s="26" t="s">
        <v>29</v>
      </c>
      <c r="B27" s="27">
        <v>2687</v>
      </c>
      <c r="C27" s="9"/>
    </row>
    <row r="28" spans="1:3">
      <c r="A28" s="24" t="s">
        <v>25</v>
      </c>
      <c r="B28" s="25">
        <v>48807</v>
      </c>
      <c r="C28" s="9"/>
    </row>
    <row r="29" spans="1:3">
      <c r="A29" s="26" t="s">
        <v>26</v>
      </c>
      <c r="B29" s="27">
        <v>21635</v>
      </c>
      <c r="C29" s="9"/>
    </row>
    <row r="30" spans="1:3">
      <c r="A30" s="24" t="s">
        <v>27</v>
      </c>
      <c r="B30" s="25">
        <v>66167</v>
      </c>
      <c r="C30" s="9"/>
    </row>
    <row r="31" spans="1:3">
      <c r="A31" s="26" t="s">
        <v>40</v>
      </c>
      <c r="B31" s="27">
        <v>6146</v>
      </c>
      <c r="C31" s="9"/>
    </row>
    <row r="32" spans="1:3" ht="37.5">
      <c r="A32" s="24" t="s">
        <v>39</v>
      </c>
      <c r="B32" s="25">
        <v>1390</v>
      </c>
      <c r="C32" s="9"/>
    </row>
    <row r="33" spans="1:3" ht="25">
      <c r="A33" s="26" t="s">
        <v>23</v>
      </c>
      <c r="B33" s="27">
        <v>15799</v>
      </c>
      <c r="C33" s="9"/>
    </row>
    <row r="34" spans="1:3">
      <c r="A34" s="24"/>
      <c r="B34" s="25"/>
      <c r="C34" s="9"/>
    </row>
    <row r="35" spans="1:3" ht="14">
      <c r="A35" s="30" t="s">
        <v>36</v>
      </c>
      <c r="B35" s="31">
        <f>SUM(B26:B33)</f>
        <v>184248</v>
      </c>
      <c r="C35" s="9"/>
    </row>
    <row r="36" spans="1:3">
      <c r="A36" s="28"/>
      <c r="B36" s="9"/>
      <c r="C36" s="9"/>
    </row>
    <row r="37" spans="1:3">
      <c r="A37" s="9"/>
      <c r="B37" s="9"/>
      <c r="C37" s="9"/>
    </row>
    <row r="38" spans="1:3" ht="23" customHeight="1">
      <c r="A38" s="29" t="s">
        <v>24</v>
      </c>
      <c r="B38" s="29" t="s">
        <v>13</v>
      </c>
      <c r="C38" s="9"/>
    </row>
    <row r="39" spans="1:3">
      <c r="A39" s="24" t="s">
        <v>31</v>
      </c>
      <c r="B39" s="25">
        <v>-34957</v>
      </c>
      <c r="C39" s="9"/>
    </row>
    <row r="40" spans="1:3">
      <c r="A40" s="26" t="s">
        <v>26</v>
      </c>
      <c r="B40" s="27">
        <v>-42401</v>
      </c>
      <c r="C40" s="9"/>
    </row>
    <row r="41" spans="1:3">
      <c r="A41" s="24" t="s">
        <v>27</v>
      </c>
      <c r="B41" s="25">
        <v>-399</v>
      </c>
      <c r="C41" s="9"/>
    </row>
    <row r="42" spans="1:3">
      <c r="A42" s="7"/>
      <c r="B42" s="7"/>
    </row>
    <row r="43" spans="1:3" ht="12" customHeight="1"/>
    <row r="44" spans="1:3" ht="21" customHeight="1">
      <c r="A44" s="32" t="s">
        <v>37</v>
      </c>
      <c r="B44" s="6">
        <f>SUM(B39:B41)</f>
        <v>-77757</v>
      </c>
    </row>
  </sheetData>
  <mergeCells count="3">
    <mergeCell ref="A6:C6"/>
    <mergeCell ref="A16:C16"/>
    <mergeCell ref="A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BB8C-2242-4BF5-B0E2-93E50E7556C3}">
  <dimension ref="A1:E15"/>
  <sheetViews>
    <sheetView tabSelected="1" workbookViewId="0">
      <selection activeCell="B13" sqref="B13"/>
    </sheetView>
  </sheetViews>
  <sheetFormatPr baseColWidth="10" defaultRowHeight="13"/>
  <cols>
    <col min="2" max="2" width="28.19921875" style="40" customWidth="1"/>
  </cols>
  <sheetData>
    <row r="1" spans="1:5">
      <c r="A1" t="s">
        <v>41</v>
      </c>
      <c r="B1" s="40" t="s">
        <v>42</v>
      </c>
      <c r="C1" t="s">
        <v>43</v>
      </c>
      <c r="D1" t="s">
        <v>45</v>
      </c>
      <c r="E1" t="s">
        <v>44</v>
      </c>
    </row>
    <row r="2" spans="1:5">
      <c r="A2" t="s">
        <v>1</v>
      </c>
      <c r="B2" s="40" t="s">
        <v>46</v>
      </c>
      <c r="C2">
        <v>2010</v>
      </c>
      <c r="D2">
        <v>73634</v>
      </c>
      <c r="E2">
        <f>D2/1000</f>
        <v>73.634</v>
      </c>
    </row>
    <row r="3" spans="1:5">
      <c r="A3" t="s">
        <v>47</v>
      </c>
      <c r="B3" s="40" t="s">
        <v>46</v>
      </c>
      <c r="C3">
        <v>2010</v>
      </c>
      <c r="D3">
        <v>7384</v>
      </c>
      <c r="E3">
        <f t="shared" ref="E3:E15" si="0">D3/1000</f>
        <v>7.3840000000000003</v>
      </c>
    </row>
    <row r="4" spans="1:5">
      <c r="A4" t="s">
        <v>17</v>
      </c>
      <c r="B4" s="40" t="s">
        <v>46</v>
      </c>
      <c r="C4">
        <v>2010</v>
      </c>
      <c r="D4">
        <v>13124</v>
      </c>
      <c r="E4">
        <f t="shared" si="0"/>
        <v>13.124000000000001</v>
      </c>
    </row>
    <row r="5" spans="1:5">
      <c r="A5" t="s">
        <v>15</v>
      </c>
      <c r="B5" s="40" t="s">
        <v>48</v>
      </c>
      <c r="C5">
        <v>2010</v>
      </c>
      <c r="D5">
        <v>21617</v>
      </c>
      <c r="E5">
        <f t="shared" si="0"/>
        <v>21.617000000000001</v>
      </c>
    </row>
    <row r="6" spans="1:5">
      <c r="A6" t="s">
        <v>15</v>
      </c>
      <c r="B6" s="40" t="s">
        <v>49</v>
      </c>
      <c r="C6">
        <v>2010</v>
      </c>
      <c r="D6">
        <v>2687</v>
      </c>
      <c r="E6">
        <f t="shared" si="0"/>
        <v>2.6869999999999998</v>
      </c>
    </row>
    <row r="7" spans="1:5">
      <c r="A7" t="s">
        <v>15</v>
      </c>
      <c r="B7" s="40" t="s">
        <v>50</v>
      </c>
      <c r="C7">
        <v>2010</v>
      </c>
      <c r="D7">
        <v>48807</v>
      </c>
      <c r="E7">
        <f t="shared" si="0"/>
        <v>48.807000000000002</v>
      </c>
    </row>
    <row r="8" spans="1:5">
      <c r="A8" t="s">
        <v>15</v>
      </c>
      <c r="B8" s="40" t="s">
        <v>26</v>
      </c>
      <c r="C8">
        <v>2010</v>
      </c>
      <c r="D8">
        <v>21635</v>
      </c>
      <c r="E8">
        <f t="shared" si="0"/>
        <v>21.635000000000002</v>
      </c>
    </row>
    <row r="9" spans="1:5">
      <c r="A9" t="s">
        <v>15</v>
      </c>
      <c r="B9" s="40" t="s">
        <v>27</v>
      </c>
      <c r="C9">
        <v>2010</v>
      </c>
      <c r="D9">
        <v>66167</v>
      </c>
      <c r="E9">
        <f t="shared" si="0"/>
        <v>66.167000000000002</v>
      </c>
    </row>
    <row r="10" spans="1:5" ht="26">
      <c r="A10" t="s">
        <v>15</v>
      </c>
      <c r="B10" s="40" t="s">
        <v>51</v>
      </c>
      <c r="C10">
        <v>2010</v>
      </c>
      <c r="D10">
        <v>6146</v>
      </c>
      <c r="E10">
        <f t="shared" si="0"/>
        <v>6.1459999999999999</v>
      </c>
    </row>
    <row r="11" spans="1:5" ht="39">
      <c r="A11" t="s">
        <v>15</v>
      </c>
      <c r="B11" s="40" t="s">
        <v>52</v>
      </c>
      <c r="C11">
        <v>2010</v>
      </c>
      <c r="D11">
        <v>1390</v>
      </c>
      <c r="E11">
        <f t="shared" si="0"/>
        <v>1.39</v>
      </c>
    </row>
    <row r="12" spans="1:5" ht="26">
      <c r="A12" t="s">
        <v>15</v>
      </c>
      <c r="B12" s="40" t="s">
        <v>53</v>
      </c>
      <c r="C12">
        <v>2010</v>
      </c>
      <c r="D12">
        <v>15799</v>
      </c>
      <c r="E12">
        <f t="shared" si="0"/>
        <v>15.798999999999999</v>
      </c>
    </row>
    <row r="13" spans="1:5">
      <c r="A13" t="s">
        <v>15</v>
      </c>
      <c r="B13" s="40" t="s">
        <v>54</v>
      </c>
      <c r="C13">
        <v>2010</v>
      </c>
      <c r="D13">
        <v>-34957</v>
      </c>
      <c r="E13">
        <f t="shared" si="0"/>
        <v>-34.957000000000001</v>
      </c>
    </row>
    <row r="14" spans="1:5">
      <c r="A14" t="s">
        <v>15</v>
      </c>
      <c r="B14" s="40" t="s">
        <v>26</v>
      </c>
      <c r="C14">
        <v>2010</v>
      </c>
      <c r="D14">
        <v>-42401</v>
      </c>
      <c r="E14">
        <f t="shared" si="0"/>
        <v>-42.401000000000003</v>
      </c>
    </row>
    <row r="15" spans="1:5">
      <c r="A15" t="s">
        <v>15</v>
      </c>
      <c r="B15" s="40" t="s">
        <v>27</v>
      </c>
      <c r="C15">
        <v>2010</v>
      </c>
      <c r="D15">
        <v>-399</v>
      </c>
      <c r="E15">
        <f t="shared" si="0"/>
        <v>-0.39900000000000002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208D-2162-A74E-819B-13A03693FBDB}">
  <dimension ref="A1:F12"/>
  <sheetViews>
    <sheetView zoomScale="180" zoomScaleNormal="180" workbookViewId="0">
      <selection activeCell="D17" sqref="D17"/>
    </sheetView>
  </sheetViews>
  <sheetFormatPr baseColWidth="10" defaultColWidth="9" defaultRowHeight="13"/>
  <cols>
    <col min="1" max="1" width="14.3984375" customWidth="1"/>
  </cols>
  <sheetData>
    <row r="1" spans="1:6">
      <c r="A1" s="44" t="s">
        <v>10</v>
      </c>
      <c r="B1" s="44"/>
      <c r="C1" s="44"/>
    </row>
    <row r="2" spans="1:6">
      <c r="A2" t="s">
        <v>0</v>
      </c>
      <c r="B2">
        <v>16067</v>
      </c>
      <c r="C2" s="1">
        <f>+B2/$B$12</f>
        <v>0.43065830384904041</v>
      </c>
      <c r="E2" t="s">
        <v>4</v>
      </c>
      <c r="F2" s="2">
        <f>+C6</f>
        <v>7.3630320574675667E-2</v>
      </c>
    </row>
    <row r="3" spans="1:6">
      <c r="A3" t="s">
        <v>1</v>
      </c>
      <c r="B3">
        <v>9069</v>
      </c>
      <c r="C3" s="1">
        <f t="shared" ref="C3:C11" si="0">+B3/$B$12</f>
        <v>0.24308459311675781</v>
      </c>
      <c r="E3" s="3" t="s">
        <v>0</v>
      </c>
      <c r="F3" s="4">
        <f>+C2+C4+C5</f>
        <v>0.59400128658732709</v>
      </c>
    </row>
    <row r="4" spans="1:6">
      <c r="A4" t="s">
        <v>2</v>
      </c>
      <c r="B4">
        <v>3071</v>
      </c>
      <c r="C4" s="1">
        <f t="shared" si="0"/>
        <v>8.231478503270076E-2</v>
      </c>
      <c r="E4" t="s">
        <v>5</v>
      </c>
      <c r="F4" s="2">
        <f>+C3+C7+C8+C9+C10+C11</f>
        <v>0.3323683928379973</v>
      </c>
    </row>
    <row r="5" spans="1:6">
      <c r="A5" t="s">
        <v>3</v>
      </c>
      <c r="B5">
        <v>3023</v>
      </c>
      <c r="C5" s="1">
        <f t="shared" si="0"/>
        <v>8.1028197705585933E-2</v>
      </c>
      <c r="F5" s="2">
        <f>SUM(F2:F4)</f>
        <v>1</v>
      </c>
    </row>
    <row r="6" spans="1:6">
      <c r="A6" t="s">
        <v>4</v>
      </c>
      <c r="B6">
        <v>2747</v>
      </c>
      <c r="C6" s="1">
        <f t="shared" si="0"/>
        <v>7.3630320574675667E-2</v>
      </c>
    </row>
    <row r="7" spans="1:6">
      <c r="A7" t="s">
        <v>5</v>
      </c>
      <c r="B7">
        <v>1075</v>
      </c>
      <c r="C7" s="1">
        <f t="shared" si="0"/>
        <v>2.88141953468425E-2</v>
      </c>
    </row>
    <row r="8" spans="1:6">
      <c r="A8" t="s">
        <v>6</v>
      </c>
      <c r="B8">
        <v>668</v>
      </c>
      <c r="C8" s="1">
        <f t="shared" si="0"/>
        <v>1.7905006969014689E-2</v>
      </c>
    </row>
    <row r="9" spans="1:6">
      <c r="A9" t="s">
        <v>38</v>
      </c>
      <c r="B9">
        <v>581</v>
      </c>
      <c r="C9" s="1">
        <f t="shared" si="0"/>
        <v>1.5573067438619062E-2</v>
      </c>
    </row>
    <row r="10" spans="1:6">
      <c r="A10" t="s">
        <v>7</v>
      </c>
      <c r="B10">
        <v>571</v>
      </c>
      <c r="C10" s="1">
        <f t="shared" si="0"/>
        <v>1.5305028412136807E-2</v>
      </c>
    </row>
    <row r="11" spans="1:6">
      <c r="A11" t="s">
        <v>8</v>
      </c>
      <c r="B11">
        <v>436</v>
      </c>
      <c r="C11" s="1">
        <f t="shared" si="0"/>
        <v>1.1686501554626354E-2</v>
      </c>
    </row>
    <row r="12" spans="1:6">
      <c r="A12" t="s">
        <v>9</v>
      </c>
      <c r="B12">
        <f>+SUM(B2:B11)</f>
        <v>37308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Figure_3</vt:lpstr>
      <vt:lpstr>Feuil1</vt:lpstr>
      <vt:lpstr>Figure_7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Chavarro</dc:creator>
  <cp:lastModifiedBy>Clara Douzal</cp:lastModifiedBy>
  <dcterms:created xsi:type="dcterms:W3CDTF">2020-05-11T22:54:29Z</dcterms:created>
  <dcterms:modified xsi:type="dcterms:W3CDTF">2020-05-22T09:51:49Z</dcterms:modified>
</cp:coreProperties>
</file>