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KF-ATTITUDE\"/>
    </mc:Choice>
  </mc:AlternateContent>
  <xr:revisionPtr revIDLastSave="0" documentId="13_ncr:1_{C50F4346-64C8-4662-BB50-6F1A2DC7BF9E}" xr6:coauthVersionLast="45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4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3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4" i="1"/>
  <c r="I1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E14" i="1" l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3" i="1"/>
  <c r="F13" i="1" s="1"/>
  <c r="J13" i="1" s="1"/>
  <c r="N2" i="1"/>
  <c r="L17" i="1" l="1"/>
  <c r="N17" i="1" s="1"/>
  <c r="L21" i="1"/>
  <c r="N21" i="1" s="1"/>
  <c r="L25" i="1"/>
  <c r="N25" i="1" s="1"/>
  <c r="L29" i="1"/>
  <c r="N29" i="1" s="1"/>
  <c r="L33" i="1"/>
  <c r="N33" i="1" s="1"/>
  <c r="L37" i="1"/>
  <c r="N37" i="1" s="1"/>
  <c r="L41" i="1"/>
  <c r="N41" i="1" s="1"/>
  <c r="L45" i="1"/>
  <c r="N45" i="1" s="1"/>
  <c r="L49" i="1"/>
  <c r="N49" i="1" s="1"/>
  <c r="L53" i="1"/>
  <c r="N53" i="1" s="1"/>
  <c r="L57" i="1"/>
  <c r="N57" i="1" s="1"/>
  <c r="L61" i="1"/>
  <c r="N61" i="1" s="1"/>
  <c r="L65" i="1"/>
  <c r="N65" i="1" s="1"/>
  <c r="L69" i="1"/>
  <c r="N69" i="1" s="1"/>
  <c r="L73" i="1"/>
  <c r="N73" i="1" s="1"/>
  <c r="L77" i="1"/>
  <c r="N77" i="1" s="1"/>
  <c r="L81" i="1"/>
  <c r="N81" i="1" s="1"/>
  <c r="L14" i="1"/>
  <c r="N14" i="1" s="1"/>
  <c r="L18" i="1"/>
  <c r="N18" i="1" s="1"/>
  <c r="L22" i="1"/>
  <c r="N22" i="1" s="1"/>
  <c r="L26" i="1"/>
  <c r="N26" i="1" s="1"/>
  <c r="L30" i="1"/>
  <c r="N30" i="1" s="1"/>
  <c r="L34" i="1"/>
  <c r="N34" i="1" s="1"/>
  <c r="L38" i="1"/>
  <c r="N38" i="1" s="1"/>
  <c r="L42" i="1"/>
  <c r="N42" i="1" s="1"/>
  <c r="L46" i="1"/>
  <c r="N46" i="1" s="1"/>
  <c r="L50" i="1"/>
  <c r="N50" i="1" s="1"/>
  <c r="L54" i="1"/>
  <c r="N54" i="1" s="1"/>
  <c r="L58" i="1"/>
  <c r="N58" i="1" s="1"/>
  <c r="L62" i="1"/>
  <c r="N62" i="1" s="1"/>
  <c r="L66" i="1"/>
  <c r="N66" i="1" s="1"/>
  <c r="L70" i="1"/>
  <c r="N70" i="1" s="1"/>
  <c r="L74" i="1"/>
  <c r="N74" i="1" s="1"/>
  <c r="L78" i="1"/>
  <c r="N78" i="1" s="1"/>
  <c r="L82" i="1"/>
  <c r="N82" i="1" s="1"/>
  <c r="L86" i="1"/>
  <c r="N86" i="1" s="1"/>
  <c r="L90" i="1"/>
  <c r="N90" i="1" s="1"/>
  <c r="L94" i="1"/>
  <c r="N94" i="1" s="1"/>
  <c r="L98" i="1"/>
  <c r="N98" i="1" s="1"/>
  <c r="L102" i="1"/>
  <c r="N102" i="1" s="1"/>
  <c r="L106" i="1"/>
  <c r="N106" i="1" s="1"/>
  <c r="L110" i="1"/>
  <c r="N110" i="1" s="1"/>
  <c r="L13" i="1"/>
  <c r="N13" i="1" s="1"/>
  <c r="L19" i="1"/>
  <c r="N19" i="1" s="1"/>
  <c r="L23" i="1"/>
  <c r="N23" i="1" s="1"/>
  <c r="L27" i="1"/>
  <c r="N27" i="1" s="1"/>
  <c r="L35" i="1"/>
  <c r="N35" i="1" s="1"/>
  <c r="L43" i="1"/>
  <c r="N43" i="1" s="1"/>
  <c r="L47" i="1"/>
  <c r="N47" i="1" s="1"/>
  <c r="L55" i="1"/>
  <c r="N55" i="1" s="1"/>
  <c r="L63" i="1"/>
  <c r="N63" i="1" s="1"/>
  <c r="L71" i="1"/>
  <c r="N71" i="1" s="1"/>
  <c r="L79" i="1"/>
  <c r="N79" i="1" s="1"/>
  <c r="L87" i="1"/>
  <c r="N87" i="1" s="1"/>
  <c r="L95" i="1"/>
  <c r="N95" i="1" s="1"/>
  <c r="L103" i="1"/>
  <c r="N103" i="1" s="1"/>
  <c r="L111" i="1"/>
  <c r="N111" i="1" s="1"/>
  <c r="L15" i="1"/>
  <c r="N15" i="1" s="1"/>
  <c r="L31" i="1"/>
  <c r="N31" i="1" s="1"/>
  <c r="L39" i="1"/>
  <c r="N39" i="1" s="1"/>
  <c r="L51" i="1"/>
  <c r="N51" i="1" s="1"/>
  <c r="L59" i="1"/>
  <c r="N59" i="1" s="1"/>
  <c r="L67" i="1"/>
  <c r="N67" i="1" s="1"/>
  <c r="L75" i="1"/>
  <c r="N75" i="1" s="1"/>
  <c r="L83" i="1"/>
  <c r="N83" i="1" s="1"/>
  <c r="L91" i="1"/>
  <c r="N91" i="1" s="1"/>
  <c r="L99" i="1"/>
  <c r="N99" i="1" s="1"/>
  <c r="L107" i="1"/>
  <c r="N107" i="1" s="1"/>
  <c r="L16" i="1"/>
  <c r="N16" i="1" s="1"/>
  <c r="L32" i="1"/>
  <c r="N32" i="1" s="1"/>
  <c r="L48" i="1"/>
  <c r="N48" i="1" s="1"/>
  <c r="L64" i="1"/>
  <c r="N64" i="1" s="1"/>
  <c r="L80" i="1"/>
  <c r="N80" i="1" s="1"/>
  <c r="L89" i="1"/>
  <c r="N89" i="1" s="1"/>
  <c r="L97" i="1"/>
  <c r="N97" i="1" s="1"/>
  <c r="L105" i="1"/>
  <c r="N105" i="1" s="1"/>
  <c r="L113" i="1"/>
  <c r="N113" i="1" s="1"/>
  <c r="L104" i="1"/>
  <c r="N104" i="1" s="1"/>
  <c r="L20" i="1"/>
  <c r="N20" i="1" s="1"/>
  <c r="L36" i="1"/>
  <c r="N36" i="1" s="1"/>
  <c r="L52" i="1"/>
  <c r="N52" i="1" s="1"/>
  <c r="L68" i="1"/>
  <c r="N68" i="1" s="1"/>
  <c r="L84" i="1"/>
  <c r="N84" i="1" s="1"/>
  <c r="L92" i="1"/>
  <c r="N92" i="1" s="1"/>
  <c r="L100" i="1"/>
  <c r="N100" i="1" s="1"/>
  <c r="L108" i="1"/>
  <c r="N108" i="1" s="1"/>
  <c r="L24" i="1"/>
  <c r="N24" i="1" s="1"/>
  <c r="L40" i="1"/>
  <c r="N40" i="1" s="1"/>
  <c r="L56" i="1"/>
  <c r="N56" i="1" s="1"/>
  <c r="L72" i="1"/>
  <c r="N72" i="1" s="1"/>
  <c r="L85" i="1"/>
  <c r="N85" i="1" s="1"/>
  <c r="L93" i="1"/>
  <c r="N93" i="1" s="1"/>
  <c r="L101" i="1"/>
  <c r="N101" i="1" s="1"/>
  <c r="L109" i="1"/>
  <c r="N109" i="1" s="1"/>
  <c r="L28" i="1"/>
  <c r="N28" i="1" s="1"/>
  <c r="L44" i="1"/>
  <c r="N44" i="1" s="1"/>
  <c r="L60" i="1"/>
  <c r="N60" i="1" s="1"/>
  <c r="L76" i="1"/>
  <c r="N76" i="1" s="1"/>
  <c r="L88" i="1"/>
  <c r="N88" i="1" s="1"/>
  <c r="L96" i="1"/>
  <c r="N96" i="1" s="1"/>
  <c r="L112" i="1"/>
  <c r="N112" i="1" s="1"/>
  <c r="J14" i="1"/>
  <c r="M13" i="1" l="1"/>
  <c r="J15" i="1"/>
  <c r="M14" i="1"/>
  <c r="B8" i="1"/>
  <c r="B7" i="1"/>
  <c r="B20" i="1" s="1"/>
  <c r="J16" i="1" l="1"/>
  <c r="M15" i="1"/>
  <c r="B100" i="1"/>
  <c r="B84" i="1"/>
  <c r="B72" i="1"/>
  <c r="B64" i="1"/>
  <c r="B60" i="1"/>
  <c r="B44" i="1"/>
  <c r="B40" i="1"/>
  <c r="B36" i="1"/>
  <c r="B32" i="1"/>
  <c r="B28" i="1"/>
  <c r="B24" i="1"/>
  <c r="B16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04" i="1"/>
  <c r="B92" i="1"/>
  <c r="B80" i="1"/>
  <c r="B56" i="1"/>
  <c r="B110" i="1"/>
  <c r="B102" i="1"/>
  <c r="B94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12" i="1"/>
  <c r="B96" i="1"/>
  <c r="B76" i="1"/>
  <c r="B48" i="1"/>
  <c r="B13" i="1"/>
  <c r="B106" i="1"/>
  <c r="B98" i="1"/>
  <c r="B90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08" i="1"/>
  <c r="B88" i="1"/>
  <c r="B68" i="1"/>
  <c r="B52" i="1"/>
  <c r="J17" i="1" l="1"/>
  <c r="M16" i="1"/>
  <c r="J18" i="1" l="1"/>
  <c r="M17" i="1"/>
  <c r="J19" i="1" l="1"/>
  <c r="M18" i="1"/>
  <c r="J20" i="1" l="1"/>
  <c r="M19" i="1"/>
  <c r="J21" i="1" l="1"/>
  <c r="M20" i="1"/>
  <c r="J22" i="1" l="1"/>
  <c r="M21" i="1"/>
  <c r="J23" i="1" l="1"/>
  <c r="M22" i="1"/>
  <c r="J24" i="1" l="1"/>
  <c r="M23" i="1"/>
  <c r="J25" i="1" l="1"/>
  <c r="M24" i="1"/>
  <c r="J26" i="1" l="1"/>
  <c r="M25" i="1"/>
  <c r="J27" i="1" l="1"/>
  <c r="M26" i="1"/>
  <c r="J28" i="1" l="1"/>
  <c r="M27" i="1"/>
  <c r="J29" i="1" l="1"/>
  <c r="M28" i="1"/>
  <c r="J30" i="1" l="1"/>
  <c r="M29" i="1"/>
  <c r="J31" i="1" l="1"/>
  <c r="M30" i="1"/>
  <c r="J32" i="1" l="1"/>
  <c r="M31" i="1"/>
  <c r="J33" i="1" l="1"/>
  <c r="M32" i="1"/>
  <c r="J34" i="1" l="1"/>
  <c r="M33" i="1"/>
  <c r="J35" i="1" l="1"/>
  <c r="M34" i="1"/>
  <c r="J36" i="1" l="1"/>
  <c r="M35" i="1"/>
  <c r="J37" i="1" l="1"/>
  <c r="M36" i="1"/>
  <c r="J38" i="1" l="1"/>
  <c r="M37" i="1"/>
  <c r="J39" i="1" l="1"/>
  <c r="M38" i="1"/>
  <c r="J40" i="1" l="1"/>
  <c r="M39" i="1"/>
  <c r="J41" i="1" l="1"/>
  <c r="M40" i="1"/>
  <c r="J42" i="1" l="1"/>
  <c r="M41" i="1"/>
  <c r="J43" i="1" l="1"/>
  <c r="M42" i="1"/>
  <c r="J44" i="1" l="1"/>
  <c r="M43" i="1"/>
  <c r="J45" i="1" l="1"/>
  <c r="M44" i="1"/>
  <c r="J46" i="1" l="1"/>
  <c r="M45" i="1"/>
  <c r="J47" i="1" l="1"/>
  <c r="M46" i="1"/>
  <c r="J48" i="1" l="1"/>
  <c r="M47" i="1"/>
  <c r="J49" i="1" l="1"/>
  <c r="M48" i="1"/>
  <c r="J50" i="1" l="1"/>
  <c r="M49" i="1"/>
  <c r="J51" i="1" l="1"/>
  <c r="M50" i="1"/>
  <c r="J52" i="1" l="1"/>
  <c r="M51" i="1"/>
  <c r="J53" i="1" l="1"/>
  <c r="M52" i="1"/>
  <c r="J54" i="1" l="1"/>
  <c r="M53" i="1"/>
  <c r="J55" i="1" l="1"/>
  <c r="M54" i="1"/>
  <c r="J56" i="1" l="1"/>
  <c r="M55" i="1"/>
  <c r="J57" i="1" l="1"/>
  <c r="M56" i="1"/>
  <c r="J58" i="1" l="1"/>
  <c r="M57" i="1"/>
  <c r="J59" i="1" l="1"/>
  <c r="M58" i="1"/>
  <c r="J60" i="1" l="1"/>
  <c r="M59" i="1"/>
  <c r="J61" i="1" l="1"/>
  <c r="M60" i="1"/>
  <c r="J62" i="1" l="1"/>
  <c r="M61" i="1"/>
  <c r="J63" i="1" l="1"/>
  <c r="M62" i="1"/>
  <c r="J64" i="1" l="1"/>
  <c r="M63" i="1"/>
  <c r="J65" i="1" l="1"/>
  <c r="M64" i="1"/>
  <c r="J66" i="1" l="1"/>
  <c r="M65" i="1"/>
  <c r="J67" i="1" l="1"/>
  <c r="M66" i="1"/>
  <c r="J68" i="1" l="1"/>
  <c r="M67" i="1"/>
  <c r="J69" i="1" l="1"/>
  <c r="M68" i="1"/>
  <c r="J70" i="1" l="1"/>
  <c r="M69" i="1"/>
  <c r="J71" i="1" l="1"/>
  <c r="M70" i="1"/>
  <c r="J72" i="1" l="1"/>
  <c r="M71" i="1"/>
  <c r="J73" i="1" l="1"/>
  <c r="M72" i="1"/>
  <c r="J74" i="1" l="1"/>
  <c r="M73" i="1"/>
  <c r="J75" i="1" l="1"/>
  <c r="M74" i="1"/>
  <c r="J76" i="1" l="1"/>
  <c r="M75" i="1"/>
  <c r="J77" i="1" l="1"/>
  <c r="M76" i="1"/>
  <c r="J78" i="1" l="1"/>
  <c r="M77" i="1"/>
  <c r="J79" i="1" l="1"/>
  <c r="M78" i="1"/>
  <c r="J80" i="1" l="1"/>
  <c r="M79" i="1"/>
  <c r="J81" i="1" l="1"/>
  <c r="M80" i="1"/>
  <c r="J82" i="1" l="1"/>
  <c r="M81" i="1"/>
  <c r="J83" i="1" l="1"/>
  <c r="M82" i="1"/>
  <c r="J84" i="1" l="1"/>
  <c r="M83" i="1"/>
  <c r="J85" i="1" l="1"/>
  <c r="M84" i="1"/>
  <c r="J86" i="1" l="1"/>
  <c r="M85" i="1"/>
  <c r="J87" i="1" l="1"/>
  <c r="M86" i="1"/>
  <c r="J88" i="1" l="1"/>
  <c r="M87" i="1"/>
  <c r="J89" i="1" l="1"/>
  <c r="M88" i="1"/>
  <c r="J90" i="1" l="1"/>
  <c r="M89" i="1"/>
  <c r="J91" i="1" l="1"/>
  <c r="M90" i="1"/>
  <c r="J92" i="1" l="1"/>
  <c r="M91" i="1"/>
  <c r="J93" i="1" l="1"/>
  <c r="M92" i="1"/>
  <c r="J94" i="1" l="1"/>
  <c r="M93" i="1"/>
  <c r="J95" i="1" l="1"/>
  <c r="M94" i="1"/>
  <c r="J96" i="1" l="1"/>
  <c r="M95" i="1"/>
  <c r="J97" i="1" l="1"/>
  <c r="M96" i="1"/>
  <c r="J98" i="1" l="1"/>
  <c r="M97" i="1"/>
  <c r="J99" i="1" l="1"/>
  <c r="M98" i="1"/>
  <c r="J100" i="1" l="1"/>
  <c r="M99" i="1"/>
  <c r="J101" i="1" l="1"/>
  <c r="M100" i="1"/>
  <c r="J102" i="1" l="1"/>
  <c r="M101" i="1"/>
  <c r="J103" i="1" l="1"/>
  <c r="M102" i="1"/>
  <c r="J104" i="1" l="1"/>
  <c r="M103" i="1"/>
  <c r="J105" i="1" l="1"/>
  <c r="M104" i="1"/>
  <c r="J106" i="1" l="1"/>
  <c r="M105" i="1"/>
  <c r="J107" i="1" l="1"/>
  <c r="M106" i="1"/>
  <c r="J108" i="1" l="1"/>
  <c r="M107" i="1"/>
  <c r="J109" i="1" l="1"/>
  <c r="M108" i="1"/>
  <c r="J110" i="1" l="1"/>
  <c r="M109" i="1"/>
  <c r="J111" i="1" l="1"/>
  <c r="M110" i="1"/>
  <c r="J112" i="1" l="1"/>
  <c r="M111" i="1"/>
  <c r="J113" i="1" l="1"/>
  <c r="M113" i="1" s="1"/>
  <c r="M112" i="1"/>
</calcChain>
</file>

<file path=xl/sharedStrings.xml><?xml version="1.0" encoding="utf-8"?>
<sst xmlns="http://schemas.openxmlformats.org/spreadsheetml/2006/main" count="52" uniqueCount="46">
  <si>
    <t>k</t>
  </si>
  <si>
    <t>t</t>
  </si>
  <si>
    <t>t_min</t>
  </si>
  <si>
    <t>t_max</t>
  </si>
  <si>
    <t>s</t>
  </si>
  <si>
    <t>TIME CONVERSION</t>
  </si>
  <si>
    <t>implicit samplig rate</t>
  </si>
  <si>
    <t>m</t>
  </si>
  <si>
    <t>q</t>
  </si>
  <si>
    <t>s/div</t>
  </si>
  <si>
    <t>x_0</t>
  </si>
  <si>
    <t>mean</t>
  </si>
  <si>
    <t>std dev</t>
  </si>
  <si>
    <t>v_t</t>
  </si>
  <si>
    <t>MEASUREMENT NOISE</t>
  </si>
  <si>
    <t>z_t</t>
  </si>
  <si>
    <t>INITIAL STATE</t>
  </si>
  <si>
    <t>MODEL</t>
  </si>
  <si>
    <t>KALMAN GAIN</t>
  </si>
  <si>
    <t>PREDICTION ERROR</t>
  </si>
  <si>
    <t>SENSOR AVERAGE NOISE</t>
  </si>
  <si>
    <t>r</t>
  </si>
  <si>
    <t>STATE PREDICTION UPDATE
(POSTERIOR)</t>
  </si>
  <si>
    <t>PREDICT</t>
  </si>
  <si>
    <t>UPDATE</t>
  </si>
  <si>
    <t>p_k = a*p_t-1*a</t>
  </si>
  <si>
    <t>OBSERVATIONS</t>
  </si>
  <si>
    <t>STATE
(PRIOR)</t>
  </si>
  <si>
    <t>ACTUAL VALUE</t>
  </si>
  <si>
    <t>m^2</t>
  </si>
  <si>
    <t>a</t>
  </si>
  <si>
    <t>CONTROL</t>
  </si>
  <si>
    <t>u_t</t>
  </si>
  <si>
    <t>x_t = a*x_t-1 + b*u_t</t>
  </si>
  <si>
    <t>z_t = c*x_t + v_t</t>
  </si>
  <si>
    <t>SCALE FACTORS</t>
  </si>
  <si>
    <t>b</t>
  </si>
  <si>
    <t>c</t>
  </si>
  <si>
    <t>x_^_t = a*x_^_t-1 + b*u_t</t>
  </si>
  <si>
    <t>g_t = p_k*c/(c*p_k*c + r)</t>
  </si>
  <si>
    <t>x_^_t = x_^_t-1 + g_t*(z_t - c*x_^_t-1)</t>
  </si>
  <si>
    <t>p_t = (1-g_t*c)*p_t-1</t>
  </si>
  <si>
    <t>TRUE STATE</t>
  </si>
  <si>
    <t>x_t</t>
  </si>
  <si>
    <t>ACTUAL VALUE
 + CONTROL</t>
  </si>
  <si>
    <t>MODEL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</si>
</sst>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7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4" fillId="2" borderId="6" xfId="2" applyBorder="1" applyAlignment="1">
      <alignment horizontal="center"/>
    </xf>
    <xf numFmtId="0" fontId="4" fillId="2" borderId="7" xfId="2" applyBorder="1" applyAlignment="1">
      <alignment horizontal="center"/>
    </xf>
    <xf numFmtId="0" fontId="4" fillId="2" borderId="1" xfId="2" applyBorder="1" applyAlignment="1">
      <alignment horizontal="center"/>
    </xf>
  </cellXfs>
  <cellStyles count="3">
    <cellStyle name="Normale" xfId="0" builtinId="0"/>
    <cellStyle name="Percentuale" xfId="1" builtinId="5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Foglio1!$I$11:$I$12</c:f>
              <c:strCache>
                <c:ptCount val="2"/>
                <c:pt idx="0">
                  <c:v>TRUE STATE</c:v>
                </c:pt>
                <c:pt idx="1">
                  <c:v>x_t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Foglio1!$I$13:$I$113</c:f>
              <c:numCache>
                <c:formatCode>General</c:formatCode>
                <c:ptCount val="101"/>
                <c:pt idx="0">
                  <c:v>1000</c:v>
                </c:pt>
                <c:pt idx="1">
                  <c:v>910</c:v>
                </c:pt>
                <c:pt idx="2">
                  <c:v>829</c:v>
                </c:pt>
                <c:pt idx="3">
                  <c:v>756.1</c:v>
                </c:pt>
                <c:pt idx="4">
                  <c:v>690.49</c:v>
                </c:pt>
                <c:pt idx="5">
                  <c:v>631.44100000000003</c:v>
                </c:pt>
                <c:pt idx="6">
                  <c:v>578.29690000000005</c:v>
                </c:pt>
                <c:pt idx="7">
                  <c:v>530.46721000000002</c:v>
                </c:pt>
                <c:pt idx="8">
                  <c:v>487.42048900000003</c:v>
                </c:pt>
                <c:pt idx="9">
                  <c:v>448.67844010000005</c:v>
                </c:pt>
                <c:pt idx="10">
                  <c:v>413.81059609000005</c:v>
                </c:pt>
                <c:pt idx="11">
                  <c:v>382.42953648100007</c:v>
                </c:pt>
                <c:pt idx="12">
                  <c:v>354.18658283290006</c:v>
                </c:pt>
                <c:pt idx="13">
                  <c:v>328.76792454961009</c:v>
                </c:pt>
                <c:pt idx="14">
                  <c:v>305.89113209464909</c:v>
                </c:pt>
                <c:pt idx="15">
                  <c:v>285.30201888518417</c:v>
                </c:pt>
                <c:pt idx="16">
                  <c:v>266.77181699666573</c:v>
                </c:pt>
                <c:pt idx="17">
                  <c:v>250.09463529699917</c:v>
                </c:pt>
                <c:pt idx="18">
                  <c:v>235.08517176729927</c:v>
                </c:pt>
                <c:pt idx="19">
                  <c:v>221.57665459056935</c:v>
                </c:pt>
                <c:pt idx="20">
                  <c:v>209.4189891315124</c:v>
                </c:pt>
                <c:pt idx="21">
                  <c:v>198.47709021836116</c:v>
                </c:pt>
                <c:pt idx="22">
                  <c:v>188.62938119652503</c:v>
                </c:pt>
                <c:pt idx="23">
                  <c:v>179.76644307687252</c:v>
                </c:pt>
                <c:pt idx="24">
                  <c:v>171.78979876918527</c:v>
                </c:pt>
                <c:pt idx="25">
                  <c:v>164.61081889226674</c:v>
                </c:pt>
                <c:pt idx="26">
                  <c:v>158.14973700304006</c:v>
                </c:pt>
                <c:pt idx="27">
                  <c:v>152.33476330273606</c:v>
                </c:pt>
                <c:pt idx="28">
                  <c:v>147.10128697246247</c:v>
                </c:pt>
                <c:pt idx="29">
                  <c:v>142.39115827521624</c:v>
                </c:pt>
                <c:pt idx="30">
                  <c:v>138.15204244769461</c:v>
                </c:pt>
                <c:pt idx="31">
                  <c:v>134.33683820292515</c:v>
                </c:pt>
                <c:pt idx="32">
                  <c:v>130.90315438263264</c:v>
                </c:pt>
                <c:pt idx="33">
                  <c:v>127.81283894436937</c:v>
                </c:pt>
                <c:pt idx="34">
                  <c:v>125.03155504993244</c:v>
                </c:pt>
                <c:pt idx="35">
                  <c:v>122.52839954493919</c:v>
                </c:pt>
                <c:pt idx="36">
                  <c:v>120.27555959044527</c:v>
                </c:pt>
                <c:pt idx="37">
                  <c:v>118.24800363140075</c:v>
                </c:pt>
                <c:pt idx="38">
                  <c:v>116.42320326826068</c:v>
                </c:pt>
                <c:pt idx="39">
                  <c:v>114.78088294143461</c:v>
                </c:pt>
                <c:pt idx="40">
                  <c:v>113.30279464729115</c:v>
                </c:pt>
                <c:pt idx="41">
                  <c:v>111.97251518256203</c:v>
                </c:pt>
                <c:pt idx="42">
                  <c:v>110.77526366430584</c:v>
                </c:pt>
                <c:pt idx="43">
                  <c:v>109.69773729787526</c:v>
                </c:pt>
                <c:pt idx="44">
                  <c:v>108.72796356808774</c:v>
                </c:pt>
                <c:pt idx="45">
                  <c:v>107.85516721127897</c:v>
                </c:pt>
                <c:pt idx="46">
                  <c:v>107.06965049015108</c:v>
                </c:pt>
                <c:pt idx="47">
                  <c:v>106.36268544113597</c:v>
                </c:pt>
                <c:pt idx="48">
                  <c:v>105.72641689702237</c:v>
                </c:pt>
                <c:pt idx="49">
                  <c:v>105.15377520732014</c:v>
                </c:pt>
                <c:pt idx="50">
                  <c:v>104.63839768658812</c:v>
                </c:pt>
                <c:pt idx="51">
                  <c:v>104.17455791792931</c:v>
                </c:pt>
                <c:pt idx="52">
                  <c:v>103.75710212613637</c:v>
                </c:pt>
                <c:pt idx="53">
                  <c:v>103.38139191352273</c:v>
                </c:pt>
                <c:pt idx="54">
                  <c:v>103.04325272217046</c:v>
                </c:pt>
                <c:pt idx="55">
                  <c:v>102.73892744995342</c:v>
                </c:pt>
                <c:pt idx="56">
                  <c:v>102.46503470495809</c:v>
                </c:pt>
                <c:pt idx="57">
                  <c:v>102.21853123446228</c:v>
                </c:pt>
                <c:pt idx="58">
                  <c:v>101.99667811101605</c:v>
                </c:pt>
                <c:pt idx="59">
                  <c:v>101.79701029991445</c:v>
                </c:pt>
                <c:pt idx="60">
                  <c:v>101.617309269923</c:v>
                </c:pt>
                <c:pt idx="61">
                  <c:v>101.45557834293071</c:v>
                </c:pt>
                <c:pt idx="62">
                  <c:v>101.31002050863763</c:v>
                </c:pt>
                <c:pt idx="63">
                  <c:v>101.17901845777388</c:v>
                </c:pt>
                <c:pt idx="64">
                  <c:v>101.0611166119965</c:v>
                </c:pt>
                <c:pt idx="65">
                  <c:v>100.95500495079685</c:v>
                </c:pt>
                <c:pt idx="66">
                  <c:v>100.85950445571717</c:v>
                </c:pt>
                <c:pt idx="67">
                  <c:v>100.77355401014546</c:v>
                </c:pt>
                <c:pt idx="68">
                  <c:v>100.69619860913092</c:v>
                </c:pt>
                <c:pt idx="69">
                  <c:v>100.62657874821782</c:v>
                </c:pt>
                <c:pt idx="70">
                  <c:v>100.56392087339604</c:v>
                </c:pt>
                <c:pt idx="71">
                  <c:v>100.50752878605644</c:v>
                </c:pt>
                <c:pt idx="72">
                  <c:v>100.4567759074508</c:v>
                </c:pt>
                <c:pt idx="73">
                  <c:v>100.41109831670573</c:v>
                </c:pt>
                <c:pt idx="74">
                  <c:v>100.36998848503517</c:v>
                </c:pt>
                <c:pt idx="75">
                  <c:v>100.33298963653165</c:v>
                </c:pt>
                <c:pt idx="76">
                  <c:v>100.29969067287848</c:v>
                </c:pt>
                <c:pt idx="77">
                  <c:v>100.26972160559063</c:v>
                </c:pt>
                <c:pt idx="78">
                  <c:v>100.24274944503158</c:v>
                </c:pt>
                <c:pt idx="79">
                  <c:v>100.21847450052842</c:v>
                </c:pt>
                <c:pt idx="80">
                  <c:v>100.19662705047557</c:v>
                </c:pt>
                <c:pt idx="81">
                  <c:v>100.17696434542802</c:v>
                </c:pt>
                <c:pt idx="82">
                  <c:v>100.15926791088522</c:v>
                </c:pt>
                <c:pt idx="83">
                  <c:v>100.1433411197967</c:v>
                </c:pt>
                <c:pt idx="84">
                  <c:v>100.12900700781704</c:v>
                </c:pt>
                <c:pt idx="85">
                  <c:v>100.11610630703534</c:v>
                </c:pt>
                <c:pt idx="86">
                  <c:v>100.10449567633181</c:v>
                </c:pt>
                <c:pt idx="87">
                  <c:v>100.09404610869863</c:v>
                </c:pt>
                <c:pt idx="88">
                  <c:v>100.08464149782877</c:v>
                </c:pt>
                <c:pt idx="89">
                  <c:v>100.07617734804589</c:v>
                </c:pt>
                <c:pt idx="90">
                  <c:v>100.06855961324131</c:v>
                </c:pt>
                <c:pt idx="91">
                  <c:v>100.06170365191717</c:v>
                </c:pt>
                <c:pt idx="92">
                  <c:v>100.05553328672545</c:v>
                </c:pt>
                <c:pt idx="93">
                  <c:v>100.0499799580529</c:v>
                </c:pt>
                <c:pt idx="94">
                  <c:v>100.04498196224762</c:v>
                </c:pt>
                <c:pt idx="95">
                  <c:v>100.04048376602286</c:v>
                </c:pt>
                <c:pt idx="96">
                  <c:v>100.03643538942057</c:v>
                </c:pt>
                <c:pt idx="97">
                  <c:v>100.03279185047852</c:v>
                </c:pt>
                <c:pt idx="98">
                  <c:v>100.02951266543067</c:v>
                </c:pt>
                <c:pt idx="99">
                  <c:v>100.02656139888761</c:v>
                </c:pt>
                <c:pt idx="100">
                  <c:v>100.02390525899885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46A4-9483-D1CFD5C5CEE8}"/>
            </c:ext>
          </c:extLst>
        </c:ser>
        <c:ser>
          <c:idx val="1"/>
          <c:order val="1"/>
          <c:tx>
            <c:strRef>
              <c:f>Foglio1!$M$11:$M$12</c:f>
              <c:strCache>
                <c:ptCount val="2"/>
                <c:pt idx="0">
                  <c:v>STATE PREDICTION UPDATE
(POSTERIOR)</c:v>
                </c:pt>
                <c:pt idx="1">
                  <c:v>x_^_t = x_^_t-1 + g_t*(z_t - c*x_^_t-1)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Foglio1!$M$13:$M$113</c:f>
              <c:numCache>
                <c:formatCode>General</c:formatCode>
                <c:ptCount val="101"/>
                <c:pt idx="0">
                  <c:v>1004.8345237389473</c:v>
                </c:pt>
                <c:pt idx="1">
                  <c:v>914.33799171836222</c:v>
                </c:pt>
                <c:pt idx="2">
                  <c:v>832.90659679577345</c:v>
                </c:pt>
                <c:pt idx="3">
                  <c:v>759.64344650247438</c:v>
                </c:pt>
                <c:pt idx="4">
                  <c:v>693.68762228418848</c:v>
                </c:pt>
                <c:pt idx="5">
                  <c:v>634.32414108577109</c:v>
                </c:pt>
                <c:pt idx="6">
                  <c:v>580.89041745686848</c:v>
                </c:pt>
                <c:pt idx="7">
                  <c:v>532.73767533154171</c:v>
                </c:pt>
                <c:pt idx="8">
                  <c:v>489.45439317554224</c:v>
                </c:pt>
                <c:pt idx="9">
                  <c:v>450.55690267402025</c:v>
                </c:pt>
                <c:pt idx="10">
                  <c:v>415.49975539213688</c:v>
                </c:pt>
                <c:pt idx="11">
                  <c:v>383.97038015386801</c:v>
                </c:pt>
                <c:pt idx="12">
                  <c:v>355.54021942502493</c:v>
                </c:pt>
                <c:pt idx="13">
                  <c:v>329.99524571461956</c:v>
                </c:pt>
                <c:pt idx="14">
                  <c:v>307.00107816567964</c:v>
                </c:pt>
                <c:pt idx="15">
                  <c:v>286.29883934833401</c:v>
                </c:pt>
                <c:pt idx="16">
                  <c:v>267.67184189239248</c:v>
                </c:pt>
                <c:pt idx="17">
                  <c:v>250.89544897800627</c:v>
                </c:pt>
                <c:pt idx="18">
                  <c:v>235.8082510230989</c:v>
                </c:pt>
                <c:pt idx="19">
                  <c:v>222.22835717121524</c:v>
                </c:pt>
                <c:pt idx="20">
                  <c:v>210.00657398491518</c:v>
                </c:pt>
                <c:pt idx="21">
                  <c:v>199.0058221583258</c:v>
                </c:pt>
                <c:pt idx="22">
                  <c:v>189.10429961828808</c:v>
                </c:pt>
                <c:pt idx="23">
                  <c:v>180.19369265127477</c:v>
                </c:pt>
                <c:pt idx="24">
                  <c:v>172.1752834844429</c:v>
                </c:pt>
                <c:pt idx="25">
                  <c:v>164.95698209780491</c:v>
                </c:pt>
                <c:pt idx="26">
                  <c:v>158.46229620878501</c:v>
                </c:pt>
                <c:pt idx="27">
                  <c:v>152.61615227253836</c:v>
                </c:pt>
                <c:pt idx="28">
                  <c:v>147.35448572646976</c:v>
                </c:pt>
                <c:pt idx="29">
                  <c:v>142.61875750589726</c:v>
                </c:pt>
                <c:pt idx="30">
                  <c:v>138.35725375860204</c:v>
                </c:pt>
                <c:pt idx="31">
                  <c:v>134.52117133030072</c:v>
                </c:pt>
                <c:pt idx="32">
                  <c:v>131.06920590681261</c:v>
                </c:pt>
                <c:pt idx="33">
                  <c:v>127.96212582533811</c:v>
                </c:pt>
                <c:pt idx="34">
                  <c:v>125.16596281718479</c:v>
                </c:pt>
                <c:pt idx="35">
                  <c:v>122.64935603909026</c:v>
                </c:pt>
                <c:pt idx="36">
                  <c:v>120.38440867669971</c:v>
                </c:pt>
                <c:pt idx="37">
                  <c:v>118.34603655087338</c:v>
                </c:pt>
                <c:pt idx="38">
                  <c:v>116.51143165705574</c:v>
                </c:pt>
                <c:pt idx="39">
                  <c:v>114.86027844032738</c:v>
                </c:pt>
                <c:pt idx="40">
                  <c:v>113.37424778015478</c:v>
                </c:pt>
                <c:pt idx="41">
                  <c:v>112.03683902882496</c:v>
                </c:pt>
                <c:pt idx="42">
                  <c:v>110.83312539943918</c:v>
                </c:pt>
                <c:pt idx="43">
                  <c:v>109.74982766032366</c:v>
                </c:pt>
                <c:pt idx="44">
                  <c:v>108.77485275860181</c:v>
                </c:pt>
                <c:pt idx="45">
                  <c:v>107.89735761448222</c:v>
                </c:pt>
                <c:pt idx="46">
                  <c:v>107.10764126459124</c:v>
                </c:pt>
                <c:pt idx="47">
                  <c:v>106.39686117959158</c:v>
                </c:pt>
                <c:pt idx="48">
                  <c:v>105.75717841994039</c:v>
                </c:pt>
                <c:pt idx="49">
                  <c:v>105.18146316288464</c:v>
                </c:pt>
                <c:pt idx="50">
                  <c:v>104.6633133114679</c:v>
                </c:pt>
                <c:pt idx="51">
                  <c:v>104.19698404528933</c:v>
                </c:pt>
                <c:pt idx="52">
                  <c:v>103.77728227305469</c:v>
                </c:pt>
                <c:pt idx="53">
                  <c:v>103.39955522147037</c:v>
                </c:pt>
                <c:pt idx="54">
                  <c:v>103.05960133650581</c:v>
                </c:pt>
                <c:pt idx="55">
                  <c:v>102.75363954482715</c:v>
                </c:pt>
                <c:pt idx="56">
                  <c:v>102.47827705052543</c:v>
                </c:pt>
                <c:pt idx="57">
                  <c:v>102.2304475270362</c:v>
                </c:pt>
                <c:pt idx="58">
                  <c:v>102.007403860887</c:v>
                </c:pt>
                <c:pt idx="59">
                  <c:v>101.80666301280809</c:v>
                </c:pt>
                <c:pt idx="60">
                  <c:v>101.62599712135923</c:v>
                </c:pt>
                <c:pt idx="61">
                  <c:v>101.46339679457596</c:v>
                </c:pt>
                <c:pt idx="62">
                  <c:v>101.31705721055076</c:v>
                </c:pt>
                <c:pt idx="63">
                  <c:v>101.18535172797282</c:v>
                </c:pt>
                <c:pt idx="64">
                  <c:v>101.06681649125456</c:v>
                </c:pt>
                <c:pt idx="65">
                  <c:v>100.9601350866254</c:v>
                </c:pt>
                <c:pt idx="66">
                  <c:v>100.86412148822828</c:v>
                </c:pt>
                <c:pt idx="67">
                  <c:v>100.77770936683548</c:v>
                </c:pt>
                <c:pt idx="68">
                  <c:v>100.69993836152175</c:v>
                </c:pt>
                <c:pt idx="69">
                  <c:v>100.6299445024256</c:v>
                </c:pt>
                <c:pt idx="70">
                  <c:v>100.56695018057337</c:v>
                </c:pt>
                <c:pt idx="71">
                  <c:v>100.51025508411264</c:v>
                </c:pt>
                <c:pt idx="72">
                  <c:v>100.45922959444721</c:v>
                </c:pt>
                <c:pt idx="73">
                  <c:v>100.41330662861236</c:v>
                </c:pt>
                <c:pt idx="74">
                  <c:v>100.37197596586176</c:v>
                </c:pt>
                <c:pt idx="75">
                  <c:v>100.33477835896636</c:v>
                </c:pt>
                <c:pt idx="76">
                  <c:v>100.30130050408701</c:v>
                </c:pt>
                <c:pt idx="77">
                  <c:v>100.27117047181076</c:v>
                </c:pt>
                <c:pt idx="78">
                  <c:v>100.24405340421741</c:v>
                </c:pt>
                <c:pt idx="79">
                  <c:v>100.21964807235506</c:v>
                </c:pt>
                <c:pt idx="80">
                  <c:v>100.19768326370247</c:v>
                </c:pt>
                <c:pt idx="81">
                  <c:v>100.17791494669308</c:v>
                </c:pt>
                <c:pt idx="82">
                  <c:v>100.16012345040586</c:v>
                </c:pt>
                <c:pt idx="83">
                  <c:v>100.14411110244059</c:v>
                </c:pt>
                <c:pt idx="84">
                  <c:v>100.12969999317292</c:v>
                </c:pt>
                <c:pt idx="85">
                  <c:v>100.11672999545343</c:v>
                </c:pt>
                <c:pt idx="86">
                  <c:v>100.10505699400156</c:v>
                </c:pt>
                <c:pt idx="87">
                  <c:v>100.09455129678626</c:v>
                </c:pt>
                <c:pt idx="88">
                  <c:v>100.0850961668025</c:v>
                </c:pt>
                <c:pt idx="89">
                  <c:v>100.07658654864447</c:v>
                </c:pt>
                <c:pt idx="90">
                  <c:v>100.06892789413264</c:v>
                </c:pt>
                <c:pt idx="91">
                  <c:v>100.06203510489784</c:v>
                </c:pt>
                <c:pt idx="92">
                  <c:v>100.05583159430734</c:v>
                </c:pt>
                <c:pt idx="93">
                  <c:v>100.05024843454706</c:v>
                </c:pt>
                <c:pt idx="94">
                  <c:v>100.04522359184948</c:v>
                </c:pt>
                <c:pt idx="95">
                  <c:v>100.04070123213967</c:v>
                </c:pt>
                <c:pt idx="96">
                  <c:v>100.03663110898765</c:v>
                </c:pt>
                <c:pt idx="97">
                  <c:v>100.03296799814376</c:v>
                </c:pt>
                <c:pt idx="98">
                  <c:v>100.02967119837774</c:v>
                </c:pt>
                <c:pt idx="99">
                  <c:v>100.02670407841593</c:v>
                </c:pt>
                <c:pt idx="100">
                  <c:v>100.02403367071123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B-46A4-9483-D1CFD5C5CEE8}"/>
            </c:ext>
          </c:extLst>
        </c:ser>
        <c:ser>
          <c:idx val="2"/>
          <c:order val="2"/>
          <c:tx>
            <c:strRef>
              <c:f>Foglio1!$F$11:$F$12</c:f>
              <c:strCache>
                <c:ptCount val="2"/>
                <c:pt idx="0">
                  <c:v>OBSERVATIONS</c:v>
                </c:pt>
                <c:pt idx="1">
                  <c:v>z_t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Foglio1!$F$13:$F$113</c:f>
              <c:numCache>
                <c:formatCode>General</c:formatCode>
                <c:ptCount val="101"/>
                <c:pt idx="0">
                  <c:v>1004.8345237389473</c:v>
                </c:pt>
                <c:pt idx="1">
                  <c:v>912.72322052201582</c:v>
                </c:pt>
                <c:pt idx="2">
                  <c:v>831.47885212669689</c:v>
                </c:pt>
                <c:pt idx="3">
                  <c:v>763.23343989435705</c:v>
                </c:pt>
                <c:pt idx="4">
                  <c:v>699.65584900814258</c:v>
                </c:pt>
                <c:pt idx="5">
                  <c:v>642.47008872503443</c:v>
                </c:pt>
                <c:pt idx="6">
                  <c:v>589.47780772084627</c:v>
                </c:pt>
                <c:pt idx="7">
                  <c:v>514.43424146694929</c:v>
                </c:pt>
                <c:pt idx="8">
                  <c:v>463.98258756583374</c:v>
                </c:pt>
                <c:pt idx="9">
                  <c:v>454.20061917607711</c:v>
                </c:pt>
                <c:pt idx="10">
                  <c:v>418.34989650342487</c:v>
                </c:pt>
                <c:pt idx="11">
                  <c:v>408.05608017305497</c:v>
                </c:pt>
                <c:pt idx="12">
                  <c:v>340.77748697985322</c:v>
                </c:pt>
                <c:pt idx="13">
                  <c:v>327.5964155424262</c:v>
                </c:pt>
                <c:pt idx="14">
                  <c:v>314.57178038292113</c:v>
                </c:pt>
                <c:pt idx="15">
                  <c:v>289.68373718531416</c:v>
                </c:pt>
                <c:pt idx="16">
                  <c:v>279.83920141085378</c:v>
                </c:pt>
                <c:pt idx="17">
                  <c:v>231.30511783061814</c:v>
                </c:pt>
                <c:pt idx="18">
                  <c:v>224.4589244663843</c:v>
                </c:pt>
                <c:pt idx="19">
                  <c:v>214.7212946421632</c:v>
                </c:pt>
                <c:pt idx="20">
                  <c:v>208.78628614509489</c:v>
                </c:pt>
                <c:pt idx="21">
                  <c:v>196.86123950901586</c:v>
                </c:pt>
                <c:pt idx="22">
                  <c:v>177.0251041920923</c:v>
                </c:pt>
                <c:pt idx="23">
                  <c:v>164.51900454476964</c:v>
                </c:pt>
                <c:pt idx="24">
                  <c:v>169.84847713310637</c:v>
                </c:pt>
                <c:pt idx="25">
                  <c:v>147.37218669387545</c:v>
                </c:pt>
                <c:pt idx="26">
                  <c:v>163.17340625357301</c:v>
                </c:pt>
                <c:pt idx="27">
                  <c:v>160.38472374313474</c:v>
                </c:pt>
                <c:pt idx="28">
                  <c:v>154.11254892375715</c:v>
                </c:pt>
                <c:pt idx="29">
                  <c:v>137.52262360579485</c:v>
                </c:pt>
                <c:pt idx="30">
                  <c:v>153.39611605196228</c:v>
                </c:pt>
                <c:pt idx="31">
                  <c:v>126.70108196662136</c:v>
                </c:pt>
                <c:pt idx="32">
                  <c:v>135.24766190951823</c:v>
                </c:pt>
                <c:pt idx="33">
                  <c:v>115.90433466989478</c:v>
                </c:pt>
                <c:pt idx="34">
                  <c:v>118.17706856699866</c:v>
                </c:pt>
                <c:pt idx="35">
                  <c:v>113.20872933691216</c:v>
                </c:pt>
                <c:pt idx="36">
                  <c:v>107.57801268798163</c:v>
                </c:pt>
                <c:pt idx="37">
                  <c:v>120.83821706792847</c:v>
                </c:pt>
                <c:pt idx="38">
                  <c:v>118.90851845828723</c:v>
                </c:pt>
                <c:pt idx="39">
                  <c:v>113.79726488751362</c:v>
                </c:pt>
                <c:pt idx="40">
                  <c:v>110.90411998784387</c:v>
                </c:pt>
                <c:pt idx="41">
                  <c:v>118.34870157158146</c:v>
                </c:pt>
                <c:pt idx="42">
                  <c:v>97.108011695731889</c:v>
                </c:pt>
                <c:pt idx="43">
                  <c:v>107.24735368621174</c:v>
                </c:pt>
                <c:pt idx="44">
                  <c:v>114.35651210781445</c:v>
                </c:pt>
                <c:pt idx="45">
                  <c:v>101.14487872407058</c:v>
                </c:pt>
                <c:pt idx="46">
                  <c:v>131.06421981657996</c:v>
                </c:pt>
                <c:pt idx="47">
                  <c:v>101.08540198194417</c:v>
                </c:pt>
                <c:pt idx="48">
                  <c:v>108.1510006525462</c:v>
                </c:pt>
                <c:pt idx="49">
                  <c:v>115.72413364967313</c:v>
                </c:pt>
                <c:pt idx="50">
                  <c:v>103.06812170426605</c:v>
                </c:pt>
                <c:pt idx="51">
                  <c:v>112.02247519098958</c:v>
                </c:pt>
                <c:pt idx="52">
                  <c:v>93.147554994080309</c:v>
                </c:pt>
                <c:pt idx="53">
                  <c:v>99.91785191561388</c:v>
                </c:pt>
                <c:pt idx="54">
                  <c:v>113.50982379488609</c:v>
                </c:pt>
                <c:pt idx="55">
                  <c:v>96.462408789595329</c:v>
                </c:pt>
                <c:pt idx="56">
                  <c:v>114.95262757390508</c:v>
                </c:pt>
                <c:pt idx="57">
                  <c:v>86.164600103625304</c:v>
                </c:pt>
                <c:pt idx="58">
                  <c:v>106.23246229750848</c:v>
                </c:pt>
                <c:pt idx="59">
                  <c:v>94.912954379721057</c:v>
                </c:pt>
                <c:pt idx="60">
                  <c:v>106.657579182495</c:v>
                </c:pt>
                <c:pt idx="61">
                  <c:v>83.555558678794711</c:v>
                </c:pt>
                <c:pt idx="62">
                  <c:v>85.923731373762735</c:v>
                </c:pt>
                <c:pt idx="63">
                  <c:v>97.9776803299916</c:v>
                </c:pt>
                <c:pt idx="64">
                  <c:v>92.904384841187138</c:v>
                </c:pt>
                <c:pt idx="65">
                  <c:v>113.60507799967995</c:v>
                </c:pt>
                <c:pt idx="66">
                  <c:v>105.07511023715949</c:v>
                </c:pt>
                <c:pt idx="67">
                  <c:v>109.16963004373068</c:v>
                </c:pt>
                <c:pt idx="68">
                  <c:v>98.555073638625572</c:v>
                </c:pt>
                <c:pt idx="69">
                  <c:v>93.513045524637846</c:v>
                </c:pt>
                <c:pt idx="70">
                  <c:v>125.36178881779463</c:v>
                </c:pt>
                <c:pt idx="71">
                  <c:v>103.40544639751269</c:v>
                </c:pt>
                <c:pt idx="72">
                  <c:v>110.9536282111124</c:v>
                </c:pt>
                <c:pt idx="73">
                  <c:v>109.01105753917909</c:v>
                </c:pt>
                <c:pt idx="74">
                  <c:v>109.99050162491578</c:v>
                </c:pt>
                <c:pt idx="75">
                  <c:v>103.49108202169268</c:v>
                </c:pt>
                <c:pt idx="76">
                  <c:v>86.688582247383508</c:v>
                </c:pt>
                <c:pt idx="77">
                  <c:v>105.33469831614656</c:v>
                </c:pt>
                <c:pt idx="78">
                  <c:v>77.811980172147742</c:v>
                </c:pt>
                <c:pt idx="79">
                  <c:v>89.820461614102413</c:v>
                </c:pt>
                <c:pt idx="80">
                  <c:v>85.674162561088991</c:v>
                </c:pt>
                <c:pt idx="81">
                  <c:v>108.25255629880944</c:v>
                </c:pt>
                <c:pt idx="82">
                  <c:v>103.96566136761648</c:v>
                </c:pt>
                <c:pt idx="83">
                  <c:v>92.84260471695562</c:v>
                </c:pt>
                <c:pt idx="84">
                  <c:v>96.768956332435579</c:v>
                </c:pt>
                <c:pt idx="85">
                  <c:v>105.98310693616777</c:v>
                </c:pt>
                <c:pt idx="86">
                  <c:v>92.480580849483687</c:v>
                </c:pt>
                <c:pt idx="87">
                  <c:v>111.63210801969464</c:v>
                </c:pt>
                <c:pt idx="88">
                  <c:v>109.45465969201678</c:v>
                </c:pt>
                <c:pt idx="89">
                  <c:v>89.859841487743992</c:v>
                </c:pt>
                <c:pt idx="90">
                  <c:v>94.793598381735535</c:v>
                </c:pt>
                <c:pt idx="91">
                  <c:v>97.997491713401899</c:v>
                </c:pt>
                <c:pt idx="92">
                  <c:v>95.116188288256168</c:v>
                </c:pt>
                <c:pt idx="93">
                  <c:v>83.875955620487986</c:v>
                </c:pt>
                <c:pt idx="94">
                  <c:v>112.38331790499781</c:v>
                </c:pt>
                <c:pt idx="95">
                  <c:v>87.809395159396928</c:v>
                </c:pt>
                <c:pt idx="96">
                  <c:v>90.22657949015624</c:v>
                </c:pt>
                <c:pt idx="97">
                  <c:v>93.266586069527662</c:v>
                </c:pt>
                <c:pt idx="98">
                  <c:v>97.008631317432233</c:v>
                </c:pt>
                <c:pt idx="99">
                  <c:v>82.428881837706001</c:v>
                </c:pt>
                <c:pt idx="100">
                  <c:v>99.875584289467824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B-46A4-9483-D1CFD5C5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2128"/>
        <c:axId val="411972784"/>
      </c:scatterChart>
      <c:valAx>
        <c:axId val="4119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784"/>
        <c:crosses val="autoZero"/>
        <c:crossBetween val="midCat"/>
      </c:valAx>
      <c:valAx>
        <c:axId val="4119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Foglio1!$F$11:$F$12</c:f>
              <c:strCache>
                <c:ptCount val="2"/>
                <c:pt idx="0">
                  <c:v>OBSERVATIONS</c:v>
                </c:pt>
                <c:pt idx="1">
                  <c:v>z_t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Foglio1!$F$13:$F$113</c:f>
              <c:numCache>
                <c:formatCode>General</c:formatCode>
                <c:ptCount val="101"/>
                <c:pt idx="0">
                  <c:v>1004.8345237389473</c:v>
                </c:pt>
                <c:pt idx="1">
                  <c:v>912.72322052201582</c:v>
                </c:pt>
                <c:pt idx="2">
                  <c:v>831.47885212669689</c:v>
                </c:pt>
                <c:pt idx="3">
                  <c:v>763.23343989435705</c:v>
                </c:pt>
                <c:pt idx="4">
                  <c:v>699.65584900814258</c:v>
                </c:pt>
                <c:pt idx="5">
                  <c:v>642.47008872503443</c:v>
                </c:pt>
                <c:pt idx="6">
                  <c:v>589.47780772084627</c:v>
                </c:pt>
                <c:pt idx="7">
                  <c:v>514.43424146694929</c:v>
                </c:pt>
                <c:pt idx="8">
                  <c:v>463.98258756583374</c:v>
                </c:pt>
                <c:pt idx="9">
                  <c:v>454.20061917607711</c:v>
                </c:pt>
                <c:pt idx="10">
                  <c:v>418.34989650342487</c:v>
                </c:pt>
                <c:pt idx="11">
                  <c:v>408.05608017305497</c:v>
                </c:pt>
                <c:pt idx="12">
                  <c:v>340.77748697985322</c:v>
                </c:pt>
                <c:pt idx="13">
                  <c:v>327.5964155424262</c:v>
                </c:pt>
                <c:pt idx="14">
                  <c:v>314.57178038292113</c:v>
                </c:pt>
                <c:pt idx="15">
                  <c:v>289.68373718531416</c:v>
                </c:pt>
                <c:pt idx="16">
                  <c:v>279.83920141085378</c:v>
                </c:pt>
                <c:pt idx="17">
                  <c:v>231.30511783061814</c:v>
                </c:pt>
                <c:pt idx="18">
                  <c:v>224.4589244663843</c:v>
                </c:pt>
                <c:pt idx="19">
                  <c:v>214.7212946421632</c:v>
                </c:pt>
                <c:pt idx="20">
                  <c:v>208.78628614509489</c:v>
                </c:pt>
                <c:pt idx="21">
                  <c:v>196.86123950901586</c:v>
                </c:pt>
                <c:pt idx="22">
                  <c:v>177.0251041920923</c:v>
                </c:pt>
                <c:pt idx="23">
                  <c:v>164.51900454476964</c:v>
                </c:pt>
                <c:pt idx="24">
                  <c:v>169.84847713310637</c:v>
                </c:pt>
                <c:pt idx="25">
                  <c:v>147.37218669387545</c:v>
                </c:pt>
                <c:pt idx="26">
                  <c:v>163.17340625357301</c:v>
                </c:pt>
                <c:pt idx="27">
                  <c:v>160.38472374313474</c:v>
                </c:pt>
                <c:pt idx="28">
                  <c:v>154.11254892375715</c:v>
                </c:pt>
                <c:pt idx="29">
                  <c:v>137.52262360579485</c:v>
                </c:pt>
                <c:pt idx="30">
                  <c:v>153.39611605196228</c:v>
                </c:pt>
                <c:pt idx="31">
                  <c:v>126.70108196662136</c:v>
                </c:pt>
                <c:pt idx="32">
                  <c:v>135.24766190951823</c:v>
                </c:pt>
                <c:pt idx="33">
                  <c:v>115.90433466989478</c:v>
                </c:pt>
                <c:pt idx="34">
                  <c:v>118.17706856699866</c:v>
                </c:pt>
                <c:pt idx="35">
                  <c:v>113.20872933691216</c:v>
                </c:pt>
                <c:pt idx="36">
                  <c:v>107.57801268798163</c:v>
                </c:pt>
                <c:pt idx="37">
                  <c:v>120.83821706792847</c:v>
                </c:pt>
                <c:pt idx="38">
                  <c:v>118.90851845828723</c:v>
                </c:pt>
                <c:pt idx="39">
                  <c:v>113.79726488751362</c:v>
                </c:pt>
                <c:pt idx="40">
                  <c:v>110.90411998784387</c:v>
                </c:pt>
                <c:pt idx="41">
                  <c:v>118.34870157158146</c:v>
                </c:pt>
                <c:pt idx="42">
                  <c:v>97.108011695731889</c:v>
                </c:pt>
                <c:pt idx="43">
                  <c:v>107.24735368621174</c:v>
                </c:pt>
                <c:pt idx="44">
                  <c:v>114.35651210781445</c:v>
                </c:pt>
                <c:pt idx="45">
                  <c:v>101.14487872407058</c:v>
                </c:pt>
                <c:pt idx="46">
                  <c:v>131.06421981657996</c:v>
                </c:pt>
                <c:pt idx="47">
                  <c:v>101.08540198194417</c:v>
                </c:pt>
                <c:pt idx="48">
                  <c:v>108.1510006525462</c:v>
                </c:pt>
                <c:pt idx="49">
                  <c:v>115.72413364967313</c:v>
                </c:pt>
                <c:pt idx="50">
                  <c:v>103.06812170426605</c:v>
                </c:pt>
                <c:pt idx="51">
                  <c:v>112.02247519098958</c:v>
                </c:pt>
                <c:pt idx="52">
                  <c:v>93.147554994080309</c:v>
                </c:pt>
                <c:pt idx="53">
                  <c:v>99.91785191561388</c:v>
                </c:pt>
                <c:pt idx="54">
                  <c:v>113.50982379488609</c:v>
                </c:pt>
                <c:pt idx="55">
                  <c:v>96.462408789595329</c:v>
                </c:pt>
                <c:pt idx="56">
                  <c:v>114.95262757390508</c:v>
                </c:pt>
                <c:pt idx="57">
                  <c:v>86.164600103625304</c:v>
                </c:pt>
                <c:pt idx="58">
                  <c:v>106.23246229750848</c:v>
                </c:pt>
                <c:pt idx="59">
                  <c:v>94.912954379721057</c:v>
                </c:pt>
                <c:pt idx="60">
                  <c:v>106.657579182495</c:v>
                </c:pt>
                <c:pt idx="61">
                  <c:v>83.555558678794711</c:v>
                </c:pt>
                <c:pt idx="62">
                  <c:v>85.923731373762735</c:v>
                </c:pt>
                <c:pt idx="63">
                  <c:v>97.9776803299916</c:v>
                </c:pt>
                <c:pt idx="64">
                  <c:v>92.904384841187138</c:v>
                </c:pt>
                <c:pt idx="65">
                  <c:v>113.60507799967995</c:v>
                </c:pt>
                <c:pt idx="66">
                  <c:v>105.07511023715949</c:v>
                </c:pt>
                <c:pt idx="67">
                  <c:v>109.16963004373068</c:v>
                </c:pt>
                <c:pt idx="68">
                  <c:v>98.555073638625572</c:v>
                </c:pt>
                <c:pt idx="69">
                  <c:v>93.513045524637846</c:v>
                </c:pt>
                <c:pt idx="70">
                  <c:v>125.36178881779463</c:v>
                </c:pt>
                <c:pt idx="71">
                  <c:v>103.40544639751269</c:v>
                </c:pt>
                <c:pt idx="72">
                  <c:v>110.9536282111124</c:v>
                </c:pt>
                <c:pt idx="73">
                  <c:v>109.01105753917909</c:v>
                </c:pt>
                <c:pt idx="74">
                  <c:v>109.99050162491578</c:v>
                </c:pt>
                <c:pt idx="75">
                  <c:v>103.49108202169268</c:v>
                </c:pt>
                <c:pt idx="76">
                  <c:v>86.688582247383508</c:v>
                </c:pt>
                <c:pt idx="77">
                  <c:v>105.33469831614656</c:v>
                </c:pt>
                <c:pt idx="78">
                  <c:v>77.811980172147742</c:v>
                </c:pt>
                <c:pt idx="79">
                  <c:v>89.820461614102413</c:v>
                </c:pt>
                <c:pt idx="80">
                  <c:v>85.674162561088991</c:v>
                </c:pt>
                <c:pt idx="81">
                  <c:v>108.25255629880944</c:v>
                </c:pt>
                <c:pt idx="82">
                  <c:v>103.96566136761648</c:v>
                </c:pt>
                <c:pt idx="83">
                  <c:v>92.84260471695562</c:v>
                </c:pt>
                <c:pt idx="84">
                  <c:v>96.768956332435579</c:v>
                </c:pt>
                <c:pt idx="85">
                  <c:v>105.98310693616777</c:v>
                </c:pt>
                <c:pt idx="86">
                  <c:v>92.480580849483687</c:v>
                </c:pt>
                <c:pt idx="87">
                  <c:v>111.63210801969464</c:v>
                </c:pt>
                <c:pt idx="88">
                  <c:v>109.45465969201678</c:v>
                </c:pt>
                <c:pt idx="89">
                  <c:v>89.859841487743992</c:v>
                </c:pt>
                <c:pt idx="90">
                  <c:v>94.793598381735535</c:v>
                </c:pt>
                <c:pt idx="91">
                  <c:v>97.997491713401899</c:v>
                </c:pt>
                <c:pt idx="92">
                  <c:v>95.116188288256168</c:v>
                </c:pt>
                <c:pt idx="93">
                  <c:v>83.875955620487986</c:v>
                </c:pt>
                <c:pt idx="94">
                  <c:v>112.38331790499781</c:v>
                </c:pt>
                <c:pt idx="95">
                  <c:v>87.809395159396928</c:v>
                </c:pt>
                <c:pt idx="96">
                  <c:v>90.22657949015624</c:v>
                </c:pt>
                <c:pt idx="97">
                  <c:v>93.266586069527662</c:v>
                </c:pt>
                <c:pt idx="98">
                  <c:v>97.008631317432233</c:v>
                </c:pt>
                <c:pt idx="99">
                  <c:v>82.428881837706001</c:v>
                </c:pt>
                <c:pt idx="100">
                  <c:v>99.875584289467824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5-482E-AB8D-3AA4D6A3EDCB}"/>
            </c:ext>
          </c:extLst>
        </c:ser>
        <c:ser>
          <c:idx val="1"/>
          <c:order val="1"/>
          <c:tx>
            <c:strRef>
              <c:f>Foglio1!$H$11:$H$12</c:f>
              <c:strCache>
                <c:ptCount val="2"/>
                <c:pt idx="0">
                  <c:v>ACTUAL VALUE
 +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Foglio1!$H$13:$H$113</c:f>
              <c:numCache>
                <c:formatCode>General</c:formatCode>
                <c:ptCount val="101"/>
                <c:pt idx="0">
                  <c:v>1010</c:v>
                </c:pt>
                <c:pt idx="1">
                  <c:v>910</c:v>
                </c:pt>
                <c:pt idx="2">
                  <c:v>820</c:v>
                </c:pt>
                <c:pt idx="3">
                  <c:v>739</c:v>
                </c:pt>
                <c:pt idx="4">
                  <c:v>666.1</c:v>
                </c:pt>
                <c:pt idx="5">
                  <c:v>600.49</c:v>
                </c:pt>
                <c:pt idx="6">
                  <c:v>541.44100000000003</c:v>
                </c:pt>
                <c:pt idx="7">
                  <c:v>488.29690000000005</c:v>
                </c:pt>
                <c:pt idx="8">
                  <c:v>440.46721000000008</c:v>
                </c:pt>
                <c:pt idx="9">
                  <c:v>397.42048900000009</c:v>
                </c:pt>
                <c:pt idx="10">
                  <c:v>358.6784401000001</c:v>
                </c:pt>
                <c:pt idx="11">
                  <c:v>323.8105960900001</c:v>
                </c:pt>
                <c:pt idx="12">
                  <c:v>292.42953648100013</c:v>
                </c:pt>
                <c:pt idx="13">
                  <c:v>264.18658283290011</c:v>
                </c:pt>
                <c:pt idx="14">
                  <c:v>238.76792454961011</c:v>
                </c:pt>
                <c:pt idx="15">
                  <c:v>215.89113209464909</c:v>
                </c:pt>
                <c:pt idx="16">
                  <c:v>195.3020188851842</c:v>
                </c:pt>
                <c:pt idx="17">
                  <c:v>176.77181699666579</c:v>
                </c:pt>
                <c:pt idx="18">
                  <c:v>160.09463529699923</c:v>
                </c:pt>
                <c:pt idx="19">
                  <c:v>145.0851717672993</c:v>
                </c:pt>
                <c:pt idx="20">
                  <c:v>131.57665459056938</c:v>
                </c:pt>
                <c:pt idx="21">
                  <c:v>119.41898913151245</c:v>
                </c:pt>
                <c:pt idx="22">
                  <c:v>108.4770902183612</c:v>
                </c:pt>
                <c:pt idx="23">
                  <c:v>98.629381196525074</c:v>
                </c:pt>
                <c:pt idx="24">
                  <c:v>89.766443076872562</c:v>
                </c:pt>
                <c:pt idx="25">
                  <c:v>81.78979876918531</c:v>
                </c:pt>
                <c:pt idx="26">
                  <c:v>74.610818892266778</c:v>
                </c:pt>
                <c:pt idx="27">
                  <c:v>68.149737003040102</c:v>
                </c:pt>
                <c:pt idx="28">
                  <c:v>62.334763302736093</c:v>
                </c:pt>
                <c:pt idx="29">
                  <c:v>57.101286972462482</c:v>
                </c:pt>
                <c:pt idx="30">
                  <c:v>52.391158275216235</c:v>
                </c:pt>
                <c:pt idx="31">
                  <c:v>48.152042447694612</c:v>
                </c:pt>
                <c:pt idx="32">
                  <c:v>44.336838202925151</c:v>
                </c:pt>
                <c:pt idx="33">
                  <c:v>40.903154382632636</c:v>
                </c:pt>
                <c:pt idx="34">
                  <c:v>37.812838944369375</c:v>
                </c:pt>
                <c:pt idx="35">
                  <c:v>35.031555049932436</c:v>
                </c:pt>
                <c:pt idx="36">
                  <c:v>32.528399544939191</c:v>
                </c:pt>
                <c:pt idx="37">
                  <c:v>30.275559590445276</c:v>
                </c:pt>
                <c:pt idx="38">
                  <c:v>28.248003631400749</c:v>
                </c:pt>
                <c:pt idx="39">
                  <c:v>26.423203268260675</c:v>
                </c:pt>
                <c:pt idx="40">
                  <c:v>24.780882941434609</c:v>
                </c:pt>
                <c:pt idx="41">
                  <c:v>23.302794647291147</c:v>
                </c:pt>
                <c:pt idx="42">
                  <c:v>21.972515182562034</c:v>
                </c:pt>
                <c:pt idx="43">
                  <c:v>20.775263664305829</c:v>
                </c:pt>
                <c:pt idx="44">
                  <c:v>19.697737297875246</c:v>
                </c:pt>
                <c:pt idx="45">
                  <c:v>18.727963568087723</c:v>
                </c:pt>
                <c:pt idx="46">
                  <c:v>17.85516721127895</c:v>
                </c:pt>
                <c:pt idx="47">
                  <c:v>17.069650490151055</c:v>
                </c:pt>
                <c:pt idx="48">
                  <c:v>16.362685441135952</c:v>
                </c:pt>
                <c:pt idx="49">
                  <c:v>15.726416897022355</c:v>
                </c:pt>
                <c:pt idx="50">
                  <c:v>15.15377520732012</c:v>
                </c:pt>
                <c:pt idx="51">
                  <c:v>14.638397686588107</c:v>
                </c:pt>
                <c:pt idx="52">
                  <c:v>14.174557917929297</c:v>
                </c:pt>
                <c:pt idx="53">
                  <c:v>13.757102126136367</c:v>
                </c:pt>
                <c:pt idx="54">
                  <c:v>13.38139191352273</c:v>
                </c:pt>
                <c:pt idx="55">
                  <c:v>13.043252722170458</c:v>
                </c:pt>
                <c:pt idx="56">
                  <c:v>12.738927449953412</c:v>
                </c:pt>
                <c:pt idx="57">
                  <c:v>12.465034704958072</c:v>
                </c:pt>
                <c:pt idx="58">
                  <c:v>12.218531234462263</c:v>
                </c:pt>
                <c:pt idx="59">
                  <c:v>11.996678111016038</c:v>
                </c:pt>
                <c:pt idx="60">
                  <c:v>11.797010299914433</c:v>
                </c:pt>
                <c:pt idx="61">
                  <c:v>11.617309269922991</c:v>
                </c:pt>
                <c:pt idx="62">
                  <c:v>11.455578342930691</c:v>
                </c:pt>
                <c:pt idx="63">
                  <c:v>11.310020508637622</c:v>
                </c:pt>
                <c:pt idx="64">
                  <c:v>11.179018457773861</c:v>
                </c:pt>
                <c:pt idx="65">
                  <c:v>11.061116611996475</c:v>
                </c:pt>
                <c:pt idx="66">
                  <c:v>10.955004950796827</c:v>
                </c:pt>
                <c:pt idx="67">
                  <c:v>10.859504455717143</c:v>
                </c:pt>
                <c:pt idx="68">
                  <c:v>10.77355401014543</c:v>
                </c:pt>
                <c:pt idx="69">
                  <c:v>10.696198609130887</c:v>
                </c:pt>
                <c:pt idx="70">
                  <c:v>10.626578748217797</c:v>
                </c:pt>
                <c:pt idx="71">
                  <c:v>10.563920873396018</c:v>
                </c:pt>
                <c:pt idx="72">
                  <c:v>10.507528786056417</c:v>
                </c:pt>
                <c:pt idx="73">
                  <c:v>10.456775907450774</c:v>
                </c:pt>
                <c:pt idx="74">
                  <c:v>10.411098316705697</c:v>
                </c:pt>
                <c:pt idx="75">
                  <c:v>10.369988485035128</c:v>
                </c:pt>
                <c:pt idx="76">
                  <c:v>10.332989636531615</c:v>
                </c:pt>
                <c:pt idx="77">
                  <c:v>10.299690672878453</c:v>
                </c:pt>
                <c:pt idx="78">
                  <c:v>10.269721605590608</c:v>
                </c:pt>
                <c:pt idx="79">
                  <c:v>10.242749445031547</c:v>
                </c:pt>
                <c:pt idx="80">
                  <c:v>10.218474500528393</c:v>
                </c:pt>
                <c:pt idx="81">
                  <c:v>10.196627050475554</c:v>
                </c:pt>
                <c:pt idx="82">
                  <c:v>10.176964345427997</c:v>
                </c:pt>
                <c:pt idx="83">
                  <c:v>10.159267910885198</c:v>
                </c:pt>
                <c:pt idx="84">
                  <c:v>10.143341119796679</c:v>
                </c:pt>
                <c:pt idx="85">
                  <c:v>10.129007007817011</c:v>
                </c:pt>
                <c:pt idx="86">
                  <c:v>10.116106307035309</c:v>
                </c:pt>
                <c:pt idx="87">
                  <c:v>10.104495676331778</c:v>
                </c:pt>
                <c:pt idx="88">
                  <c:v>10.094046108698601</c:v>
                </c:pt>
                <c:pt idx="89">
                  <c:v>10.084641497828741</c:v>
                </c:pt>
                <c:pt idx="90">
                  <c:v>10.076177348045867</c:v>
                </c:pt>
                <c:pt idx="91">
                  <c:v>10.06855961324128</c:v>
                </c:pt>
                <c:pt idx="92">
                  <c:v>10.061703651917153</c:v>
                </c:pt>
                <c:pt idx="93">
                  <c:v>10.055533286725437</c:v>
                </c:pt>
                <c:pt idx="94">
                  <c:v>10.049979958052893</c:v>
                </c:pt>
                <c:pt idx="95">
                  <c:v>10.044981962247604</c:v>
                </c:pt>
                <c:pt idx="96">
                  <c:v>10.040483766022843</c:v>
                </c:pt>
                <c:pt idx="97">
                  <c:v>10.036435389420559</c:v>
                </c:pt>
                <c:pt idx="98">
                  <c:v>10.032791850478503</c:v>
                </c:pt>
                <c:pt idx="99">
                  <c:v>10.029512665430653</c:v>
                </c:pt>
                <c:pt idx="100">
                  <c:v>10.026561398887587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8-456C-92A2-D52E4169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15280"/>
        <c:axId val="632017248"/>
      </c:scatterChart>
      <c:valAx>
        <c:axId val="6320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7248"/>
        <c:crosses val="autoZero"/>
        <c:crossBetween val="midCat"/>
      </c:valAx>
      <c:valAx>
        <c:axId val="632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370416</xdr:colOff>
      <xdr:row>8</xdr:row>
      <xdr:rowOff>162984</xdr:rowOff>
    </xdr:from>
    <xdr:to>
      <xdr:col>20</xdr:col>
      <xdr:colOff>412750</xdr:colOff>
      <xdr:row>39</xdr:row>
      <xdr:rowOff>31749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96BA402-AD44-4F4D-9369-421C32F7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398858</xdr:colOff>
      <xdr:row>39</xdr:row>
      <xdr:rowOff>182165</xdr:rowOff>
    </xdr:from>
    <xdr:to>
      <xdr:col>20</xdr:col>
      <xdr:colOff>394607</xdr:colOff>
      <xdr:row>64</xdr:row>
      <xdr:rowOff>13607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51839FE-64C7-4D33-B69D-98B48B65E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W113"/>
  <sheetViews>
    <sheetView tabSelected="1" zoomScale="70" zoomScaleNormal="70" workbookViewId="0"/>
  </sheetViews>
  <sheetFormatPr defaultRowHeight="15" x14ac:dyDescent="0.25"/>
  <cols>
    <col min="1" max="1" width="18.5703125" customWidth="1"/>
    <col min="4" max="4" width="19.28515625" bestFit="1" customWidth="1"/>
    <col min="5" max="5" width="21.140625" bestFit="1" customWidth="1"/>
    <col min="6" max="6" width="20.5703125" bestFit="1" customWidth="1"/>
    <col min="7" max="9" width="20.5703125" customWidth="1"/>
    <col min="10" max="11" width="34.85546875" bestFit="1" customWidth="1"/>
    <col min="12" max="12" width="30.140625" bestFit="1" customWidth="1"/>
    <col min="13" max="13" width="44.5703125" bestFit="1" customWidth="1"/>
    <col min="14" max="14" width="25" bestFit="1" customWidth="1"/>
    <col min="15" max="15" width="18.28515625" bestFit="1" customWidth="1"/>
    <col min="16" max="16" width="18.42578125" customWidth="1"/>
    <col min="17" max="17" width="34.85546875" bestFit="1" customWidth="1"/>
    <col min="18" max="18" width="17.42578125" customWidth="1"/>
    <col min="19" max="19" width="19.28515625" bestFit="1" customWidth="1"/>
  </cols>
  <sheetData>
    <row r="1" spans="1:19" x14ac:dyDescent="0.25">
      <c r="A1" s="4" t="s">
        <v>45</v>
      </c>
      <c r="D1" s="4" t="s">
        <v>16</v>
      </c>
      <c r="J1" s="4" t="s">
        <v>14</v>
      </c>
      <c r="M1" s="4" t="s">
        <v>20</v>
      </c>
    </row>
    <row r="2" spans="1:19" x14ac:dyDescent="0.25">
      <c r="A2" t="s">
        <v>30</v>
      </c>
      <c r="B2" s="1">
        <v>0.9</v>
      </c>
      <c r="D2" t="s">
        <v>10</v>
      </c>
      <c r="E2">
        <v>1000</v>
      </c>
      <c r="F2" t="s">
        <v>7</v>
      </c>
      <c r="J2" t="s">
        <v>11</v>
      </c>
      <c r="K2">
        <v>0</v>
      </c>
      <c r="L2" t="s">
        <v>7</v>
      </c>
      <c r="M2" t="s">
        <v>21</v>
      </c>
      <c r="N2">
        <f>K3^2</f>
        <v>100</v>
      </c>
      <c r="O2" t="s">
        <v>29</v>
      </c>
    </row>
    <row r="3" spans="1:19" x14ac:dyDescent="0.25">
      <c r="B3" s="1"/>
      <c r="J3" t="s">
        <v>12</v>
      </c>
      <c r="K3" s="5">
        <v>10</v>
      </c>
      <c r="L3" t="s">
        <v>7</v>
      </c>
    </row>
    <row r="4" spans="1:19" x14ac:dyDescent="0.25">
      <c r="A4" s="4" t="s">
        <v>5</v>
      </c>
    </row>
    <row r="5" spans="1:19" x14ac:dyDescent="0.25">
      <c r="A5" t="s">
        <v>2</v>
      </c>
      <c r="B5">
        <v>0</v>
      </c>
      <c r="J5" s="4" t="s">
        <v>17</v>
      </c>
      <c r="K5" s="4" t="s">
        <v>35</v>
      </c>
    </row>
    <row r="6" spans="1:19" x14ac:dyDescent="0.25">
      <c r="A6" t="s">
        <v>3</v>
      </c>
      <c r="B6">
        <v>10</v>
      </c>
      <c r="C6" t="s">
        <v>4</v>
      </c>
      <c r="J6" s="4" t="s">
        <v>33</v>
      </c>
      <c r="K6" t="s">
        <v>36</v>
      </c>
      <c r="L6">
        <v>1</v>
      </c>
    </row>
    <row r="7" spans="1:19" x14ac:dyDescent="0.25">
      <c r="A7" t="s">
        <v>7</v>
      </c>
      <c r="B7">
        <f>(B6-B5)/((MAX(A13:A113)-MIN(A13:A113)))</f>
        <v>0.1</v>
      </c>
      <c r="C7" t="s">
        <v>9</v>
      </c>
      <c r="D7" t="s">
        <v>6</v>
      </c>
      <c r="J7" s="4" t="s">
        <v>34</v>
      </c>
      <c r="K7" t="s">
        <v>37</v>
      </c>
      <c r="L7">
        <v>1</v>
      </c>
    </row>
    <row r="8" spans="1:19" x14ac:dyDescent="0.25">
      <c r="A8" t="s">
        <v>8</v>
      </c>
      <c r="B8">
        <f>B5</f>
        <v>0</v>
      </c>
      <c r="C8" t="s">
        <v>4</v>
      </c>
    </row>
    <row r="10" spans="1:19" x14ac:dyDescent="0.25">
      <c r="J10" s="24" t="s">
        <v>23</v>
      </c>
      <c r="K10" s="25"/>
      <c r="L10" s="24" t="s">
        <v>24</v>
      </c>
      <c r="M10" s="26"/>
      <c r="N10" s="25"/>
    </row>
    <row r="11" spans="1:19" ht="33.75" customHeight="1" x14ac:dyDescent="0.25">
      <c r="A11" s="11"/>
      <c r="B11" s="11"/>
      <c r="C11" s="11"/>
      <c r="D11" s="12" t="s">
        <v>28</v>
      </c>
      <c r="E11" s="13" t="s">
        <v>14</v>
      </c>
      <c r="F11" s="13" t="s">
        <v>26</v>
      </c>
      <c r="G11" s="13" t="s">
        <v>31</v>
      </c>
      <c r="H11" s="14" t="s">
        <v>44</v>
      </c>
      <c r="I11" s="13" t="s">
        <v>42</v>
      </c>
      <c r="J11" s="19" t="s">
        <v>27</v>
      </c>
      <c r="K11" s="20" t="s">
        <v>19</v>
      </c>
      <c r="L11" s="21" t="s">
        <v>18</v>
      </c>
      <c r="M11" s="22" t="s">
        <v>22</v>
      </c>
      <c r="N11" s="20" t="s">
        <v>19</v>
      </c>
      <c r="R11" s="14"/>
      <c r="S11" s="13"/>
    </row>
    <row r="12" spans="1:19" x14ac:dyDescent="0.25">
      <c r="A12" s="3" t="s">
        <v>0</v>
      </c>
      <c r="B12" s="3" t="s">
        <v>1</v>
      </c>
      <c r="C12" s="3"/>
      <c r="E12" s="13" t="s">
        <v>13</v>
      </c>
      <c r="F12" s="13" t="s">
        <v>15</v>
      </c>
      <c r="G12" s="13" t="s">
        <v>32</v>
      </c>
      <c r="H12" s="13"/>
      <c r="I12" s="13" t="s">
        <v>43</v>
      </c>
      <c r="J12" s="16" t="s">
        <v>38</v>
      </c>
      <c r="K12" s="15" t="s">
        <v>25</v>
      </c>
      <c r="L12" s="16" t="s">
        <v>39</v>
      </c>
      <c r="M12" s="23" t="s">
        <v>40</v>
      </c>
      <c r="N12" s="15" t="s">
        <v>41</v>
      </c>
      <c r="R12" s="3"/>
    </row>
    <row r="13" spans="1:19" x14ac:dyDescent="0.25">
      <c r="A13" s="2">
        <v>0</v>
      </c>
      <c r="B13" s="2">
        <f>A13*$B$7+$B$8</f>
        <v>0</v>
      </c>
      <c r="D13">
        <f>E2</f>
        <v>1000</v>
      </c>
      <c r="E13">
        <f t="shared" ref="E13:E44" ca="1" si="0">IF($K$3=0,$K$2,NORMINV(RAND(),$K$2,$K$3))</f>
        <v>4.8345237389472677</v>
      </c>
      <c r="F13">
        <f ca="1">$L$7*I13+E13</f>
        <v>1004.8345237389473</v>
      </c>
      <c r="G13">
        <v>10</v>
      </c>
      <c r="H13">
        <f>D13+G13</f>
        <v>1010</v>
      </c>
      <c r="I13">
        <f>E2</f>
        <v>1000</v>
      </c>
      <c r="J13" s="17">
        <f ca="1">F13</f>
        <v>1004.8345237389473</v>
      </c>
      <c r="K13" s="18">
        <v>1</v>
      </c>
      <c r="L13" s="17">
        <f>IF(K13=0,1,K13*$L$7/($L$7*K13*$L$7+$N$2))</f>
        <v>9.9009900990099011E-3</v>
      </c>
      <c r="M13" s="9">
        <f ca="1">J13+L13*(F13-$L$7*J13)</f>
        <v>1004.8345237389473</v>
      </c>
      <c r="N13" s="18">
        <f>(1-L13*$L$7)*K13</f>
        <v>0.99009900990099009</v>
      </c>
    </row>
    <row r="14" spans="1:19" x14ac:dyDescent="0.25">
      <c r="A14" s="2">
        <v>1</v>
      </c>
      <c r="B14" s="2">
        <f t="shared" ref="B14:B77" si="1">A14*$B$7+$B$8</f>
        <v>0.1</v>
      </c>
      <c r="D14">
        <f>$B$2*D13</f>
        <v>900</v>
      </c>
      <c r="E14">
        <f t="shared" ca="1" si="0"/>
        <v>2.723220522015767</v>
      </c>
      <c r="F14">
        <f t="shared" ref="F14:F77" ca="1" si="2">$L$7*I14+E14</f>
        <v>912.72322052201582</v>
      </c>
      <c r="G14">
        <v>10</v>
      </c>
      <c r="H14">
        <f t="shared" ref="H14:H77" si="3">D14+G14</f>
        <v>910</v>
      </c>
      <c r="I14">
        <f>$B$2*I13+$L$6*G14</f>
        <v>910</v>
      </c>
      <c r="J14" s="17">
        <f ca="1">$B$2*J13+$L$6*G14</f>
        <v>914.35107136505258</v>
      </c>
      <c r="K14" s="18">
        <f>$B$2*K13*$B$2</f>
        <v>0.81</v>
      </c>
      <c r="L14" s="17">
        <f t="shared" ref="L14:L77" si="4">IF(K14=0,1,K14*$L$7/($L$7*K14*$L$7+$N$2))</f>
        <v>8.0349171709155846E-3</v>
      </c>
      <c r="M14" s="9">
        <f t="shared" ref="M14:M77" ca="1" si="5">J14+L14*(F14-$L$7*J14)</f>
        <v>914.33799171836222</v>
      </c>
      <c r="N14" s="18">
        <f t="shared" ref="N14:N77" si="6">(1-L14*$L$7)*K14</f>
        <v>0.80349171709155842</v>
      </c>
    </row>
    <row r="15" spans="1:19" x14ac:dyDescent="0.25">
      <c r="A15" s="2">
        <v>2</v>
      </c>
      <c r="B15" s="2">
        <f t="shared" si="1"/>
        <v>0.2</v>
      </c>
      <c r="D15">
        <f t="shared" ref="D15:D78" si="7">$B$2*D14</f>
        <v>810</v>
      </c>
      <c r="E15">
        <f t="shared" ca="1" si="0"/>
        <v>2.4788521266969203</v>
      </c>
      <c r="F15">
        <f t="shared" ca="1" si="2"/>
        <v>831.47885212669689</v>
      </c>
      <c r="G15">
        <v>10</v>
      </c>
      <c r="H15">
        <f t="shared" si="3"/>
        <v>820</v>
      </c>
      <c r="I15">
        <f t="shared" ref="I15:I78" si="8">$B$2*I14+$L$6*G15</f>
        <v>829</v>
      </c>
      <c r="J15" s="17">
        <f t="shared" ref="J15:J78" ca="1" si="9">$B$2*J14+$L$6*G15</f>
        <v>832.9159642285473</v>
      </c>
      <c r="K15" s="18">
        <f t="shared" ref="K15:K78" si="10">$B$2*K14*$B$2</f>
        <v>0.65610000000000013</v>
      </c>
      <c r="L15" s="17">
        <f t="shared" si="4"/>
        <v>6.5182338675947131E-3</v>
      </c>
      <c r="M15" s="9">
        <f t="shared" ca="1" si="5"/>
        <v>832.90659679577345</v>
      </c>
      <c r="N15" s="18">
        <f t="shared" si="6"/>
        <v>0.65182338675947116</v>
      </c>
    </row>
    <row r="16" spans="1:19" x14ac:dyDescent="0.25">
      <c r="A16" s="2">
        <v>3</v>
      </c>
      <c r="B16" s="2">
        <f t="shared" si="1"/>
        <v>0.30000000000000004</v>
      </c>
      <c r="D16">
        <f t="shared" si="7"/>
        <v>729</v>
      </c>
      <c r="E16">
        <f t="shared" ca="1" si="0"/>
        <v>7.1334398943570374</v>
      </c>
      <c r="F16">
        <f t="shared" ca="1" si="2"/>
        <v>763.23343989435705</v>
      </c>
      <c r="G16">
        <v>10</v>
      </c>
      <c r="H16">
        <f t="shared" si="3"/>
        <v>739</v>
      </c>
      <c r="I16">
        <f t="shared" si="8"/>
        <v>756.1</v>
      </c>
      <c r="J16" s="17">
        <f t="shared" ca="1" si="9"/>
        <v>759.6243678056926</v>
      </c>
      <c r="K16" s="18">
        <f t="shared" si="10"/>
        <v>0.53144100000000016</v>
      </c>
      <c r="L16" s="17">
        <f t="shared" si="4"/>
        <v>5.2863163475394747E-3</v>
      </c>
      <c r="M16" s="9">
        <f t="shared" ca="1" si="5"/>
        <v>759.64344650247438</v>
      </c>
      <c r="N16" s="18">
        <f t="shared" si="6"/>
        <v>0.52863163475394737</v>
      </c>
    </row>
    <row r="17" spans="1:14" x14ac:dyDescent="0.25">
      <c r="A17" s="2">
        <v>4</v>
      </c>
      <c r="B17" s="2">
        <f t="shared" si="1"/>
        <v>0.4</v>
      </c>
      <c r="D17">
        <f t="shared" si="7"/>
        <v>656.1</v>
      </c>
      <c r="E17">
        <f t="shared" ca="1" si="0"/>
        <v>9.1658490081425619</v>
      </c>
      <c r="F17">
        <f t="shared" ca="1" si="2"/>
        <v>699.65584900814258</v>
      </c>
      <c r="G17">
        <v>10</v>
      </c>
      <c r="H17">
        <f t="shared" si="3"/>
        <v>666.1</v>
      </c>
      <c r="I17">
        <f t="shared" si="8"/>
        <v>690.49</v>
      </c>
      <c r="J17" s="17">
        <f t="shared" ca="1" si="9"/>
        <v>693.66193102512341</v>
      </c>
      <c r="K17" s="18">
        <f t="shared" si="10"/>
        <v>0.43046721000000016</v>
      </c>
      <c r="L17" s="17">
        <f t="shared" si="4"/>
        <v>4.2862213226579305E-3</v>
      </c>
      <c r="M17" s="9">
        <f t="shared" ca="1" si="5"/>
        <v>693.68762228418848</v>
      </c>
      <c r="N17" s="18">
        <f t="shared" si="6"/>
        <v>0.4286221322657931</v>
      </c>
    </row>
    <row r="18" spans="1:14" x14ac:dyDescent="0.25">
      <c r="A18" s="2">
        <v>5</v>
      </c>
      <c r="B18" s="2">
        <f t="shared" si="1"/>
        <v>0.5</v>
      </c>
      <c r="D18">
        <f t="shared" si="7"/>
        <v>590.49</v>
      </c>
      <c r="E18">
        <f t="shared" ca="1" si="0"/>
        <v>11.029088725034388</v>
      </c>
      <c r="F18">
        <f t="shared" ca="1" si="2"/>
        <v>642.47008872503443</v>
      </c>
      <c r="G18">
        <v>10</v>
      </c>
      <c r="H18">
        <f t="shared" si="3"/>
        <v>600.49</v>
      </c>
      <c r="I18">
        <f t="shared" si="8"/>
        <v>631.44100000000003</v>
      </c>
      <c r="J18" s="17">
        <f t="shared" ca="1" si="9"/>
        <v>634.29573792261112</v>
      </c>
      <c r="K18" s="18">
        <f t="shared" si="10"/>
        <v>0.34867844010000015</v>
      </c>
      <c r="L18" s="17">
        <f t="shared" si="4"/>
        <v>3.474668979403977E-3</v>
      </c>
      <c r="M18" s="9">
        <f t="shared" ca="1" si="5"/>
        <v>634.32414108577109</v>
      </c>
      <c r="N18" s="18">
        <f t="shared" si="6"/>
        <v>0.3474668979403977</v>
      </c>
    </row>
    <row r="19" spans="1:14" x14ac:dyDescent="0.25">
      <c r="A19" s="2">
        <v>6</v>
      </c>
      <c r="B19" s="2">
        <f t="shared" si="1"/>
        <v>0.60000000000000009</v>
      </c>
      <c r="D19">
        <f t="shared" si="7"/>
        <v>531.44100000000003</v>
      </c>
      <c r="E19">
        <f t="shared" ca="1" si="0"/>
        <v>11.180907720846275</v>
      </c>
      <c r="F19">
        <f t="shared" ca="1" si="2"/>
        <v>589.47780772084627</v>
      </c>
      <c r="G19">
        <v>10</v>
      </c>
      <c r="H19">
        <f t="shared" si="3"/>
        <v>541.44100000000003</v>
      </c>
      <c r="I19">
        <f t="shared" si="8"/>
        <v>578.29690000000005</v>
      </c>
      <c r="J19" s="17">
        <f t="shared" ca="1" si="9"/>
        <v>580.86616413035006</v>
      </c>
      <c r="K19" s="18">
        <f t="shared" si="10"/>
        <v>0.28242953648100017</v>
      </c>
      <c r="L19" s="17">
        <f t="shared" si="4"/>
        <v>2.8163411854541997E-3</v>
      </c>
      <c r="M19" s="9">
        <f t="shared" ca="1" si="5"/>
        <v>580.89041745686848</v>
      </c>
      <c r="N19" s="18">
        <f t="shared" si="6"/>
        <v>0.28163411854541998</v>
      </c>
    </row>
    <row r="20" spans="1:14" x14ac:dyDescent="0.25">
      <c r="A20" s="2">
        <v>7</v>
      </c>
      <c r="B20" s="2">
        <f t="shared" si="1"/>
        <v>0.70000000000000007</v>
      </c>
      <c r="D20">
        <f t="shared" si="7"/>
        <v>478.29690000000005</v>
      </c>
      <c r="E20">
        <f t="shared" ca="1" si="0"/>
        <v>-16.032968533050688</v>
      </c>
      <c r="F20">
        <f t="shared" ca="1" si="2"/>
        <v>514.43424146694929</v>
      </c>
      <c r="G20">
        <v>10</v>
      </c>
      <c r="H20">
        <f t="shared" si="3"/>
        <v>488.29690000000005</v>
      </c>
      <c r="I20">
        <f t="shared" si="8"/>
        <v>530.46721000000002</v>
      </c>
      <c r="J20" s="17">
        <f t="shared" ca="1" si="9"/>
        <v>532.77954771731504</v>
      </c>
      <c r="K20" s="18">
        <f t="shared" si="10"/>
        <v>0.22876792454961012</v>
      </c>
      <c r="L20" s="17">
        <f t="shared" si="4"/>
        <v>2.2824577143542506E-3</v>
      </c>
      <c r="M20" s="9">
        <f t="shared" ca="1" si="5"/>
        <v>532.73767533154171</v>
      </c>
      <c r="N20" s="18">
        <f t="shared" si="6"/>
        <v>0.22824577143542507</v>
      </c>
    </row>
    <row r="21" spans="1:14" x14ac:dyDescent="0.25">
      <c r="A21" s="2">
        <v>8</v>
      </c>
      <c r="B21" s="2">
        <f t="shared" si="1"/>
        <v>0.8</v>
      </c>
      <c r="D21">
        <f t="shared" si="7"/>
        <v>430.46721000000008</v>
      </c>
      <c r="E21">
        <f t="shared" ca="1" si="0"/>
        <v>-23.437901434166314</v>
      </c>
      <c r="F21">
        <f t="shared" ca="1" si="2"/>
        <v>463.98258756583374</v>
      </c>
      <c r="G21">
        <v>10</v>
      </c>
      <c r="H21">
        <f t="shared" si="3"/>
        <v>440.46721000000008</v>
      </c>
      <c r="I21">
        <f t="shared" si="8"/>
        <v>487.42048900000003</v>
      </c>
      <c r="J21" s="17">
        <f t="shared" ca="1" si="9"/>
        <v>489.50159294558352</v>
      </c>
      <c r="K21" s="18">
        <f t="shared" si="10"/>
        <v>0.18530201888518419</v>
      </c>
      <c r="L21" s="17">
        <f t="shared" si="4"/>
        <v>1.8495928559486129E-3</v>
      </c>
      <c r="M21" s="9">
        <f t="shared" ca="1" si="5"/>
        <v>489.45439317554224</v>
      </c>
      <c r="N21" s="18">
        <f t="shared" si="6"/>
        <v>0.1849592855948613</v>
      </c>
    </row>
    <row r="22" spans="1:14" x14ac:dyDescent="0.25">
      <c r="A22" s="2">
        <v>9</v>
      </c>
      <c r="B22" s="2">
        <f t="shared" si="1"/>
        <v>0.9</v>
      </c>
      <c r="D22">
        <f t="shared" si="7"/>
        <v>387.42048900000009</v>
      </c>
      <c r="E22">
        <f t="shared" ca="1" si="0"/>
        <v>5.5221790760770375</v>
      </c>
      <c r="F22">
        <f t="shared" ca="1" si="2"/>
        <v>454.20061917607711</v>
      </c>
      <c r="G22">
        <v>10</v>
      </c>
      <c r="H22">
        <f t="shared" si="3"/>
        <v>397.42048900000009</v>
      </c>
      <c r="I22">
        <f t="shared" si="8"/>
        <v>448.67844010000005</v>
      </c>
      <c r="J22" s="17">
        <f t="shared" ca="1" si="9"/>
        <v>450.55143365102521</v>
      </c>
      <c r="K22" s="18">
        <f t="shared" si="10"/>
        <v>0.15009463529699921</v>
      </c>
      <c r="L22" s="17">
        <f t="shared" si="4"/>
        <v>1.4986968893397302E-3</v>
      </c>
      <c r="M22" s="9">
        <f t="shared" ca="1" si="5"/>
        <v>450.55690267402025</v>
      </c>
      <c r="N22" s="18">
        <f t="shared" si="6"/>
        <v>0.14986968893397301</v>
      </c>
    </row>
    <row r="23" spans="1:14" x14ac:dyDescent="0.25">
      <c r="A23" s="2">
        <v>10</v>
      </c>
      <c r="B23" s="2">
        <f t="shared" si="1"/>
        <v>1</v>
      </c>
      <c r="D23">
        <f t="shared" si="7"/>
        <v>348.6784401000001</v>
      </c>
      <c r="E23">
        <f t="shared" ca="1" si="0"/>
        <v>4.5393004134247992</v>
      </c>
      <c r="F23">
        <f t="shared" ca="1" si="2"/>
        <v>418.34989650342487</v>
      </c>
      <c r="G23">
        <v>10</v>
      </c>
      <c r="H23">
        <f t="shared" si="3"/>
        <v>358.6784401000001</v>
      </c>
      <c r="I23">
        <f t="shared" si="8"/>
        <v>413.81059609000005</v>
      </c>
      <c r="J23" s="17">
        <f t="shared" ca="1" si="9"/>
        <v>415.49629028592267</v>
      </c>
      <c r="K23" s="18">
        <f t="shared" si="10"/>
        <v>0.12157665459056936</v>
      </c>
      <c r="L23" s="17">
        <f t="shared" si="4"/>
        <v>1.2142902524397579E-3</v>
      </c>
      <c r="M23" s="9">
        <f t="shared" ca="1" si="5"/>
        <v>415.49975539213688</v>
      </c>
      <c r="N23" s="18">
        <f t="shared" si="6"/>
        <v>0.12142902524397579</v>
      </c>
    </row>
    <row r="24" spans="1:14" x14ac:dyDescent="0.25">
      <c r="A24" s="2">
        <v>11</v>
      </c>
      <c r="B24" s="2">
        <f t="shared" si="1"/>
        <v>1.1000000000000001</v>
      </c>
      <c r="D24">
        <f t="shared" si="7"/>
        <v>313.8105960900001</v>
      </c>
      <c r="E24">
        <f t="shared" ca="1" si="0"/>
        <v>25.626543692054913</v>
      </c>
      <c r="F24">
        <f t="shared" ca="1" si="2"/>
        <v>408.05608017305497</v>
      </c>
      <c r="G24">
        <v>10</v>
      </c>
      <c r="H24">
        <f t="shared" si="3"/>
        <v>323.8105960900001</v>
      </c>
      <c r="I24">
        <f t="shared" si="8"/>
        <v>382.42953648100007</v>
      </c>
      <c r="J24" s="17">
        <f t="shared" ca="1" si="9"/>
        <v>383.94666125733039</v>
      </c>
      <c r="K24" s="18">
        <f t="shared" si="10"/>
        <v>9.8477090218361193E-2</v>
      </c>
      <c r="L24" s="17">
        <f t="shared" si="4"/>
        <v>9.8380208251923926E-4</v>
      </c>
      <c r="M24" s="9">
        <f t="shared" ca="1" si="5"/>
        <v>383.97038015386801</v>
      </c>
      <c r="N24" s="18">
        <f t="shared" si="6"/>
        <v>9.8380208251923937E-2</v>
      </c>
    </row>
    <row r="25" spans="1:14" x14ac:dyDescent="0.25">
      <c r="A25" s="2">
        <v>12</v>
      </c>
      <c r="B25" s="2">
        <f t="shared" si="1"/>
        <v>1.2000000000000002</v>
      </c>
      <c r="D25">
        <f t="shared" si="7"/>
        <v>282.42953648100013</v>
      </c>
      <c r="E25">
        <f t="shared" ca="1" si="0"/>
        <v>-13.409095853046811</v>
      </c>
      <c r="F25">
        <f t="shared" ca="1" si="2"/>
        <v>340.77748697985322</v>
      </c>
      <c r="G25">
        <v>10</v>
      </c>
      <c r="H25">
        <f t="shared" si="3"/>
        <v>292.42953648100013</v>
      </c>
      <c r="I25">
        <f t="shared" si="8"/>
        <v>354.18658283290006</v>
      </c>
      <c r="J25" s="17">
        <f t="shared" ca="1" si="9"/>
        <v>355.55199513159738</v>
      </c>
      <c r="K25" s="18">
        <f t="shared" si="10"/>
        <v>7.976644307687257E-2</v>
      </c>
      <c r="L25" s="17">
        <f t="shared" si="4"/>
        <v>7.9702866934888315E-4</v>
      </c>
      <c r="M25" s="9">
        <f t="shared" ca="1" si="5"/>
        <v>355.54021942502493</v>
      </c>
      <c r="N25" s="18">
        <f t="shared" si="6"/>
        <v>7.9702866934888317E-2</v>
      </c>
    </row>
    <row r="26" spans="1:14" x14ac:dyDescent="0.25">
      <c r="A26" s="2">
        <v>13</v>
      </c>
      <c r="B26" s="2">
        <f t="shared" si="1"/>
        <v>1.3</v>
      </c>
      <c r="D26">
        <f t="shared" si="7"/>
        <v>254.18658283290011</v>
      </c>
      <c r="E26">
        <f t="shared" ca="1" si="0"/>
        <v>-1.1715090071838929</v>
      </c>
      <c r="F26">
        <f t="shared" ca="1" si="2"/>
        <v>327.5964155424262</v>
      </c>
      <c r="G26">
        <v>10</v>
      </c>
      <c r="H26">
        <f t="shared" si="3"/>
        <v>264.18658283290011</v>
      </c>
      <c r="I26">
        <f t="shared" si="8"/>
        <v>328.76792454961009</v>
      </c>
      <c r="J26" s="17">
        <f t="shared" ca="1" si="9"/>
        <v>329.99679561843766</v>
      </c>
      <c r="K26" s="18">
        <f t="shared" si="10"/>
        <v>6.4610818892266789E-2</v>
      </c>
      <c r="L26" s="17">
        <f t="shared" si="4"/>
        <v>6.4569100267832381E-4</v>
      </c>
      <c r="M26" s="9">
        <f t="shared" ca="1" si="5"/>
        <v>329.99524571461956</v>
      </c>
      <c r="N26" s="18">
        <f t="shared" si="6"/>
        <v>6.4569100267832372E-2</v>
      </c>
    </row>
    <row r="27" spans="1:14" x14ac:dyDescent="0.25">
      <c r="A27" s="2">
        <v>14</v>
      </c>
      <c r="B27" s="2">
        <f t="shared" si="1"/>
        <v>1.4000000000000001</v>
      </c>
      <c r="D27">
        <f t="shared" si="7"/>
        <v>228.76792454961011</v>
      </c>
      <c r="E27">
        <f t="shared" ca="1" si="0"/>
        <v>8.6806482882720513</v>
      </c>
      <c r="F27">
        <f t="shared" ca="1" si="2"/>
        <v>314.57178038292113</v>
      </c>
      <c r="G27">
        <v>10</v>
      </c>
      <c r="H27">
        <f t="shared" si="3"/>
        <v>238.76792454961011</v>
      </c>
      <c r="I27">
        <f t="shared" si="8"/>
        <v>305.89113209464909</v>
      </c>
      <c r="J27" s="17">
        <f t="shared" ca="1" si="9"/>
        <v>306.99711605659388</v>
      </c>
      <c r="K27" s="18">
        <f t="shared" si="10"/>
        <v>5.2334763302736099E-2</v>
      </c>
      <c r="L27" s="17">
        <f t="shared" si="4"/>
        <v>5.2307388354850745E-4</v>
      </c>
      <c r="M27" s="9">
        <f t="shared" ca="1" si="5"/>
        <v>307.00107816567964</v>
      </c>
      <c r="N27" s="18">
        <f t="shared" si="6"/>
        <v>5.2307388354850742E-2</v>
      </c>
    </row>
    <row r="28" spans="1:14" x14ac:dyDescent="0.25">
      <c r="A28" s="2">
        <v>15</v>
      </c>
      <c r="B28" s="2">
        <f t="shared" si="1"/>
        <v>1.5</v>
      </c>
      <c r="D28">
        <f t="shared" si="7"/>
        <v>205.89113209464909</v>
      </c>
      <c r="E28">
        <f t="shared" ca="1" si="0"/>
        <v>4.3817183001300011</v>
      </c>
      <c r="F28">
        <f t="shared" ca="1" si="2"/>
        <v>289.68373718531416</v>
      </c>
      <c r="G28">
        <v>10</v>
      </c>
      <c r="H28">
        <f t="shared" si="3"/>
        <v>215.89113209464909</v>
      </c>
      <c r="I28">
        <f t="shared" si="8"/>
        <v>285.30201888518417</v>
      </c>
      <c r="J28" s="17">
        <f t="shared" ca="1" si="9"/>
        <v>286.29740445093449</v>
      </c>
      <c r="K28" s="18">
        <f t="shared" si="10"/>
        <v>4.2391158275216244E-2</v>
      </c>
      <c r="L28" s="17">
        <f t="shared" si="4"/>
        <v>4.2373195786724022E-4</v>
      </c>
      <c r="M28" s="9">
        <f t="shared" ca="1" si="5"/>
        <v>286.29883934833401</v>
      </c>
      <c r="N28" s="18">
        <f t="shared" si="6"/>
        <v>4.2373195786724029E-2</v>
      </c>
    </row>
    <row r="29" spans="1:14" x14ac:dyDescent="0.25">
      <c r="A29" s="2">
        <v>16</v>
      </c>
      <c r="B29" s="2">
        <f t="shared" si="1"/>
        <v>1.6</v>
      </c>
      <c r="D29">
        <f t="shared" si="7"/>
        <v>185.3020188851842</v>
      </c>
      <c r="E29">
        <f t="shared" ca="1" si="0"/>
        <v>13.067384414188069</v>
      </c>
      <c r="F29">
        <f t="shared" ca="1" si="2"/>
        <v>279.83920141085378</v>
      </c>
      <c r="G29">
        <v>10</v>
      </c>
      <c r="H29">
        <f t="shared" si="3"/>
        <v>195.3020188851842</v>
      </c>
      <c r="I29">
        <f t="shared" si="8"/>
        <v>266.77181699666573</v>
      </c>
      <c r="J29" s="17">
        <f t="shared" ca="1" si="9"/>
        <v>267.66766400584106</v>
      </c>
      <c r="K29" s="18">
        <f t="shared" si="10"/>
        <v>3.4336838202925157E-2</v>
      </c>
      <c r="L29" s="17">
        <f t="shared" si="4"/>
        <v>3.4325052065334414E-4</v>
      </c>
      <c r="M29" s="9">
        <f t="shared" ca="1" si="5"/>
        <v>267.67184189239248</v>
      </c>
      <c r="N29" s="18">
        <f t="shared" si="6"/>
        <v>3.4325052065334413E-2</v>
      </c>
    </row>
    <row r="30" spans="1:14" x14ac:dyDescent="0.25">
      <c r="A30" s="2">
        <v>17</v>
      </c>
      <c r="B30" s="2">
        <f t="shared" si="1"/>
        <v>1.7000000000000002</v>
      </c>
      <c r="D30">
        <f t="shared" si="7"/>
        <v>166.77181699666579</v>
      </c>
      <c r="E30">
        <f t="shared" ca="1" si="0"/>
        <v>-18.789517466381028</v>
      </c>
      <c r="F30">
        <f t="shared" ca="1" si="2"/>
        <v>231.30511783061814</v>
      </c>
      <c r="G30">
        <v>10</v>
      </c>
      <c r="H30">
        <f t="shared" si="3"/>
        <v>176.77181699666579</v>
      </c>
      <c r="I30">
        <f t="shared" si="8"/>
        <v>250.09463529699917</v>
      </c>
      <c r="J30" s="17">
        <f t="shared" ca="1" si="9"/>
        <v>250.90089760525697</v>
      </c>
      <c r="K30" s="18">
        <f t="shared" si="10"/>
        <v>2.7812838944369381E-2</v>
      </c>
      <c r="L30" s="17">
        <f t="shared" si="4"/>
        <v>2.7805105555143018E-4</v>
      </c>
      <c r="M30" s="9">
        <f t="shared" ca="1" si="5"/>
        <v>250.89544897800627</v>
      </c>
      <c r="N30" s="18">
        <f t="shared" si="6"/>
        <v>2.7805105555143015E-2</v>
      </c>
    </row>
    <row r="31" spans="1:14" x14ac:dyDescent="0.25">
      <c r="A31" s="2">
        <v>18</v>
      </c>
      <c r="B31" s="2">
        <f t="shared" si="1"/>
        <v>1.8</v>
      </c>
      <c r="D31">
        <f t="shared" si="7"/>
        <v>150.09463529699923</v>
      </c>
      <c r="E31">
        <f t="shared" ca="1" si="0"/>
        <v>-10.626247300914969</v>
      </c>
      <c r="F31">
        <f t="shared" ca="1" si="2"/>
        <v>224.4589244663843</v>
      </c>
      <c r="G31">
        <v>10</v>
      </c>
      <c r="H31">
        <f t="shared" si="3"/>
        <v>160.09463529699923</v>
      </c>
      <c r="I31">
        <f t="shared" si="8"/>
        <v>235.08517176729927</v>
      </c>
      <c r="J31" s="17">
        <f t="shared" ca="1" si="9"/>
        <v>235.81080784473127</v>
      </c>
      <c r="K31" s="18">
        <f t="shared" si="10"/>
        <v>2.2528399544939199E-2</v>
      </c>
      <c r="L31" s="17">
        <f t="shared" si="4"/>
        <v>2.2523325400202235E-4</v>
      </c>
      <c r="M31" s="9">
        <f t="shared" ca="1" si="5"/>
        <v>235.8082510230989</v>
      </c>
      <c r="N31" s="18">
        <f t="shared" si="6"/>
        <v>2.2523325400202233E-2</v>
      </c>
    </row>
    <row r="32" spans="1:14" x14ac:dyDescent="0.25">
      <c r="A32" s="2">
        <v>19</v>
      </c>
      <c r="B32" s="2">
        <f t="shared" si="1"/>
        <v>1.9000000000000001</v>
      </c>
      <c r="D32">
        <f t="shared" si="7"/>
        <v>135.0851717672993</v>
      </c>
      <c r="E32">
        <f t="shared" ca="1" si="0"/>
        <v>-6.8553599484061589</v>
      </c>
      <c r="F32">
        <f t="shared" ca="1" si="2"/>
        <v>214.7212946421632</v>
      </c>
      <c r="G32">
        <v>10</v>
      </c>
      <c r="H32">
        <f t="shared" si="3"/>
        <v>145.0851717672993</v>
      </c>
      <c r="I32">
        <f t="shared" si="8"/>
        <v>221.57665459056935</v>
      </c>
      <c r="J32" s="17">
        <f t="shared" ca="1" si="9"/>
        <v>222.22972706025814</v>
      </c>
      <c r="K32" s="18">
        <f t="shared" si="10"/>
        <v>1.824800363140075E-2</v>
      </c>
      <c r="L32" s="17">
        <f t="shared" si="4"/>
        <v>1.8244674342564183E-4</v>
      </c>
      <c r="M32" s="9">
        <f t="shared" ca="1" si="5"/>
        <v>222.22835717121524</v>
      </c>
      <c r="N32" s="18">
        <f t="shared" si="6"/>
        <v>1.8244674342564181E-2</v>
      </c>
    </row>
    <row r="33" spans="1:23" x14ac:dyDescent="0.25">
      <c r="A33" s="2">
        <v>20</v>
      </c>
      <c r="B33" s="2">
        <f t="shared" si="1"/>
        <v>2</v>
      </c>
      <c r="D33">
        <f t="shared" si="7"/>
        <v>121.57665459056938</v>
      </c>
      <c r="E33">
        <f t="shared" ca="1" si="0"/>
        <v>-0.63270298641751022</v>
      </c>
      <c r="F33">
        <f t="shared" ca="1" si="2"/>
        <v>208.78628614509489</v>
      </c>
      <c r="G33">
        <v>10</v>
      </c>
      <c r="H33">
        <f t="shared" si="3"/>
        <v>131.57665459056938</v>
      </c>
      <c r="I33">
        <f t="shared" si="8"/>
        <v>209.4189891315124</v>
      </c>
      <c r="J33" s="17">
        <f t="shared" ca="1" si="9"/>
        <v>210.00675435423233</v>
      </c>
      <c r="K33" s="18">
        <f t="shared" si="10"/>
        <v>1.4780882941434608E-2</v>
      </c>
      <c r="L33" s="17">
        <f t="shared" si="4"/>
        <v>1.4778698519306202E-4</v>
      </c>
      <c r="M33" s="9">
        <f t="shared" ca="1" si="5"/>
        <v>210.00657398491518</v>
      </c>
      <c r="N33" s="18">
        <f t="shared" si="6"/>
        <v>1.4778698519306202E-2</v>
      </c>
    </row>
    <row r="34" spans="1:23" x14ac:dyDescent="0.25">
      <c r="A34" s="2">
        <v>21</v>
      </c>
      <c r="B34" s="2">
        <f t="shared" si="1"/>
        <v>2.1</v>
      </c>
      <c r="D34">
        <f t="shared" si="7"/>
        <v>109.41898913151245</v>
      </c>
      <c r="E34">
        <f t="shared" ca="1" si="0"/>
        <v>-1.6158507093452914</v>
      </c>
      <c r="F34">
        <f t="shared" ca="1" si="2"/>
        <v>196.86123950901586</v>
      </c>
      <c r="G34">
        <v>10</v>
      </c>
      <c r="H34">
        <f t="shared" si="3"/>
        <v>119.41898913151245</v>
      </c>
      <c r="I34">
        <f t="shared" si="8"/>
        <v>198.47709021836116</v>
      </c>
      <c r="J34" s="17">
        <f t="shared" ca="1" si="9"/>
        <v>199.0060789188091</v>
      </c>
      <c r="K34" s="18">
        <f t="shared" si="10"/>
        <v>1.1972515182562033E-2</v>
      </c>
      <c r="L34" s="17">
        <f t="shared" si="4"/>
        <v>1.1971081942958895E-4</v>
      </c>
      <c r="M34" s="9">
        <f t="shared" ca="1" si="5"/>
        <v>199.0058221583258</v>
      </c>
      <c r="N34" s="18">
        <f t="shared" si="6"/>
        <v>1.1971081942958895E-2</v>
      </c>
    </row>
    <row r="35" spans="1:23" x14ac:dyDescent="0.25">
      <c r="A35" s="2">
        <v>22</v>
      </c>
      <c r="B35" s="2">
        <f t="shared" si="1"/>
        <v>2.2000000000000002</v>
      </c>
      <c r="D35">
        <f t="shared" si="7"/>
        <v>98.477090218361198</v>
      </c>
      <c r="E35">
        <f t="shared" ca="1" si="0"/>
        <v>-11.604277004432733</v>
      </c>
      <c r="F35">
        <f t="shared" ca="1" si="2"/>
        <v>177.0251041920923</v>
      </c>
      <c r="G35">
        <v>10</v>
      </c>
      <c r="H35">
        <f t="shared" si="3"/>
        <v>108.4770902183612</v>
      </c>
      <c r="I35">
        <f t="shared" si="8"/>
        <v>188.62938119652503</v>
      </c>
      <c r="J35" s="17">
        <f t="shared" ca="1" si="9"/>
        <v>189.1054710269282</v>
      </c>
      <c r="K35" s="18">
        <f t="shared" si="10"/>
        <v>9.6977372978752467E-3</v>
      </c>
      <c r="L35" s="17">
        <f t="shared" si="4"/>
        <v>9.6967969279828636E-5</v>
      </c>
      <c r="M35" s="9">
        <f t="shared" ca="1" si="5"/>
        <v>189.10429961828808</v>
      </c>
      <c r="N35" s="18">
        <f t="shared" si="6"/>
        <v>9.696796927982863E-3</v>
      </c>
    </row>
    <row r="36" spans="1:23" x14ac:dyDescent="0.25">
      <c r="A36" s="2">
        <v>23</v>
      </c>
      <c r="B36" s="2">
        <f t="shared" si="1"/>
        <v>2.3000000000000003</v>
      </c>
      <c r="D36">
        <f t="shared" si="7"/>
        <v>88.629381196525074</v>
      </c>
      <c r="E36">
        <f t="shared" ca="1" si="0"/>
        <v>-15.24743853210289</v>
      </c>
      <c r="F36">
        <f t="shared" ca="1" si="2"/>
        <v>164.51900454476964</v>
      </c>
      <c r="G36">
        <v>10</v>
      </c>
      <c r="H36">
        <f t="shared" si="3"/>
        <v>98.629381196525074</v>
      </c>
      <c r="I36">
        <f t="shared" si="8"/>
        <v>179.76644307687252</v>
      </c>
      <c r="J36" s="17">
        <f t="shared" ca="1" si="9"/>
        <v>180.19492392423538</v>
      </c>
      <c r="K36" s="18">
        <f t="shared" si="10"/>
        <v>7.8551672112789506E-3</v>
      </c>
      <c r="L36" s="17">
        <f t="shared" si="4"/>
        <v>7.8545502232252234E-5</v>
      </c>
      <c r="M36" s="9">
        <f t="shared" ca="1" si="5"/>
        <v>180.19369265127477</v>
      </c>
      <c r="N36" s="18">
        <f t="shared" si="6"/>
        <v>7.8545502232252214E-3</v>
      </c>
    </row>
    <row r="37" spans="1:23" x14ac:dyDescent="0.25">
      <c r="A37" s="2">
        <v>24</v>
      </c>
      <c r="B37" s="2">
        <f t="shared" si="1"/>
        <v>2.4000000000000004</v>
      </c>
      <c r="D37">
        <f t="shared" si="7"/>
        <v>79.766443076872562</v>
      </c>
      <c r="E37">
        <f t="shared" ca="1" si="0"/>
        <v>-1.9413216360788845</v>
      </c>
      <c r="F37">
        <f t="shared" ca="1" si="2"/>
        <v>169.84847713310637</v>
      </c>
      <c r="G37">
        <v>10</v>
      </c>
      <c r="H37">
        <f t="shared" si="3"/>
        <v>89.766443076872562</v>
      </c>
      <c r="I37">
        <f t="shared" si="8"/>
        <v>171.78979876918527</v>
      </c>
      <c r="J37" s="17">
        <f t="shared" ca="1" si="9"/>
        <v>172.17543153181185</v>
      </c>
      <c r="K37" s="18">
        <f t="shared" si="10"/>
        <v>6.3626854411359497E-3</v>
      </c>
      <c r="L37" s="17">
        <f t="shared" si="4"/>
        <v>6.3622806292326289E-5</v>
      </c>
      <c r="M37" s="9">
        <f t="shared" ca="1" si="5"/>
        <v>172.1752834844429</v>
      </c>
      <c r="N37" s="18">
        <f t="shared" si="6"/>
        <v>6.3622806292326292E-3</v>
      </c>
    </row>
    <row r="38" spans="1:23" x14ac:dyDescent="0.25">
      <c r="A38" s="2">
        <v>25</v>
      </c>
      <c r="B38" s="2">
        <f t="shared" si="1"/>
        <v>2.5</v>
      </c>
      <c r="D38">
        <f t="shared" si="7"/>
        <v>71.78979876918531</v>
      </c>
      <c r="E38">
        <f t="shared" ca="1" si="0"/>
        <v>-17.238632198391276</v>
      </c>
      <c r="F38">
        <f t="shared" ca="1" si="2"/>
        <v>147.37218669387545</v>
      </c>
      <c r="G38">
        <v>10</v>
      </c>
      <c r="H38">
        <f t="shared" si="3"/>
        <v>81.78979876918531</v>
      </c>
      <c r="I38">
        <f t="shared" si="8"/>
        <v>164.61081889226674</v>
      </c>
      <c r="J38" s="17">
        <f t="shared" ca="1" si="9"/>
        <v>164.95788837863068</v>
      </c>
      <c r="K38" s="18">
        <f t="shared" si="10"/>
        <v>5.1537752073201196E-3</v>
      </c>
      <c r="L38" s="17">
        <f t="shared" si="4"/>
        <v>5.1535096070196862E-5</v>
      </c>
      <c r="M38" s="9">
        <f t="shared" ca="1" si="5"/>
        <v>164.95698209780491</v>
      </c>
      <c r="N38" s="18">
        <f t="shared" si="6"/>
        <v>5.1535096070196868E-3</v>
      </c>
    </row>
    <row r="39" spans="1:23" x14ac:dyDescent="0.25">
      <c r="A39" s="2">
        <v>26</v>
      </c>
      <c r="B39" s="2">
        <f t="shared" si="1"/>
        <v>2.6</v>
      </c>
      <c r="D39">
        <f t="shared" si="7"/>
        <v>64.610818892266778</v>
      </c>
      <c r="E39">
        <f t="shared" ca="1" si="0"/>
        <v>5.0236692505329552</v>
      </c>
      <c r="F39">
        <f t="shared" ca="1" si="2"/>
        <v>163.17340625357301</v>
      </c>
      <c r="G39">
        <v>10</v>
      </c>
      <c r="H39">
        <f t="shared" si="3"/>
        <v>74.610818892266778</v>
      </c>
      <c r="I39">
        <f t="shared" si="8"/>
        <v>158.14973700304006</v>
      </c>
      <c r="J39" s="17">
        <f t="shared" ca="1" si="9"/>
        <v>158.46209954076761</v>
      </c>
      <c r="K39" s="18">
        <f t="shared" si="10"/>
        <v>4.1745579179292966E-3</v>
      </c>
      <c r="L39" s="17">
        <f t="shared" si="4"/>
        <v>4.1743836558658659E-5</v>
      </c>
      <c r="M39" s="9">
        <f t="shared" ca="1" si="5"/>
        <v>158.46229620878501</v>
      </c>
      <c r="N39" s="18">
        <f t="shared" si="6"/>
        <v>4.1743836558658662E-3</v>
      </c>
    </row>
    <row r="40" spans="1:23" x14ac:dyDescent="0.25">
      <c r="A40" s="2">
        <v>27</v>
      </c>
      <c r="B40" s="2">
        <f t="shared" si="1"/>
        <v>2.7</v>
      </c>
      <c r="D40">
        <f t="shared" si="7"/>
        <v>58.149737003040102</v>
      </c>
      <c r="E40">
        <f t="shared" ca="1" si="0"/>
        <v>8.0499604403986673</v>
      </c>
      <c r="F40">
        <f t="shared" ca="1" si="2"/>
        <v>160.38472374313474</v>
      </c>
      <c r="G40">
        <v>10</v>
      </c>
      <c r="H40">
        <f t="shared" si="3"/>
        <v>68.149737003040102</v>
      </c>
      <c r="I40">
        <f t="shared" si="8"/>
        <v>152.33476330273606</v>
      </c>
      <c r="J40" s="17">
        <f t="shared" ca="1" si="9"/>
        <v>152.61588958669086</v>
      </c>
      <c r="K40" s="18">
        <f t="shared" si="10"/>
        <v>3.3813919135227302E-3</v>
      </c>
      <c r="L40" s="17">
        <f t="shared" si="4"/>
        <v>3.3812775792760911E-5</v>
      </c>
      <c r="M40" s="9">
        <f t="shared" ca="1" si="5"/>
        <v>152.61615227253836</v>
      </c>
      <c r="N40" s="18">
        <f t="shared" si="6"/>
        <v>3.3812775792760909E-3</v>
      </c>
    </row>
    <row r="41" spans="1:23" x14ac:dyDescent="0.25">
      <c r="A41" s="2">
        <v>28</v>
      </c>
      <c r="B41" s="2">
        <f t="shared" si="1"/>
        <v>2.8000000000000003</v>
      </c>
      <c r="D41">
        <f t="shared" si="7"/>
        <v>52.334763302736093</v>
      </c>
      <c r="E41">
        <f t="shared" ca="1" si="0"/>
        <v>7.0112619512946628</v>
      </c>
      <c r="F41">
        <f t="shared" ca="1" si="2"/>
        <v>154.11254892375715</v>
      </c>
      <c r="G41">
        <v>10</v>
      </c>
      <c r="H41">
        <f t="shared" si="3"/>
        <v>62.334763302736093</v>
      </c>
      <c r="I41">
        <f t="shared" si="8"/>
        <v>147.10128697246247</v>
      </c>
      <c r="J41" s="17">
        <f t="shared" ca="1" si="9"/>
        <v>147.35430062802178</v>
      </c>
      <c r="K41" s="18">
        <f t="shared" si="10"/>
        <v>2.7389274499534117E-3</v>
      </c>
      <c r="L41" s="17">
        <f t="shared" si="4"/>
        <v>2.738852434772262E-5</v>
      </c>
      <c r="M41" s="9">
        <f t="shared" ca="1" si="5"/>
        <v>147.35448572646976</v>
      </c>
      <c r="N41" s="18">
        <f t="shared" si="6"/>
        <v>2.738852434772262E-3</v>
      </c>
    </row>
    <row r="42" spans="1:23" x14ac:dyDescent="0.25">
      <c r="A42" s="2">
        <v>29</v>
      </c>
      <c r="B42" s="2">
        <f t="shared" si="1"/>
        <v>2.9000000000000004</v>
      </c>
      <c r="D42">
        <f t="shared" si="7"/>
        <v>47.101286972462482</v>
      </c>
      <c r="E42">
        <f t="shared" ca="1" si="0"/>
        <v>-4.8685346694213818</v>
      </c>
      <c r="F42">
        <f t="shared" ca="1" si="2"/>
        <v>137.52262360579485</v>
      </c>
      <c r="G42">
        <v>10</v>
      </c>
      <c r="H42">
        <f t="shared" si="3"/>
        <v>57.101286972462482</v>
      </c>
      <c r="I42">
        <f t="shared" si="8"/>
        <v>142.39115827521624</v>
      </c>
      <c r="J42" s="17">
        <f t="shared" ca="1" si="9"/>
        <v>142.61887056521959</v>
      </c>
      <c r="K42" s="18">
        <f t="shared" si="10"/>
        <v>2.2185312344622636E-3</v>
      </c>
      <c r="L42" s="17">
        <f t="shared" si="4"/>
        <v>2.2184820167457912E-5</v>
      </c>
      <c r="M42" s="9">
        <f t="shared" ca="1" si="5"/>
        <v>142.61875750589726</v>
      </c>
      <c r="N42" s="18">
        <f t="shared" si="6"/>
        <v>2.2184820167457913E-3</v>
      </c>
    </row>
    <row r="43" spans="1:23" x14ac:dyDescent="0.25">
      <c r="A43" s="2">
        <v>30</v>
      </c>
      <c r="B43" s="2">
        <f t="shared" si="1"/>
        <v>3</v>
      </c>
      <c r="D43">
        <f t="shared" si="7"/>
        <v>42.391158275216235</v>
      </c>
      <c r="E43">
        <f t="shared" ca="1" si="0"/>
        <v>15.24407360426766</v>
      </c>
      <c r="F43">
        <f t="shared" ca="1" si="2"/>
        <v>153.39611605196228</v>
      </c>
      <c r="G43">
        <v>10</v>
      </c>
      <c r="H43">
        <f t="shared" si="3"/>
        <v>52.391158275216235</v>
      </c>
      <c r="I43">
        <f t="shared" si="8"/>
        <v>138.15204244769461</v>
      </c>
      <c r="J43" s="17">
        <f t="shared" ca="1" si="9"/>
        <v>138.35698350869765</v>
      </c>
      <c r="K43" s="18">
        <f t="shared" si="10"/>
        <v>1.7970102999144335E-3</v>
      </c>
      <c r="L43" s="17">
        <f t="shared" si="4"/>
        <v>1.7969780080345419E-5</v>
      </c>
      <c r="M43" s="9">
        <f t="shared" ca="1" si="5"/>
        <v>138.35725375860204</v>
      </c>
      <c r="N43" s="18">
        <f t="shared" si="6"/>
        <v>1.7969780080345419E-3</v>
      </c>
    </row>
    <row r="44" spans="1:23" x14ac:dyDescent="0.25">
      <c r="A44" s="2">
        <v>31</v>
      </c>
      <c r="B44" s="2">
        <f t="shared" si="1"/>
        <v>3.1</v>
      </c>
      <c r="D44">
        <f t="shared" si="7"/>
        <v>38.152042447694612</v>
      </c>
      <c r="E44">
        <f t="shared" ca="1" si="0"/>
        <v>-7.635756236303787</v>
      </c>
      <c r="F44">
        <f t="shared" ca="1" si="2"/>
        <v>126.70108196662136</v>
      </c>
      <c r="G44">
        <v>10</v>
      </c>
      <c r="H44">
        <f t="shared" si="3"/>
        <v>48.152042447694612</v>
      </c>
      <c r="I44">
        <f t="shared" si="8"/>
        <v>134.33683820292515</v>
      </c>
      <c r="J44" s="17">
        <f t="shared" ca="1" si="9"/>
        <v>134.52128515782789</v>
      </c>
      <c r="K44" s="18">
        <f t="shared" si="10"/>
        <v>1.4555783429306911E-3</v>
      </c>
      <c r="L44" s="17">
        <f t="shared" si="4"/>
        <v>1.4555571561559572E-5</v>
      </c>
      <c r="M44" s="9">
        <f t="shared" ca="1" si="5"/>
        <v>134.52117133030072</v>
      </c>
      <c r="N44" s="18">
        <f t="shared" si="6"/>
        <v>1.455557156155957E-3</v>
      </c>
      <c r="T44" s="9"/>
      <c r="U44" s="9"/>
      <c r="V44" s="9"/>
      <c r="W44" s="9"/>
    </row>
    <row r="45" spans="1:23" x14ac:dyDescent="0.25">
      <c r="A45" s="2">
        <v>32</v>
      </c>
      <c r="B45" s="2">
        <f t="shared" si="1"/>
        <v>3.2</v>
      </c>
      <c r="D45">
        <f t="shared" si="7"/>
        <v>34.336838202925151</v>
      </c>
      <c r="E45">
        <f t="shared" ref="E45:E76" ca="1" si="11">IF($K$3=0,$K$2,NORMINV(RAND(),$K$2,$K$3))</f>
        <v>4.3445075268855904</v>
      </c>
      <c r="F45">
        <f t="shared" ca="1" si="2"/>
        <v>135.24766190951823</v>
      </c>
      <c r="G45">
        <v>10</v>
      </c>
      <c r="H45">
        <f t="shared" si="3"/>
        <v>44.336838202925151</v>
      </c>
      <c r="I45">
        <f t="shared" si="8"/>
        <v>130.90315438263264</v>
      </c>
      <c r="J45" s="17">
        <f t="shared" ca="1" si="9"/>
        <v>131.0691566420451</v>
      </c>
      <c r="K45" s="18">
        <f t="shared" si="10"/>
        <v>1.1790184577738598E-3</v>
      </c>
      <c r="L45" s="17">
        <f t="shared" si="4"/>
        <v>1.1790045570925137E-5</v>
      </c>
      <c r="M45" s="9">
        <f t="shared" ca="1" si="5"/>
        <v>131.06920590681261</v>
      </c>
      <c r="N45" s="18">
        <f t="shared" si="6"/>
        <v>1.1790045570925136E-3</v>
      </c>
      <c r="T45" s="10"/>
      <c r="U45" s="10"/>
      <c r="V45" s="10"/>
      <c r="W45" s="9"/>
    </row>
    <row r="46" spans="1:23" x14ac:dyDescent="0.25">
      <c r="A46" s="2">
        <v>33</v>
      </c>
      <c r="B46" s="2">
        <f t="shared" si="1"/>
        <v>3.3000000000000003</v>
      </c>
      <c r="D46">
        <f t="shared" si="7"/>
        <v>30.903154382632636</v>
      </c>
      <c r="E46">
        <f t="shared" ca="1" si="11"/>
        <v>-11.908504274474598</v>
      </c>
      <c r="F46">
        <f t="shared" ca="1" si="2"/>
        <v>115.90433466989478</v>
      </c>
      <c r="G46">
        <v>10</v>
      </c>
      <c r="H46">
        <f t="shared" si="3"/>
        <v>40.903154382632636</v>
      </c>
      <c r="I46">
        <f t="shared" si="8"/>
        <v>127.81283894436937</v>
      </c>
      <c r="J46" s="17">
        <f t="shared" ca="1" si="9"/>
        <v>127.96224097784059</v>
      </c>
      <c r="K46" s="18">
        <f t="shared" si="10"/>
        <v>9.5500495079682654E-4</v>
      </c>
      <c r="L46" s="17">
        <f t="shared" si="4"/>
        <v>9.54995830539365E-6</v>
      </c>
      <c r="M46" s="9">
        <f t="shared" ca="1" si="5"/>
        <v>127.96212582533811</v>
      </c>
      <c r="N46" s="18">
        <f t="shared" si="6"/>
        <v>9.5499583053936497E-4</v>
      </c>
      <c r="T46" s="8"/>
      <c r="U46" s="6"/>
      <c r="V46" s="7"/>
      <c r="W46" s="9"/>
    </row>
    <row r="47" spans="1:23" x14ac:dyDescent="0.25">
      <c r="A47" s="2">
        <v>34</v>
      </c>
      <c r="B47" s="2">
        <f t="shared" si="1"/>
        <v>3.4000000000000004</v>
      </c>
      <c r="D47">
        <f t="shared" si="7"/>
        <v>27.812838944369371</v>
      </c>
      <c r="E47">
        <f t="shared" ca="1" si="11"/>
        <v>-6.8544864829337859</v>
      </c>
      <c r="F47">
        <f t="shared" ca="1" si="2"/>
        <v>118.17706856699866</v>
      </c>
      <c r="G47">
        <v>10</v>
      </c>
      <c r="H47">
        <f t="shared" si="3"/>
        <v>37.812838944369375</v>
      </c>
      <c r="I47">
        <f t="shared" si="8"/>
        <v>125.03155504993244</v>
      </c>
      <c r="J47" s="17">
        <f t="shared" ca="1" si="9"/>
        <v>125.16601688005653</v>
      </c>
      <c r="K47" s="18">
        <f t="shared" si="10"/>
        <v>7.735540101454295E-4</v>
      </c>
      <c r="L47" s="17">
        <f t="shared" si="4"/>
        <v>7.7354802633365135E-6</v>
      </c>
      <c r="M47" s="9">
        <f t="shared" ca="1" si="5"/>
        <v>125.16596281718479</v>
      </c>
      <c r="N47" s="18">
        <f t="shared" si="6"/>
        <v>7.7354802633365139E-4</v>
      </c>
      <c r="T47" s="8"/>
      <c r="U47" s="6"/>
      <c r="V47" s="7"/>
      <c r="W47" s="9"/>
    </row>
    <row r="48" spans="1:23" x14ac:dyDescent="0.25">
      <c r="A48" s="2">
        <v>35</v>
      </c>
      <c r="B48" s="2">
        <f t="shared" si="1"/>
        <v>3.5</v>
      </c>
      <c r="D48">
        <f t="shared" si="7"/>
        <v>25.031555049932436</v>
      </c>
      <c r="E48">
        <f t="shared" ca="1" si="11"/>
        <v>-9.3196702080270306</v>
      </c>
      <c r="F48">
        <f t="shared" ca="1" si="2"/>
        <v>113.20872933691216</v>
      </c>
      <c r="G48">
        <v>10</v>
      </c>
      <c r="H48">
        <f t="shared" si="3"/>
        <v>35.031555049932436</v>
      </c>
      <c r="I48">
        <f t="shared" si="8"/>
        <v>122.52839954493919</v>
      </c>
      <c r="J48" s="17">
        <f t="shared" ca="1" si="9"/>
        <v>122.64941519205088</v>
      </c>
      <c r="K48" s="18">
        <f t="shared" si="10"/>
        <v>6.2657874821779786E-4</v>
      </c>
      <c r="L48" s="17">
        <f t="shared" si="4"/>
        <v>6.2657482223312007E-6</v>
      </c>
      <c r="M48" s="9">
        <f t="shared" ca="1" si="5"/>
        <v>122.64935603909026</v>
      </c>
      <c r="N48" s="18">
        <f t="shared" si="6"/>
        <v>6.2657482223311999E-4</v>
      </c>
      <c r="T48" s="8"/>
      <c r="U48" s="6"/>
      <c r="V48" s="7"/>
      <c r="W48" s="9"/>
    </row>
    <row r="49" spans="1:23" x14ac:dyDescent="0.25">
      <c r="A49" s="2">
        <v>36</v>
      </c>
      <c r="B49" s="2">
        <f t="shared" si="1"/>
        <v>3.6</v>
      </c>
      <c r="D49">
        <f t="shared" si="7"/>
        <v>22.528399544939194</v>
      </c>
      <c r="E49">
        <f t="shared" ca="1" si="11"/>
        <v>-12.697546902463648</v>
      </c>
      <c r="F49">
        <f t="shared" ca="1" si="2"/>
        <v>107.57801268798163</v>
      </c>
      <c r="G49">
        <v>10</v>
      </c>
      <c r="H49">
        <f t="shared" si="3"/>
        <v>32.528399544939191</v>
      </c>
      <c r="I49">
        <f t="shared" si="8"/>
        <v>120.27555959044527</v>
      </c>
      <c r="J49" s="17">
        <f t="shared" ca="1" si="9"/>
        <v>120.3844736728458</v>
      </c>
      <c r="K49" s="18">
        <f t="shared" si="10"/>
        <v>5.0752878605641639E-4</v>
      </c>
      <c r="L49" s="17">
        <f t="shared" si="4"/>
        <v>5.0752621021480278E-6</v>
      </c>
      <c r="M49" s="9">
        <f t="shared" ca="1" si="5"/>
        <v>120.38440867669971</v>
      </c>
      <c r="N49" s="18">
        <f t="shared" si="6"/>
        <v>5.0752621021480282E-4</v>
      </c>
      <c r="T49" s="8"/>
      <c r="U49" s="6"/>
      <c r="V49" s="7"/>
      <c r="W49" s="9"/>
    </row>
    <row r="50" spans="1:23" x14ac:dyDescent="0.25">
      <c r="A50" s="2">
        <v>37</v>
      </c>
      <c r="B50" s="2">
        <f t="shared" si="1"/>
        <v>3.7</v>
      </c>
      <c r="D50">
        <f t="shared" si="7"/>
        <v>20.275559590445276</v>
      </c>
      <c r="E50">
        <f t="shared" ca="1" si="11"/>
        <v>2.5902134365277156</v>
      </c>
      <c r="F50">
        <f t="shared" ca="1" si="2"/>
        <v>120.83821706792847</v>
      </c>
      <c r="G50">
        <v>10</v>
      </c>
      <c r="H50">
        <f t="shared" si="3"/>
        <v>30.275559590445276</v>
      </c>
      <c r="I50">
        <f t="shared" si="8"/>
        <v>118.24800363140075</v>
      </c>
      <c r="J50" s="17">
        <f t="shared" ca="1" si="9"/>
        <v>118.34602630556122</v>
      </c>
      <c r="K50" s="18">
        <f t="shared" si="10"/>
        <v>4.110983167056973E-4</v>
      </c>
      <c r="L50" s="17">
        <f t="shared" si="4"/>
        <v>4.1109662669438492E-6</v>
      </c>
      <c r="M50" s="9">
        <f t="shared" ca="1" si="5"/>
        <v>118.34603655087338</v>
      </c>
      <c r="N50" s="18">
        <f t="shared" si="6"/>
        <v>4.1109662669438493E-4</v>
      </c>
      <c r="T50" s="8"/>
      <c r="U50" s="6"/>
      <c r="V50" s="7"/>
      <c r="W50" s="9"/>
    </row>
    <row r="51" spans="1:23" x14ac:dyDescent="0.25">
      <c r="A51" s="2">
        <v>38</v>
      </c>
      <c r="B51" s="2">
        <f t="shared" si="1"/>
        <v>3.8000000000000003</v>
      </c>
      <c r="D51">
        <f t="shared" si="7"/>
        <v>18.248003631400749</v>
      </c>
      <c r="E51">
        <f t="shared" ca="1" si="11"/>
        <v>2.4853151900265562</v>
      </c>
      <c r="F51">
        <f t="shared" ca="1" si="2"/>
        <v>118.90851845828723</v>
      </c>
      <c r="G51">
        <v>10</v>
      </c>
      <c r="H51">
        <f t="shared" si="3"/>
        <v>28.248003631400749</v>
      </c>
      <c r="I51">
        <f t="shared" si="8"/>
        <v>116.42320326826068</v>
      </c>
      <c r="J51" s="17">
        <f t="shared" ca="1" si="9"/>
        <v>116.5114236750051</v>
      </c>
      <c r="K51" s="18">
        <f t="shared" si="10"/>
        <v>3.3298963653161486E-4</v>
      </c>
      <c r="L51" s="17">
        <f t="shared" si="4"/>
        <v>3.3298852771432671E-6</v>
      </c>
      <c r="M51" s="9">
        <f t="shared" ca="1" si="5"/>
        <v>116.51143165705574</v>
      </c>
      <c r="N51" s="18">
        <f t="shared" si="6"/>
        <v>3.3298852771432671E-4</v>
      </c>
      <c r="T51" s="8"/>
      <c r="U51" s="6"/>
      <c r="V51" s="7"/>
      <c r="W51" s="9"/>
    </row>
    <row r="52" spans="1:23" x14ac:dyDescent="0.25">
      <c r="A52" s="2">
        <v>39</v>
      </c>
      <c r="B52" s="2">
        <f t="shared" si="1"/>
        <v>3.9000000000000004</v>
      </c>
      <c r="D52">
        <f t="shared" si="7"/>
        <v>16.423203268260675</v>
      </c>
      <c r="E52">
        <f t="shared" ca="1" si="11"/>
        <v>-0.98361805392099533</v>
      </c>
      <c r="F52">
        <f t="shared" ca="1" si="2"/>
        <v>113.79726488751362</v>
      </c>
      <c r="G52">
        <v>10</v>
      </c>
      <c r="H52">
        <f t="shared" si="3"/>
        <v>26.423203268260675</v>
      </c>
      <c r="I52">
        <f t="shared" si="8"/>
        <v>114.78088294143461</v>
      </c>
      <c r="J52" s="17">
        <f t="shared" ca="1" si="9"/>
        <v>114.86028130750459</v>
      </c>
      <c r="K52" s="18">
        <f t="shared" si="10"/>
        <v>2.6972160559060804E-4</v>
      </c>
      <c r="L52" s="17">
        <f t="shared" si="4"/>
        <v>2.6972087809512505E-6</v>
      </c>
      <c r="M52" s="9">
        <f t="shared" ca="1" si="5"/>
        <v>114.86027844032738</v>
      </c>
      <c r="N52" s="18">
        <f t="shared" si="6"/>
        <v>2.6972087809512503E-4</v>
      </c>
      <c r="T52" s="8"/>
      <c r="U52" s="6"/>
      <c r="V52" s="7"/>
      <c r="W52" s="9"/>
    </row>
    <row r="53" spans="1:23" x14ac:dyDescent="0.25">
      <c r="A53" s="2">
        <v>40</v>
      </c>
      <c r="B53" s="2">
        <f t="shared" si="1"/>
        <v>4</v>
      </c>
      <c r="D53">
        <f t="shared" si="7"/>
        <v>14.780882941434609</v>
      </c>
      <c r="E53">
        <f t="shared" ca="1" si="11"/>
        <v>-2.3986746594472832</v>
      </c>
      <c r="F53">
        <f t="shared" ca="1" si="2"/>
        <v>110.90411998784387</v>
      </c>
      <c r="G53">
        <v>10</v>
      </c>
      <c r="H53">
        <f t="shared" si="3"/>
        <v>24.780882941434609</v>
      </c>
      <c r="I53">
        <f t="shared" si="8"/>
        <v>113.30279464729115</v>
      </c>
      <c r="J53" s="17">
        <f t="shared" ca="1" si="9"/>
        <v>113.37425317675414</v>
      </c>
      <c r="K53" s="18">
        <f t="shared" si="10"/>
        <v>2.1847450052839252E-4</v>
      </c>
      <c r="L53" s="17">
        <f t="shared" si="4"/>
        <v>2.184740232183615E-6</v>
      </c>
      <c r="M53" s="9">
        <f t="shared" ca="1" si="5"/>
        <v>113.37424778015478</v>
      </c>
      <c r="N53" s="18">
        <f t="shared" si="6"/>
        <v>2.184740232183615E-4</v>
      </c>
      <c r="T53" s="8"/>
      <c r="U53" s="6"/>
      <c r="V53" s="7"/>
      <c r="W53" s="9"/>
    </row>
    <row r="54" spans="1:23" x14ac:dyDescent="0.25">
      <c r="A54" s="2">
        <v>41</v>
      </c>
      <c r="B54" s="2">
        <f t="shared" si="1"/>
        <v>4.1000000000000005</v>
      </c>
      <c r="D54">
        <f t="shared" si="7"/>
        <v>13.302794647291147</v>
      </c>
      <c r="E54">
        <f t="shared" ca="1" si="11"/>
        <v>6.3761863890194288</v>
      </c>
      <c r="F54">
        <f t="shared" ca="1" si="2"/>
        <v>118.34870157158146</v>
      </c>
      <c r="G54">
        <v>10</v>
      </c>
      <c r="H54">
        <f t="shared" si="3"/>
        <v>23.302794647291147</v>
      </c>
      <c r="I54">
        <f t="shared" si="8"/>
        <v>111.97251518256203</v>
      </c>
      <c r="J54" s="17">
        <f t="shared" ca="1" si="9"/>
        <v>112.03682785907873</v>
      </c>
      <c r="K54" s="18">
        <f t="shared" si="10"/>
        <v>1.7696434542799794E-4</v>
      </c>
      <c r="L54" s="17">
        <f t="shared" si="4"/>
        <v>1.7696403226475659E-6</v>
      </c>
      <c r="M54" s="9">
        <f t="shared" ca="1" si="5"/>
        <v>112.03683902882496</v>
      </c>
      <c r="N54" s="18">
        <f t="shared" si="6"/>
        <v>1.7696403226475662E-4</v>
      </c>
      <c r="T54" s="8"/>
      <c r="U54" s="6"/>
      <c r="V54" s="7"/>
      <c r="W54" s="9"/>
    </row>
    <row r="55" spans="1:23" x14ac:dyDescent="0.25">
      <c r="A55" s="2">
        <v>42</v>
      </c>
      <c r="B55" s="2">
        <f t="shared" si="1"/>
        <v>4.2</v>
      </c>
      <c r="D55">
        <f t="shared" si="7"/>
        <v>11.972515182562033</v>
      </c>
      <c r="E55">
        <f t="shared" ca="1" si="11"/>
        <v>-13.667251968573948</v>
      </c>
      <c r="F55">
        <f t="shared" ca="1" si="2"/>
        <v>97.108011695731889</v>
      </c>
      <c r="G55">
        <v>10</v>
      </c>
      <c r="H55">
        <f t="shared" si="3"/>
        <v>21.972515182562034</v>
      </c>
      <c r="I55">
        <f t="shared" si="8"/>
        <v>110.77526366430584</v>
      </c>
      <c r="J55" s="17">
        <f t="shared" ca="1" si="9"/>
        <v>110.83314507317085</v>
      </c>
      <c r="K55" s="18">
        <f t="shared" si="10"/>
        <v>1.4334111979667834E-4</v>
      </c>
      <c r="L55" s="17">
        <f t="shared" si="4"/>
        <v>1.4334091433020661E-6</v>
      </c>
      <c r="M55" s="9">
        <f t="shared" ca="1" si="5"/>
        <v>110.83312539943918</v>
      </c>
      <c r="N55" s="18">
        <f t="shared" si="6"/>
        <v>1.4334091433020662E-4</v>
      </c>
      <c r="T55" s="8"/>
      <c r="U55" s="6"/>
      <c r="V55" s="7"/>
      <c r="W55" s="9"/>
    </row>
    <row r="56" spans="1:23" x14ac:dyDescent="0.25">
      <c r="A56" s="2">
        <v>43</v>
      </c>
      <c r="B56" s="2">
        <f t="shared" si="1"/>
        <v>4.3</v>
      </c>
      <c r="D56">
        <f t="shared" si="7"/>
        <v>10.775263664305829</v>
      </c>
      <c r="E56">
        <f t="shared" ca="1" si="11"/>
        <v>-2.4503836116635269</v>
      </c>
      <c r="F56">
        <f t="shared" ca="1" si="2"/>
        <v>107.24735368621174</v>
      </c>
      <c r="G56">
        <v>10</v>
      </c>
      <c r="H56">
        <f t="shared" si="3"/>
        <v>20.775263664305829</v>
      </c>
      <c r="I56">
        <f t="shared" si="8"/>
        <v>109.69773729787526</v>
      </c>
      <c r="J56" s="17">
        <f t="shared" ca="1" si="9"/>
        <v>109.74983056585377</v>
      </c>
      <c r="K56" s="18">
        <f t="shared" si="10"/>
        <v>1.1610630703530947E-4</v>
      </c>
      <c r="L56" s="17">
        <f t="shared" si="4"/>
        <v>1.1610617222872065E-6</v>
      </c>
      <c r="M56" s="9">
        <f t="shared" ca="1" si="5"/>
        <v>109.74982766032366</v>
      </c>
      <c r="N56" s="18">
        <f t="shared" si="6"/>
        <v>1.1610617222872064E-4</v>
      </c>
      <c r="T56" s="8"/>
      <c r="U56" s="6"/>
      <c r="V56" s="7"/>
      <c r="W56" s="9"/>
    </row>
    <row r="57" spans="1:23" x14ac:dyDescent="0.25">
      <c r="A57" s="2">
        <v>44</v>
      </c>
      <c r="B57" s="2">
        <f t="shared" si="1"/>
        <v>4.4000000000000004</v>
      </c>
      <c r="D57">
        <f t="shared" si="7"/>
        <v>9.6977372978752463</v>
      </c>
      <c r="E57">
        <f t="shared" ca="1" si="11"/>
        <v>5.6285485397267117</v>
      </c>
      <c r="F57">
        <f t="shared" ca="1" si="2"/>
        <v>114.35651210781445</v>
      </c>
      <c r="G57">
        <v>10</v>
      </c>
      <c r="H57">
        <f t="shared" si="3"/>
        <v>19.697737297875246</v>
      </c>
      <c r="I57">
        <f t="shared" si="8"/>
        <v>108.72796356808774</v>
      </c>
      <c r="J57" s="17">
        <f t="shared" ca="1" si="9"/>
        <v>108.7748475092684</v>
      </c>
      <c r="K57" s="18">
        <f t="shared" si="10"/>
        <v>9.4046108698600672E-5</v>
      </c>
      <c r="L57" s="17">
        <f t="shared" si="4"/>
        <v>9.4046020251978239E-7</v>
      </c>
      <c r="M57" s="9">
        <f t="shared" ca="1" si="5"/>
        <v>108.77485275860181</v>
      </c>
      <c r="N57" s="18">
        <f t="shared" si="6"/>
        <v>9.4046020251978236E-5</v>
      </c>
      <c r="T57" s="9"/>
      <c r="U57" s="9"/>
      <c r="V57" s="9"/>
      <c r="W57" s="9"/>
    </row>
    <row r="58" spans="1:23" x14ac:dyDescent="0.25">
      <c r="A58" s="2">
        <v>45</v>
      </c>
      <c r="B58" s="2">
        <f t="shared" si="1"/>
        <v>4.5</v>
      </c>
      <c r="D58">
        <f t="shared" si="7"/>
        <v>8.7279635680877217</v>
      </c>
      <c r="E58">
        <f t="shared" ca="1" si="11"/>
        <v>-6.7102884872083903</v>
      </c>
      <c r="F58">
        <f t="shared" ca="1" si="2"/>
        <v>101.14487872407058</v>
      </c>
      <c r="G58">
        <v>10</v>
      </c>
      <c r="H58">
        <f t="shared" si="3"/>
        <v>18.727963568087723</v>
      </c>
      <c r="I58">
        <f t="shared" si="8"/>
        <v>107.85516721127897</v>
      </c>
      <c r="J58" s="17">
        <f t="shared" ca="1" si="9"/>
        <v>107.89736275834156</v>
      </c>
      <c r="K58" s="18">
        <f t="shared" si="10"/>
        <v>7.6177348045866554E-5</v>
      </c>
      <c r="L58" s="17">
        <f t="shared" si="4"/>
        <v>7.6177290016027209E-7</v>
      </c>
      <c r="M58" s="9">
        <f t="shared" ca="1" si="5"/>
        <v>107.89735761448222</v>
      </c>
      <c r="N58" s="18">
        <f t="shared" si="6"/>
        <v>7.6177290016027198E-5</v>
      </c>
    </row>
    <row r="59" spans="1:23" x14ac:dyDescent="0.25">
      <c r="A59" s="2">
        <v>46</v>
      </c>
      <c r="B59" s="2">
        <f t="shared" si="1"/>
        <v>4.6000000000000005</v>
      </c>
      <c r="D59">
        <f t="shared" si="7"/>
        <v>7.8551672112789497</v>
      </c>
      <c r="E59">
        <f t="shared" ca="1" si="11"/>
        <v>23.994569326428877</v>
      </c>
      <c r="F59">
        <f t="shared" ca="1" si="2"/>
        <v>131.06421981657996</v>
      </c>
      <c r="G59">
        <v>10</v>
      </c>
      <c r="H59">
        <f t="shared" si="3"/>
        <v>17.85516721127895</v>
      </c>
      <c r="I59">
        <f t="shared" si="8"/>
        <v>107.06965049015108</v>
      </c>
      <c r="J59" s="17">
        <f t="shared" ca="1" si="9"/>
        <v>107.1076264825074</v>
      </c>
      <c r="K59" s="18">
        <f t="shared" si="10"/>
        <v>6.1703651917151923E-5</v>
      </c>
      <c r="L59" s="17">
        <f t="shared" si="4"/>
        <v>6.1703613843768817E-7</v>
      </c>
      <c r="M59" s="9">
        <f t="shared" ca="1" si="5"/>
        <v>107.10764126459124</v>
      </c>
      <c r="N59" s="18">
        <f t="shared" si="6"/>
        <v>6.1703613843768813E-5</v>
      </c>
    </row>
    <row r="60" spans="1:23" x14ac:dyDescent="0.25">
      <c r="A60" s="2">
        <v>47</v>
      </c>
      <c r="B60" s="2">
        <f t="shared" si="1"/>
        <v>4.7</v>
      </c>
      <c r="D60">
        <f t="shared" si="7"/>
        <v>7.0696504901510551</v>
      </c>
      <c r="E60">
        <f t="shared" ca="1" si="11"/>
        <v>-5.2772834591917919</v>
      </c>
      <c r="F60">
        <f t="shared" ca="1" si="2"/>
        <v>101.08540198194417</v>
      </c>
      <c r="G60">
        <v>10</v>
      </c>
      <c r="H60">
        <f t="shared" si="3"/>
        <v>17.069650490151055</v>
      </c>
      <c r="I60">
        <f t="shared" si="8"/>
        <v>106.36268544113597</v>
      </c>
      <c r="J60" s="17">
        <f t="shared" ca="1" si="9"/>
        <v>106.39686383425666</v>
      </c>
      <c r="K60" s="18">
        <f t="shared" si="10"/>
        <v>4.9979958052893058E-5</v>
      </c>
      <c r="L60" s="17">
        <f t="shared" si="4"/>
        <v>4.9979933072943478E-7</v>
      </c>
      <c r="M60" s="9">
        <f t="shared" ca="1" si="5"/>
        <v>106.39686117959158</v>
      </c>
      <c r="N60" s="18">
        <f t="shared" si="6"/>
        <v>4.9979933072943478E-5</v>
      </c>
    </row>
    <row r="61" spans="1:23" x14ac:dyDescent="0.25">
      <c r="A61" s="2">
        <v>48</v>
      </c>
      <c r="B61" s="2">
        <f t="shared" si="1"/>
        <v>4.8000000000000007</v>
      </c>
      <c r="D61">
        <f t="shared" si="7"/>
        <v>6.3626854411359499</v>
      </c>
      <c r="E61">
        <f t="shared" ca="1" si="11"/>
        <v>2.4245837555238219</v>
      </c>
      <c r="F61">
        <f t="shared" ca="1" si="2"/>
        <v>108.1510006525462</v>
      </c>
      <c r="G61">
        <v>10</v>
      </c>
      <c r="H61">
        <f t="shared" si="3"/>
        <v>16.362685441135952</v>
      </c>
      <c r="I61">
        <f t="shared" si="8"/>
        <v>105.72641689702237</v>
      </c>
      <c r="J61" s="17">
        <f t="shared" ca="1" si="9"/>
        <v>105.75717745083099</v>
      </c>
      <c r="K61" s="18">
        <f t="shared" si="10"/>
        <v>4.0483766022843381E-5</v>
      </c>
      <c r="L61" s="17">
        <f t="shared" si="4"/>
        <v>4.0483749633496901E-7</v>
      </c>
      <c r="M61" s="9">
        <f t="shared" ca="1" si="5"/>
        <v>105.75717841994039</v>
      </c>
      <c r="N61" s="18">
        <f t="shared" si="6"/>
        <v>4.0483749633496904E-5</v>
      </c>
    </row>
    <row r="62" spans="1:23" x14ac:dyDescent="0.25">
      <c r="A62" s="2">
        <v>49</v>
      </c>
      <c r="B62" s="2">
        <f t="shared" si="1"/>
        <v>4.9000000000000004</v>
      </c>
      <c r="D62">
        <f t="shared" si="7"/>
        <v>5.7264168970223555</v>
      </c>
      <c r="E62">
        <f t="shared" ca="1" si="11"/>
        <v>10.570358442353001</v>
      </c>
      <c r="F62">
        <f t="shared" ca="1" si="2"/>
        <v>115.72413364967313</v>
      </c>
      <c r="G62">
        <v>10</v>
      </c>
      <c r="H62">
        <f t="shared" si="3"/>
        <v>15.726416897022355</v>
      </c>
      <c r="I62">
        <f t="shared" si="8"/>
        <v>105.15377520732014</v>
      </c>
      <c r="J62" s="17">
        <f t="shared" ca="1" si="9"/>
        <v>105.1814597057479</v>
      </c>
      <c r="K62" s="18">
        <f t="shared" si="10"/>
        <v>3.2791850478503139E-5</v>
      </c>
      <c r="L62" s="17">
        <f t="shared" si="4"/>
        <v>3.279183972545209E-7</v>
      </c>
      <c r="M62" s="9">
        <f t="shared" ca="1" si="5"/>
        <v>105.18146316288464</v>
      </c>
      <c r="N62" s="18">
        <f t="shared" si="6"/>
        <v>3.2791839725452088E-5</v>
      </c>
    </row>
    <row r="63" spans="1:23" x14ac:dyDescent="0.25">
      <c r="A63" s="2">
        <v>50</v>
      </c>
      <c r="B63" s="2">
        <f t="shared" si="1"/>
        <v>5</v>
      </c>
      <c r="D63">
        <f t="shared" si="7"/>
        <v>5.1537752073201197</v>
      </c>
      <c r="E63">
        <f t="shared" ca="1" si="11"/>
        <v>-1.5702759823220747</v>
      </c>
      <c r="F63">
        <f t="shared" ca="1" si="2"/>
        <v>103.06812170426605</v>
      </c>
      <c r="G63">
        <v>10</v>
      </c>
      <c r="H63">
        <f t="shared" si="3"/>
        <v>15.15377520732012</v>
      </c>
      <c r="I63">
        <f t="shared" si="8"/>
        <v>104.63839768658812</v>
      </c>
      <c r="J63" s="17">
        <f t="shared" ca="1" si="9"/>
        <v>104.66331373517311</v>
      </c>
      <c r="K63" s="18">
        <f t="shared" si="10"/>
        <v>2.6561398887587544E-5</v>
      </c>
      <c r="L63" s="17">
        <f t="shared" si="4"/>
        <v>2.6561391832510308E-7</v>
      </c>
      <c r="M63" s="9">
        <f t="shared" ca="1" si="5"/>
        <v>104.6633133114679</v>
      </c>
      <c r="N63" s="18">
        <f t="shared" si="6"/>
        <v>2.6561391832510308E-5</v>
      </c>
    </row>
    <row r="64" spans="1:23" x14ac:dyDescent="0.25">
      <c r="A64" s="2">
        <v>51</v>
      </c>
      <c r="B64" s="2">
        <f t="shared" si="1"/>
        <v>5.1000000000000005</v>
      </c>
      <c r="D64">
        <f t="shared" si="7"/>
        <v>4.6383976865881076</v>
      </c>
      <c r="E64">
        <f t="shared" ca="1" si="11"/>
        <v>7.8479172730602755</v>
      </c>
      <c r="F64">
        <f t="shared" ca="1" si="2"/>
        <v>112.02247519098958</v>
      </c>
      <c r="G64">
        <v>10</v>
      </c>
      <c r="H64">
        <f t="shared" si="3"/>
        <v>14.638397686588107</v>
      </c>
      <c r="I64">
        <f t="shared" si="8"/>
        <v>104.17455791792931</v>
      </c>
      <c r="J64" s="17">
        <f t="shared" ca="1" si="9"/>
        <v>104.1969823616558</v>
      </c>
      <c r="K64" s="18">
        <f t="shared" si="10"/>
        <v>2.1514733098945913E-5</v>
      </c>
      <c r="L64" s="17">
        <f t="shared" si="4"/>
        <v>2.1514728470109506E-7</v>
      </c>
      <c r="M64" s="9">
        <f t="shared" ca="1" si="5"/>
        <v>104.19698404528933</v>
      </c>
      <c r="N64" s="18">
        <f t="shared" si="6"/>
        <v>2.1514728470109505E-5</v>
      </c>
    </row>
    <row r="65" spans="1:14" x14ac:dyDescent="0.25">
      <c r="A65" s="2">
        <v>52</v>
      </c>
      <c r="B65" s="2">
        <f t="shared" si="1"/>
        <v>5.2</v>
      </c>
      <c r="D65">
        <f t="shared" si="7"/>
        <v>4.1745579179292971</v>
      </c>
      <c r="E65">
        <f t="shared" ca="1" si="11"/>
        <v>-10.609547132056063</v>
      </c>
      <c r="F65">
        <f t="shared" ca="1" si="2"/>
        <v>93.147554994080309</v>
      </c>
      <c r="G65">
        <v>10</v>
      </c>
      <c r="H65">
        <f t="shared" si="3"/>
        <v>14.174557917929297</v>
      </c>
      <c r="I65">
        <f t="shared" si="8"/>
        <v>103.75710212613637</v>
      </c>
      <c r="J65" s="17">
        <f t="shared" ca="1" si="9"/>
        <v>103.77728412549023</v>
      </c>
      <c r="K65" s="18">
        <f t="shared" si="10"/>
        <v>1.7426933810146192E-5</v>
      </c>
      <c r="L65" s="17">
        <f t="shared" si="4"/>
        <v>1.7426930773166501E-7</v>
      </c>
      <c r="M65" s="9">
        <f t="shared" ca="1" si="5"/>
        <v>103.77728227305469</v>
      </c>
      <c r="N65" s="18">
        <f t="shared" si="6"/>
        <v>1.74269307731665E-5</v>
      </c>
    </row>
    <row r="66" spans="1:14" x14ac:dyDescent="0.25">
      <c r="A66" s="2">
        <v>53</v>
      </c>
      <c r="B66" s="2">
        <f t="shared" si="1"/>
        <v>5.3000000000000007</v>
      </c>
      <c r="D66">
        <f t="shared" si="7"/>
        <v>3.7571021261363673</v>
      </c>
      <c r="E66">
        <f t="shared" ca="1" si="11"/>
        <v>-3.4635399979088572</v>
      </c>
      <c r="F66">
        <f t="shared" ca="1" si="2"/>
        <v>99.91785191561388</v>
      </c>
      <c r="G66">
        <v>10</v>
      </c>
      <c r="H66">
        <f t="shared" si="3"/>
        <v>13.757102126136367</v>
      </c>
      <c r="I66">
        <f t="shared" si="8"/>
        <v>103.38139191352273</v>
      </c>
      <c r="J66" s="17">
        <f t="shared" ca="1" si="9"/>
        <v>103.39955571294121</v>
      </c>
      <c r="K66" s="18">
        <f t="shared" si="10"/>
        <v>1.4115816386218418E-5</v>
      </c>
      <c r="L66" s="17">
        <f t="shared" si="4"/>
        <v>1.4115814393655977E-7</v>
      </c>
      <c r="M66" s="9">
        <f t="shared" ca="1" si="5"/>
        <v>103.39955522147037</v>
      </c>
      <c r="N66" s="18">
        <f t="shared" si="6"/>
        <v>1.4115814393655977E-5</v>
      </c>
    </row>
    <row r="67" spans="1:14" x14ac:dyDescent="0.25">
      <c r="A67" s="2">
        <v>54</v>
      </c>
      <c r="B67" s="2">
        <f t="shared" si="1"/>
        <v>5.4</v>
      </c>
      <c r="D67">
        <f t="shared" si="7"/>
        <v>3.3813919135227306</v>
      </c>
      <c r="E67">
        <f t="shared" ca="1" si="11"/>
        <v>10.46657107271562</v>
      </c>
      <c r="F67">
        <f t="shared" ca="1" si="2"/>
        <v>113.50982379488609</v>
      </c>
      <c r="G67">
        <v>10</v>
      </c>
      <c r="H67">
        <f t="shared" si="3"/>
        <v>13.38139191352273</v>
      </c>
      <c r="I67">
        <f t="shared" si="8"/>
        <v>103.04325272217046</v>
      </c>
      <c r="J67" s="17">
        <f t="shared" ca="1" si="9"/>
        <v>103.0596001416471</v>
      </c>
      <c r="K67" s="18">
        <f t="shared" si="10"/>
        <v>1.1433811272836918E-5</v>
      </c>
      <c r="L67" s="17">
        <f t="shared" si="4"/>
        <v>1.1433809965516666E-7</v>
      </c>
      <c r="M67" s="9">
        <f t="shared" ca="1" si="5"/>
        <v>103.05960133650581</v>
      </c>
      <c r="N67" s="18">
        <f t="shared" si="6"/>
        <v>1.1433809965516665E-5</v>
      </c>
    </row>
    <row r="68" spans="1:14" x14ac:dyDescent="0.25">
      <c r="A68" s="2">
        <v>55</v>
      </c>
      <c r="B68" s="2">
        <f t="shared" si="1"/>
        <v>5.5</v>
      </c>
      <c r="D68">
        <f t="shared" si="7"/>
        <v>3.0432527221704575</v>
      </c>
      <c r="E68">
        <f t="shared" ca="1" si="11"/>
        <v>-6.2765186603580911</v>
      </c>
      <c r="F68">
        <f t="shared" ca="1" si="2"/>
        <v>96.462408789595329</v>
      </c>
      <c r="G68">
        <v>10</v>
      </c>
      <c r="H68">
        <f t="shared" si="3"/>
        <v>13.043252722170458</v>
      </c>
      <c r="I68">
        <f t="shared" si="8"/>
        <v>102.73892744995342</v>
      </c>
      <c r="J68" s="17">
        <f t="shared" ca="1" si="9"/>
        <v>102.75364012748238</v>
      </c>
      <c r="K68" s="18">
        <f t="shared" si="10"/>
        <v>9.2613871309979044E-6</v>
      </c>
      <c r="L68" s="17">
        <f t="shared" si="4"/>
        <v>9.2613862732650677E-8</v>
      </c>
      <c r="M68" s="9">
        <f t="shared" ca="1" si="5"/>
        <v>102.75363954482715</v>
      </c>
      <c r="N68" s="18">
        <f t="shared" si="6"/>
        <v>9.2613862732650676E-6</v>
      </c>
    </row>
    <row r="69" spans="1:14" x14ac:dyDescent="0.25">
      <c r="A69" s="2">
        <v>56</v>
      </c>
      <c r="B69" s="2">
        <f t="shared" si="1"/>
        <v>5.6000000000000005</v>
      </c>
      <c r="D69">
        <f t="shared" si="7"/>
        <v>2.7389274499534118</v>
      </c>
      <c r="E69">
        <f t="shared" ca="1" si="11"/>
        <v>12.487592868946987</v>
      </c>
      <c r="F69">
        <f t="shared" ca="1" si="2"/>
        <v>114.95262757390508</v>
      </c>
      <c r="G69">
        <v>10</v>
      </c>
      <c r="H69">
        <f t="shared" si="3"/>
        <v>12.738927449953412</v>
      </c>
      <c r="I69">
        <f t="shared" si="8"/>
        <v>102.46503470495809</v>
      </c>
      <c r="J69" s="17">
        <f t="shared" ca="1" si="9"/>
        <v>102.47827611473414</v>
      </c>
      <c r="K69" s="18">
        <f t="shared" si="10"/>
        <v>7.5017235761083038E-6</v>
      </c>
      <c r="L69" s="17">
        <f t="shared" si="4"/>
        <v>7.5017230133497795E-8</v>
      </c>
      <c r="M69" s="9">
        <f t="shared" ca="1" si="5"/>
        <v>102.47827705052543</v>
      </c>
      <c r="N69" s="18">
        <f t="shared" si="6"/>
        <v>7.5017230133497806E-6</v>
      </c>
    </row>
    <row r="70" spans="1:14" x14ac:dyDescent="0.25">
      <c r="A70" s="2">
        <v>57</v>
      </c>
      <c r="B70" s="2">
        <f t="shared" si="1"/>
        <v>5.7</v>
      </c>
      <c r="D70">
        <f t="shared" si="7"/>
        <v>2.4650347049580708</v>
      </c>
      <c r="E70">
        <f t="shared" ca="1" si="11"/>
        <v>-16.053931130836968</v>
      </c>
      <c r="F70">
        <f t="shared" ca="1" si="2"/>
        <v>86.164600103625304</v>
      </c>
      <c r="G70">
        <v>10</v>
      </c>
      <c r="H70">
        <f t="shared" si="3"/>
        <v>12.465034704958072</v>
      </c>
      <c r="I70">
        <f t="shared" si="8"/>
        <v>102.21853123446228</v>
      </c>
      <c r="J70" s="17">
        <f t="shared" ca="1" si="9"/>
        <v>102.23044850326073</v>
      </c>
      <c r="K70" s="18">
        <f t="shared" si="10"/>
        <v>6.0763960966477263E-6</v>
      </c>
      <c r="L70" s="17">
        <f t="shared" si="4"/>
        <v>6.0763957274218543E-8</v>
      </c>
      <c r="M70" s="9">
        <f t="shared" ca="1" si="5"/>
        <v>102.2304475270362</v>
      </c>
      <c r="N70" s="18">
        <f t="shared" si="6"/>
        <v>6.0763957274218531E-6</v>
      </c>
    </row>
    <row r="71" spans="1:14" x14ac:dyDescent="0.25">
      <c r="A71" s="2">
        <v>58</v>
      </c>
      <c r="B71" s="2">
        <f t="shared" si="1"/>
        <v>5.8000000000000007</v>
      </c>
      <c r="D71">
        <f t="shared" si="7"/>
        <v>2.2185312344622639</v>
      </c>
      <c r="E71">
        <f t="shared" ca="1" si="11"/>
        <v>4.2357841864924257</v>
      </c>
      <c r="F71">
        <f t="shared" ca="1" si="2"/>
        <v>106.23246229750848</v>
      </c>
      <c r="G71">
        <v>10</v>
      </c>
      <c r="H71">
        <f t="shared" si="3"/>
        <v>12.218531234462263</v>
      </c>
      <c r="I71">
        <f t="shared" si="8"/>
        <v>101.99667811101605</v>
      </c>
      <c r="J71" s="17">
        <f t="shared" ca="1" si="9"/>
        <v>102.00740365293466</v>
      </c>
      <c r="K71" s="18">
        <f t="shared" si="10"/>
        <v>4.9218808382846585E-6</v>
      </c>
      <c r="L71" s="17">
        <f t="shared" si="4"/>
        <v>4.9218805960355606E-8</v>
      </c>
      <c r="M71" s="9">
        <f t="shared" ca="1" si="5"/>
        <v>102.007403860887</v>
      </c>
      <c r="N71" s="18">
        <f t="shared" si="6"/>
        <v>4.9218805960355607E-6</v>
      </c>
    </row>
    <row r="72" spans="1:14" x14ac:dyDescent="0.25">
      <c r="A72" s="2">
        <v>59</v>
      </c>
      <c r="B72" s="2">
        <f t="shared" si="1"/>
        <v>5.9</v>
      </c>
      <c r="D72">
        <f t="shared" si="7"/>
        <v>1.9966781110160374</v>
      </c>
      <c r="E72">
        <f t="shared" ca="1" si="11"/>
        <v>-6.8840559201933864</v>
      </c>
      <c r="F72">
        <f t="shared" ca="1" si="2"/>
        <v>94.912954379721057</v>
      </c>
      <c r="G72">
        <v>10</v>
      </c>
      <c r="H72">
        <f t="shared" si="3"/>
        <v>11.996678111016038</v>
      </c>
      <c r="I72">
        <f t="shared" si="8"/>
        <v>101.79701029991445</v>
      </c>
      <c r="J72" s="17">
        <f t="shared" ca="1" si="9"/>
        <v>101.80666328764119</v>
      </c>
      <c r="K72" s="18">
        <f t="shared" si="10"/>
        <v>3.986723479010574E-6</v>
      </c>
      <c r="L72" s="17">
        <f t="shared" si="4"/>
        <v>3.9867233200709394E-8</v>
      </c>
      <c r="M72" s="9">
        <f t="shared" ca="1" si="5"/>
        <v>101.80666301280809</v>
      </c>
      <c r="N72" s="18">
        <f t="shared" si="6"/>
        <v>3.9867233200709392E-6</v>
      </c>
    </row>
    <row r="73" spans="1:14" x14ac:dyDescent="0.25">
      <c r="A73" s="2">
        <v>60</v>
      </c>
      <c r="B73" s="2">
        <f t="shared" si="1"/>
        <v>6</v>
      </c>
      <c r="D73">
        <f t="shared" si="7"/>
        <v>1.7970102999144337</v>
      </c>
      <c r="E73">
        <f t="shared" ca="1" si="11"/>
        <v>5.0402699125719943</v>
      </c>
      <c r="F73">
        <f t="shared" ca="1" si="2"/>
        <v>106.657579182495</v>
      </c>
      <c r="G73">
        <v>10</v>
      </c>
      <c r="H73">
        <f t="shared" si="3"/>
        <v>11.797010299914433</v>
      </c>
      <c r="I73">
        <f t="shared" si="8"/>
        <v>101.617309269923</v>
      </c>
      <c r="J73" s="17">
        <f t="shared" ca="1" si="9"/>
        <v>101.62599695887707</v>
      </c>
      <c r="K73" s="18">
        <f t="shared" si="10"/>
        <v>3.2292460179985649E-6</v>
      </c>
      <c r="L73" s="17">
        <f t="shared" si="4"/>
        <v>3.2292459137182696E-8</v>
      </c>
      <c r="M73" s="9">
        <f t="shared" ca="1" si="5"/>
        <v>101.62599712135923</v>
      </c>
      <c r="N73" s="18">
        <f t="shared" si="6"/>
        <v>3.2292459137182699E-6</v>
      </c>
    </row>
    <row r="74" spans="1:14" x14ac:dyDescent="0.25">
      <c r="A74" s="2">
        <v>61</v>
      </c>
      <c r="B74" s="2">
        <f t="shared" si="1"/>
        <v>6.1000000000000005</v>
      </c>
      <c r="D74">
        <f t="shared" si="7"/>
        <v>1.6173092699229903</v>
      </c>
      <c r="E74">
        <f t="shared" ca="1" si="11"/>
        <v>-17.900019664136</v>
      </c>
      <c r="F74">
        <f t="shared" ca="1" si="2"/>
        <v>83.555558678794711</v>
      </c>
      <c r="G74">
        <v>10</v>
      </c>
      <c r="H74">
        <f t="shared" si="3"/>
        <v>11.617309269922991</v>
      </c>
      <c r="I74">
        <f t="shared" si="8"/>
        <v>101.45557834293071</v>
      </c>
      <c r="J74" s="17">
        <f t="shared" ca="1" si="9"/>
        <v>101.46339726298936</v>
      </c>
      <c r="K74" s="18">
        <f t="shared" si="10"/>
        <v>2.6156892745788378E-6</v>
      </c>
      <c r="L74" s="17">
        <f t="shared" si="4"/>
        <v>2.6156892061605361E-8</v>
      </c>
      <c r="M74" s="9">
        <f t="shared" ca="1" si="5"/>
        <v>101.46339679457596</v>
      </c>
      <c r="N74" s="18">
        <f t="shared" si="6"/>
        <v>2.6156892061605358E-6</v>
      </c>
    </row>
    <row r="75" spans="1:14" x14ac:dyDescent="0.25">
      <c r="A75" s="2">
        <v>62</v>
      </c>
      <c r="B75" s="2">
        <f t="shared" si="1"/>
        <v>6.2</v>
      </c>
      <c r="D75">
        <f t="shared" si="7"/>
        <v>1.4555783429306912</v>
      </c>
      <c r="E75">
        <f t="shared" ca="1" si="11"/>
        <v>-15.3862891348749</v>
      </c>
      <c r="F75">
        <f t="shared" ca="1" si="2"/>
        <v>85.923731373762735</v>
      </c>
      <c r="G75">
        <v>10</v>
      </c>
      <c r="H75">
        <f t="shared" si="3"/>
        <v>11.455578342930691</v>
      </c>
      <c r="I75">
        <f t="shared" si="8"/>
        <v>101.31002050863763</v>
      </c>
      <c r="J75" s="17">
        <f t="shared" ca="1" si="9"/>
        <v>101.31705753669043</v>
      </c>
      <c r="K75" s="18">
        <f t="shared" si="10"/>
        <v>2.1187083124088588E-6</v>
      </c>
      <c r="L75" s="17">
        <f t="shared" si="4"/>
        <v>2.1187082675196107E-8</v>
      </c>
      <c r="M75" s="9">
        <f t="shared" ca="1" si="5"/>
        <v>101.31705721055076</v>
      </c>
      <c r="N75" s="18">
        <f t="shared" si="6"/>
        <v>2.1187082675196108E-6</v>
      </c>
    </row>
    <row r="76" spans="1:14" x14ac:dyDescent="0.25">
      <c r="A76" s="2">
        <v>63</v>
      </c>
      <c r="B76" s="2">
        <f t="shared" si="1"/>
        <v>6.3000000000000007</v>
      </c>
      <c r="D76">
        <f t="shared" si="7"/>
        <v>1.3100205086376222</v>
      </c>
      <c r="E76">
        <f t="shared" ca="1" si="11"/>
        <v>-3.2013381277822726</v>
      </c>
      <c r="F76">
        <f t="shared" ca="1" si="2"/>
        <v>97.9776803299916</v>
      </c>
      <c r="G76">
        <v>10</v>
      </c>
      <c r="H76">
        <f t="shared" si="3"/>
        <v>11.310020508637622</v>
      </c>
      <c r="I76">
        <f t="shared" si="8"/>
        <v>101.17901845777388</v>
      </c>
      <c r="J76" s="17">
        <f t="shared" ca="1" si="9"/>
        <v>101.18535178302139</v>
      </c>
      <c r="K76" s="18">
        <f t="shared" si="10"/>
        <v>1.7161537330511758E-6</v>
      </c>
      <c r="L76" s="17">
        <f t="shared" si="4"/>
        <v>1.7161537035993401E-8</v>
      </c>
      <c r="M76" s="9">
        <f t="shared" ca="1" si="5"/>
        <v>101.18535172797282</v>
      </c>
      <c r="N76" s="18">
        <f t="shared" si="6"/>
        <v>1.7161537035993398E-6</v>
      </c>
    </row>
    <row r="77" spans="1:14" x14ac:dyDescent="0.25">
      <c r="A77" s="2">
        <v>64</v>
      </c>
      <c r="B77" s="2">
        <f t="shared" si="1"/>
        <v>6.4</v>
      </c>
      <c r="D77">
        <f t="shared" si="7"/>
        <v>1.1790184577738601</v>
      </c>
      <c r="E77">
        <f t="shared" ref="E77:E113" ca="1" si="12">IF($K$3=0,$K$2,NORMINV(RAND(),$K$2,$K$3))</f>
        <v>-8.1567317708093583</v>
      </c>
      <c r="F77">
        <f t="shared" ca="1" si="2"/>
        <v>92.904384841187138</v>
      </c>
      <c r="G77">
        <v>10</v>
      </c>
      <c r="H77">
        <f t="shared" si="3"/>
        <v>11.179018457773861</v>
      </c>
      <c r="I77">
        <f t="shared" si="8"/>
        <v>101.0611166119965</v>
      </c>
      <c r="J77" s="17">
        <f t="shared" ca="1" si="9"/>
        <v>101.06681660471925</v>
      </c>
      <c r="K77" s="18">
        <f t="shared" si="10"/>
        <v>1.3900845237714525E-6</v>
      </c>
      <c r="L77" s="17">
        <f t="shared" si="4"/>
        <v>1.390084504448103E-8</v>
      </c>
      <c r="M77" s="9">
        <f t="shared" ca="1" si="5"/>
        <v>101.06681649125456</v>
      </c>
      <c r="N77" s="18">
        <f t="shared" si="6"/>
        <v>1.390084504448103E-6</v>
      </c>
    </row>
    <row r="78" spans="1:14" x14ac:dyDescent="0.25">
      <c r="A78" s="2">
        <v>65</v>
      </c>
      <c r="B78" s="2">
        <f t="shared" ref="B78:B113" si="13">A78*$B$7+$B$8</f>
        <v>6.5</v>
      </c>
      <c r="D78">
        <f t="shared" si="7"/>
        <v>1.0611166119964741</v>
      </c>
      <c r="E78">
        <f t="shared" ca="1" si="12"/>
        <v>12.650073048883101</v>
      </c>
      <c r="F78">
        <f t="shared" ref="F78:F113" ca="1" si="14">$L$7*I78+E78</f>
        <v>113.60507799967995</v>
      </c>
      <c r="G78">
        <v>10</v>
      </c>
      <c r="H78">
        <f t="shared" ref="H78:H113" si="15">D78+G78</f>
        <v>11.061116611996475</v>
      </c>
      <c r="I78">
        <f t="shared" si="8"/>
        <v>100.95500495079685</v>
      </c>
      <c r="J78" s="17">
        <f t="shared" ca="1" si="9"/>
        <v>100.96013494424733</v>
      </c>
      <c r="K78" s="18">
        <f t="shared" si="10"/>
        <v>1.1259684642548765E-6</v>
      </c>
      <c r="L78" s="17">
        <f t="shared" ref="L78:L113" si="16">IF(K78=0,1,K78*$L$7/($L$7*K78*$L$7+$N$2))</f>
        <v>1.1259684515768268E-8</v>
      </c>
      <c r="M78" s="9">
        <f t="shared" ref="M78:M113" ca="1" si="17">J78+L78*(F78-$L$7*J78)</f>
        <v>100.9601350866254</v>
      </c>
      <c r="N78" s="18">
        <f t="shared" ref="N78:N113" si="18">(1-L78*$L$7)*K78</f>
        <v>1.1259684515768268E-6</v>
      </c>
    </row>
    <row r="79" spans="1:14" x14ac:dyDescent="0.25">
      <c r="A79" s="2">
        <v>66</v>
      </c>
      <c r="B79" s="2">
        <f t="shared" si="13"/>
        <v>6.6000000000000005</v>
      </c>
      <c r="D79">
        <f t="shared" ref="D79:D113" si="19">$B$2*D78</f>
        <v>0.95500495079682668</v>
      </c>
      <c r="E79">
        <f t="shared" ca="1" si="12"/>
        <v>4.2156057814423162</v>
      </c>
      <c r="F79">
        <f t="shared" ca="1" si="14"/>
        <v>105.07511023715949</v>
      </c>
      <c r="G79">
        <v>10</v>
      </c>
      <c r="H79">
        <f t="shared" si="15"/>
        <v>10.955004950796827</v>
      </c>
      <c r="I79">
        <f t="shared" ref="I79:I113" si="20">$B$2*I78+$L$6*G79</f>
        <v>100.85950445571717</v>
      </c>
      <c r="J79" s="17">
        <f t="shared" ref="J79:J113" ca="1" si="21">$B$2*J78+$L$6*G79</f>
        <v>100.8641214498226</v>
      </c>
      <c r="K79" s="18">
        <f t="shared" ref="K79:K113" si="22">$B$2*K78*$B$2</f>
        <v>9.1203445604644998E-7</v>
      </c>
      <c r="L79" s="17">
        <f t="shared" si="16"/>
        <v>9.120344477283816E-9</v>
      </c>
      <c r="M79" s="9">
        <f t="shared" ca="1" si="17"/>
        <v>100.86412148822828</v>
      </c>
      <c r="N79" s="18">
        <f t="shared" si="18"/>
        <v>9.1203444772838156E-7</v>
      </c>
    </row>
    <row r="80" spans="1:14" x14ac:dyDescent="0.25">
      <c r="A80" s="2">
        <v>67</v>
      </c>
      <c r="B80" s="2">
        <f t="shared" si="13"/>
        <v>6.7</v>
      </c>
      <c r="D80">
        <f t="shared" si="19"/>
        <v>0.85950445571714407</v>
      </c>
      <c r="E80">
        <f t="shared" ca="1" si="12"/>
        <v>8.3960760335852118</v>
      </c>
      <c r="F80">
        <f t="shared" ca="1" si="14"/>
        <v>109.16963004373068</v>
      </c>
      <c r="G80">
        <v>10</v>
      </c>
      <c r="H80">
        <f t="shared" si="15"/>
        <v>10.859504455717143</v>
      </c>
      <c r="I80">
        <f t="shared" si="20"/>
        <v>100.77355401014546</v>
      </c>
      <c r="J80" s="17">
        <f t="shared" ca="1" si="21"/>
        <v>100.77770930484034</v>
      </c>
      <c r="K80" s="18">
        <f t="shared" si="22"/>
        <v>7.3874790939762443E-7</v>
      </c>
      <c r="L80" s="17">
        <f t="shared" si="16"/>
        <v>7.3874790394013968E-9</v>
      </c>
      <c r="M80" s="9">
        <f t="shared" ca="1" si="17"/>
        <v>100.77770936683548</v>
      </c>
      <c r="N80" s="18">
        <f t="shared" si="18"/>
        <v>7.3874790394013969E-7</v>
      </c>
    </row>
    <row r="81" spans="1:14" x14ac:dyDescent="0.25">
      <c r="A81" s="2">
        <v>68</v>
      </c>
      <c r="B81" s="2">
        <f t="shared" si="13"/>
        <v>6.8000000000000007</v>
      </c>
      <c r="D81">
        <f t="shared" si="19"/>
        <v>0.77355401014542968</v>
      </c>
      <c r="E81">
        <f t="shared" ca="1" si="12"/>
        <v>-2.1411249705053499</v>
      </c>
      <c r="F81">
        <f t="shared" ca="1" si="14"/>
        <v>98.555073638625572</v>
      </c>
      <c r="G81">
        <v>10</v>
      </c>
      <c r="H81">
        <f t="shared" si="15"/>
        <v>10.77355401014543</v>
      </c>
      <c r="I81">
        <f t="shared" si="20"/>
        <v>100.69619860913092</v>
      </c>
      <c r="J81" s="17">
        <f t="shared" ca="1" si="21"/>
        <v>100.69993837435631</v>
      </c>
      <c r="K81" s="18">
        <f t="shared" si="22"/>
        <v>5.9838580661207589E-7</v>
      </c>
      <c r="L81" s="17">
        <f t="shared" si="16"/>
        <v>5.9838580303142018E-9</v>
      </c>
      <c r="M81" s="9">
        <f t="shared" ca="1" si="17"/>
        <v>100.69993836152175</v>
      </c>
      <c r="N81" s="18">
        <f t="shared" si="18"/>
        <v>5.9838580303142018E-7</v>
      </c>
    </row>
    <row r="82" spans="1:14" x14ac:dyDescent="0.25">
      <c r="A82" s="2">
        <v>69</v>
      </c>
      <c r="B82" s="2">
        <f t="shared" si="13"/>
        <v>6.9</v>
      </c>
      <c r="D82">
        <f t="shared" si="19"/>
        <v>0.69619860913088671</v>
      </c>
      <c r="E82">
        <f t="shared" ca="1" si="12"/>
        <v>-7.1135332235799744</v>
      </c>
      <c r="F82">
        <f t="shared" ca="1" si="14"/>
        <v>93.513045524637846</v>
      </c>
      <c r="G82">
        <v>10</v>
      </c>
      <c r="H82">
        <f t="shared" si="15"/>
        <v>10.696198609130887</v>
      </c>
      <c r="I82">
        <f t="shared" si="20"/>
        <v>100.62657874821782</v>
      </c>
      <c r="J82" s="17">
        <f t="shared" ca="1" si="21"/>
        <v>100.62994453692068</v>
      </c>
      <c r="K82" s="18">
        <f t="shared" si="22"/>
        <v>4.8469250335578148E-7</v>
      </c>
      <c r="L82" s="17">
        <f t="shared" si="16"/>
        <v>4.8469250100651324E-9</v>
      </c>
      <c r="M82" s="9">
        <f t="shared" ca="1" si="17"/>
        <v>100.6299445024256</v>
      </c>
      <c r="N82" s="18">
        <f t="shared" si="18"/>
        <v>4.8469250100651326E-7</v>
      </c>
    </row>
    <row r="83" spans="1:14" x14ac:dyDescent="0.25">
      <c r="A83" s="2">
        <v>70</v>
      </c>
      <c r="B83" s="2">
        <f t="shared" si="13"/>
        <v>7</v>
      </c>
      <c r="D83">
        <f t="shared" si="19"/>
        <v>0.62657874821779802</v>
      </c>
      <c r="E83">
        <f t="shared" ca="1" si="12"/>
        <v>24.79786794439859</v>
      </c>
      <c r="F83">
        <f t="shared" ca="1" si="14"/>
        <v>125.36178881779463</v>
      </c>
      <c r="G83">
        <v>10</v>
      </c>
      <c r="H83">
        <f t="shared" si="15"/>
        <v>10.626578748217797</v>
      </c>
      <c r="I83">
        <f t="shared" si="20"/>
        <v>100.56392087339604</v>
      </c>
      <c r="J83" s="17">
        <f t="shared" ca="1" si="21"/>
        <v>100.5669500832286</v>
      </c>
      <c r="K83" s="18">
        <f t="shared" si="22"/>
        <v>3.9260092771818302E-7</v>
      </c>
      <c r="L83" s="17">
        <f t="shared" si="16"/>
        <v>3.9260092617682816E-9</v>
      </c>
      <c r="M83" s="9">
        <f t="shared" ca="1" si="17"/>
        <v>100.56695018057337</v>
      </c>
      <c r="N83" s="18">
        <f t="shared" si="18"/>
        <v>3.9260092617682811E-7</v>
      </c>
    </row>
    <row r="84" spans="1:14" x14ac:dyDescent="0.25">
      <c r="A84" s="2">
        <v>71</v>
      </c>
      <c r="B84" s="2">
        <f t="shared" si="13"/>
        <v>7.1000000000000005</v>
      </c>
      <c r="D84">
        <f t="shared" si="19"/>
        <v>0.56392087339601826</v>
      </c>
      <c r="E84">
        <f t="shared" ca="1" si="12"/>
        <v>2.897917611456251</v>
      </c>
      <c r="F84">
        <f t="shared" ca="1" si="14"/>
        <v>103.40544639751269</v>
      </c>
      <c r="G84">
        <v>10</v>
      </c>
      <c r="H84">
        <f t="shared" si="15"/>
        <v>10.563920873396018</v>
      </c>
      <c r="I84">
        <f t="shared" si="20"/>
        <v>100.50752878605644</v>
      </c>
      <c r="J84" s="17">
        <f t="shared" ca="1" si="21"/>
        <v>100.51025507490574</v>
      </c>
      <c r="K84" s="18">
        <f t="shared" si="22"/>
        <v>3.1800675145172828E-7</v>
      </c>
      <c r="L84" s="17">
        <f t="shared" si="16"/>
        <v>3.1800675044044532E-9</v>
      </c>
      <c r="M84" s="9">
        <f t="shared" ca="1" si="17"/>
        <v>100.51025508411264</v>
      </c>
      <c r="N84" s="18">
        <f t="shared" si="18"/>
        <v>3.1800675044044532E-7</v>
      </c>
    </row>
    <row r="85" spans="1:14" x14ac:dyDescent="0.25">
      <c r="A85" s="2">
        <v>72</v>
      </c>
      <c r="B85" s="2">
        <f t="shared" si="13"/>
        <v>7.2</v>
      </c>
      <c r="D85">
        <f t="shared" si="19"/>
        <v>0.50752878605641649</v>
      </c>
      <c r="E85">
        <f t="shared" ca="1" si="12"/>
        <v>10.496852303661594</v>
      </c>
      <c r="F85">
        <f t="shared" ca="1" si="14"/>
        <v>110.9536282111124</v>
      </c>
      <c r="G85">
        <v>10</v>
      </c>
      <c r="H85">
        <f t="shared" si="15"/>
        <v>10.507528786056417</v>
      </c>
      <c r="I85">
        <f t="shared" si="20"/>
        <v>100.4567759074508</v>
      </c>
      <c r="J85" s="17">
        <f t="shared" ca="1" si="21"/>
        <v>100.45922956741516</v>
      </c>
      <c r="K85" s="18">
        <f t="shared" si="22"/>
        <v>2.5758546867589988E-7</v>
      </c>
      <c r="L85" s="17">
        <f t="shared" si="16"/>
        <v>2.5758546801239713E-9</v>
      </c>
      <c r="M85" s="9">
        <f t="shared" ca="1" si="17"/>
        <v>100.45922959444721</v>
      </c>
      <c r="N85" s="18">
        <f t="shared" si="18"/>
        <v>2.5758546801239716E-7</v>
      </c>
    </row>
    <row r="86" spans="1:14" x14ac:dyDescent="0.25">
      <c r="A86" s="2">
        <v>73</v>
      </c>
      <c r="B86" s="2">
        <f t="shared" si="13"/>
        <v>7.3000000000000007</v>
      </c>
      <c r="D86">
        <f t="shared" si="19"/>
        <v>0.45677590745077484</v>
      </c>
      <c r="E86">
        <f t="shared" ca="1" si="12"/>
        <v>8.5999592224733608</v>
      </c>
      <c r="F86">
        <f t="shared" ca="1" si="14"/>
        <v>109.01105753917909</v>
      </c>
      <c r="G86">
        <v>10</v>
      </c>
      <c r="H86">
        <f t="shared" si="15"/>
        <v>10.456775907450774</v>
      </c>
      <c r="I86">
        <f t="shared" si="20"/>
        <v>100.41109831670573</v>
      </c>
      <c r="J86" s="17">
        <f t="shared" ca="1" si="21"/>
        <v>100.41330661067364</v>
      </c>
      <c r="K86" s="18">
        <f t="shared" si="22"/>
        <v>2.0864422962747889E-7</v>
      </c>
      <c r="L86" s="17">
        <f t="shared" si="16"/>
        <v>2.0864422919215477E-9</v>
      </c>
      <c r="M86" s="9">
        <f t="shared" ca="1" si="17"/>
        <v>100.41330662861236</v>
      </c>
      <c r="N86" s="18">
        <f t="shared" si="18"/>
        <v>2.0864422919215475E-7</v>
      </c>
    </row>
    <row r="87" spans="1:14" x14ac:dyDescent="0.25">
      <c r="A87" s="2">
        <v>74</v>
      </c>
      <c r="B87" s="2">
        <f t="shared" si="13"/>
        <v>7.4</v>
      </c>
      <c r="D87">
        <f t="shared" si="19"/>
        <v>0.41109831670569735</v>
      </c>
      <c r="E87">
        <f t="shared" ca="1" si="12"/>
        <v>9.6205131398806145</v>
      </c>
      <c r="F87">
        <f t="shared" ca="1" si="14"/>
        <v>109.99050162491578</v>
      </c>
      <c r="G87">
        <v>10</v>
      </c>
      <c r="H87">
        <f t="shared" si="15"/>
        <v>10.411098316705697</v>
      </c>
      <c r="I87">
        <f t="shared" si="20"/>
        <v>100.36998848503517</v>
      </c>
      <c r="J87" s="17">
        <f t="shared" ca="1" si="21"/>
        <v>100.37197594960628</v>
      </c>
      <c r="K87" s="18">
        <f t="shared" si="22"/>
        <v>1.6900182599825792E-7</v>
      </c>
      <c r="L87" s="17">
        <f t="shared" si="16"/>
        <v>1.6900182571264176E-9</v>
      </c>
      <c r="M87" s="9">
        <f t="shared" ca="1" si="17"/>
        <v>100.37197596586176</v>
      </c>
      <c r="N87" s="18">
        <f t="shared" si="18"/>
        <v>1.6900182571264174E-7</v>
      </c>
    </row>
    <row r="88" spans="1:14" x14ac:dyDescent="0.25">
      <c r="A88" s="2">
        <v>75</v>
      </c>
      <c r="B88" s="2">
        <f t="shared" si="13"/>
        <v>7.5</v>
      </c>
      <c r="D88">
        <f t="shared" si="19"/>
        <v>0.3699884850351276</v>
      </c>
      <c r="E88">
        <f t="shared" ca="1" si="12"/>
        <v>3.1580923851610225</v>
      </c>
      <c r="F88">
        <f t="shared" ca="1" si="14"/>
        <v>103.49108202169268</v>
      </c>
      <c r="G88">
        <v>10</v>
      </c>
      <c r="H88">
        <f t="shared" si="15"/>
        <v>10.369988485035128</v>
      </c>
      <c r="I88">
        <f t="shared" si="20"/>
        <v>100.33298963653165</v>
      </c>
      <c r="J88" s="17">
        <f t="shared" ca="1" si="21"/>
        <v>100.33477835464565</v>
      </c>
      <c r="K88" s="18">
        <f t="shared" si="22"/>
        <v>1.3689147905858892E-7</v>
      </c>
      <c r="L88" s="17">
        <f t="shared" si="16"/>
        <v>1.3689147887119615E-9</v>
      </c>
      <c r="M88" s="9">
        <f t="shared" ca="1" si="17"/>
        <v>100.33477835896636</v>
      </c>
      <c r="N88" s="18">
        <f t="shared" si="18"/>
        <v>1.3689147887119614E-7</v>
      </c>
    </row>
    <row r="89" spans="1:14" x14ac:dyDescent="0.25">
      <c r="A89" s="2">
        <v>76</v>
      </c>
      <c r="B89" s="2">
        <f t="shared" si="13"/>
        <v>7.6000000000000005</v>
      </c>
      <c r="D89">
        <f t="shared" si="19"/>
        <v>0.33298963653161484</v>
      </c>
      <c r="E89">
        <f t="shared" ca="1" si="12"/>
        <v>-13.611108425494971</v>
      </c>
      <c r="F89">
        <f t="shared" ca="1" si="14"/>
        <v>86.688582247383508</v>
      </c>
      <c r="G89">
        <v>10</v>
      </c>
      <c r="H89">
        <f t="shared" si="15"/>
        <v>10.332989636531615</v>
      </c>
      <c r="I89">
        <f t="shared" si="20"/>
        <v>100.29969067287848</v>
      </c>
      <c r="J89" s="17">
        <f t="shared" ca="1" si="21"/>
        <v>100.30130051918108</v>
      </c>
      <c r="K89" s="18">
        <f t="shared" si="22"/>
        <v>1.1088209803745703E-7</v>
      </c>
      <c r="L89" s="17">
        <f t="shared" si="16"/>
        <v>1.1088209791450862E-9</v>
      </c>
      <c r="M89" s="9">
        <f t="shared" ca="1" si="17"/>
        <v>100.30130050408701</v>
      </c>
      <c r="N89" s="18">
        <f t="shared" si="18"/>
        <v>1.1088209791450863E-7</v>
      </c>
    </row>
    <row r="90" spans="1:14" x14ac:dyDescent="0.25">
      <c r="A90" s="2">
        <v>77</v>
      </c>
      <c r="B90" s="2">
        <f t="shared" si="13"/>
        <v>7.7</v>
      </c>
      <c r="D90">
        <f t="shared" si="19"/>
        <v>0.29969067287845336</v>
      </c>
      <c r="E90">
        <f t="shared" ca="1" si="12"/>
        <v>5.0649767105559285</v>
      </c>
      <c r="F90">
        <f t="shared" ca="1" si="14"/>
        <v>105.33469831614656</v>
      </c>
      <c r="G90">
        <v>10</v>
      </c>
      <c r="H90">
        <f t="shared" si="15"/>
        <v>10.299690672878453</v>
      </c>
      <c r="I90">
        <f t="shared" si="20"/>
        <v>100.26972160559063</v>
      </c>
      <c r="J90" s="17">
        <f t="shared" ca="1" si="21"/>
        <v>100.27117046726298</v>
      </c>
      <c r="K90" s="18">
        <f t="shared" si="22"/>
        <v>8.9814499410340198E-8</v>
      </c>
      <c r="L90" s="17">
        <f t="shared" si="16"/>
        <v>8.9814499329673749E-10</v>
      </c>
      <c r="M90" s="9">
        <f t="shared" ca="1" si="17"/>
        <v>100.27117047181076</v>
      </c>
      <c r="N90" s="18">
        <f t="shared" si="18"/>
        <v>8.9814499329673756E-8</v>
      </c>
    </row>
    <row r="91" spans="1:14" x14ac:dyDescent="0.25">
      <c r="A91" s="2">
        <v>78</v>
      </c>
      <c r="B91" s="2">
        <f t="shared" si="13"/>
        <v>7.8000000000000007</v>
      </c>
      <c r="D91">
        <f t="shared" si="19"/>
        <v>0.26972160559060804</v>
      </c>
      <c r="E91">
        <f t="shared" ca="1" si="12"/>
        <v>-22.430769272883836</v>
      </c>
      <c r="F91">
        <f t="shared" ca="1" si="14"/>
        <v>77.811980172147742</v>
      </c>
      <c r="G91">
        <v>10</v>
      </c>
      <c r="H91">
        <f t="shared" si="15"/>
        <v>10.269721605590608</v>
      </c>
      <c r="I91">
        <f t="shared" si="20"/>
        <v>100.24274944503158</v>
      </c>
      <c r="J91" s="17">
        <f t="shared" ca="1" si="21"/>
        <v>100.24405342053669</v>
      </c>
      <c r="K91" s="18">
        <f t="shared" si="22"/>
        <v>7.2749744522375552E-8</v>
      </c>
      <c r="L91" s="17">
        <f t="shared" si="16"/>
        <v>7.2749744469450298E-10</v>
      </c>
      <c r="M91" s="9">
        <f t="shared" ca="1" si="17"/>
        <v>100.24405340421741</v>
      </c>
      <c r="N91" s="18">
        <f t="shared" si="18"/>
        <v>7.27497444694503E-8</v>
      </c>
    </row>
    <row r="92" spans="1:14" x14ac:dyDescent="0.25">
      <c r="A92" s="2">
        <v>79</v>
      </c>
      <c r="B92" s="2">
        <f t="shared" si="13"/>
        <v>7.9</v>
      </c>
      <c r="D92">
        <f t="shared" si="19"/>
        <v>0.24274944503154725</v>
      </c>
      <c r="E92">
        <f t="shared" ca="1" si="12"/>
        <v>-10.398012886426004</v>
      </c>
      <c r="F92">
        <f t="shared" ca="1" si="14"/>
        <v>89.820461614102413</v>
      </c>
      <c r="G92">
        <v>10</v>
      </c>
      <c r="H92">
        <f t="shared" si="15"/>
        <v>10.242749445031547</v>
      </c>
      <c r="I92">
        <f t="shared" si="20"/>
        <v>100.21847450052842</v>
      </c>
      <c r="J92" s="17">
        <f t="shared" ca="1" si="21"/>
        <v>100.21964807848302</v>
      </c>
      <c r="K92" s="18">
        <f t="shared" si="22"/>
        <v>5.8927293063124204E-8</v>
      </c>
      <c r="L92" s="17">
        <f t="shared" si="16"/>
        <v>5.8927293028399943E-10</v>
      </c>
      <c r="M92" s="9">
        <f t="shared" ca="1" si="17"/>
        <v>100.21964807235506</v>
      </c>
      <c r="N92" s="18">
        <f t="shared" si="18"/>
        <v>5.8927293028399942E-8</v>
      </c>
    </row>
    <row r="93" spans="1:14" x14ac:dyDescent="0.25">
      <c r="A93" s="2">
        <v>80</v>
      </c>
      <c r="B93" s="2">
        <f t="shared" si="13"/>
        <v>8</v>
      </c>
      <c r="D93">
        <f t="shared" si="19"/>
        <v>0.21847450052839251</v>
      </c>
      <c r="E93">
        <f t="shared" ca="1" si="12"/>
        <v>-14.522464489386586</v>
      </c>
      <c r="F93">
        <f t="shared" ca="1" si="14"/>
        <v>85.674162561088991</v>
      </c>
      <c r="G93">
        <v>10</v>
      </c>
      <c r="H93">
        <f t="shared" si="15"/>
        <v>10.218474500528393</v>
      </c>
      <c r="I93">
        <f t="shared" si="20"/>
        <v>100.19662705047557</v>
      </c>
      <c r="J93" s="17">
        <f t="shared" ca="1" si="21"/>
        <v>100.19768327063471</v>
      </c>
      <c r="K93" s="18">
        <f t="shared" si="22"/>
        <v>4.7731107381130604E-8</v>
      </c>
      <c r="L93" s="17">
        <f t="shared" si="16"/>
        <v>4.773110735834802E-10</v>
      </c>
      <c r="M93" s="9">
        <f t="shared" ca="1" si="17"/>
        <v>100.19768326370247</v>
      </c>
      <c r="N93" s="18">
        <f t="shared" si="18"/>
        <v>4.7731107358348019E-8</v>
      </c>
    </row>
    <row r="94" spans="1:14" x14ac:dyDescent="0.25">
      <c r="A94" s="2">
        <v>81</v>
      </c>
      <c r="B94" s="2">
        <f t="shared" si="13"/>
        <v>8.1</v>
      </c>
      <c r="D94">
        <f t="shared" si="19"/>
        <v>0.19662705047555326</v>
      </c>
      <c r="E94">
        <f t="shared" ca="1" si="12"/>
        <v>8.0755919533814229</v>
      </c>
      <c r="F94">
        <f t="shared" ca="1" si="14"/>
        <v>108.25255629880944</v>
      </c>
      <c r="G94">
        <v>10</v>
      </c>
      <c r="H94">
        <f t="shared" si="15"/>
        <v>10.196627050475554</v>
      </c>
      <c r="I94">
        <f t="shared" si="20"/>
        <v>100.17696434542802</v>
      </c>
      <c r="J94" s="17">
        <f t="shared" ca="1" si="21"/>
        <v>100.17791494357124</v>
      </c>
      <c r="K94" s="18">
        <f t="shared" si="22"/>
        <v>3.8662196978715788E-8</v>
      </c>
      <c r="L94" s="17">
        <f t="shared" si="16"/>
        <v>3.8662196963768134E-10</v>
      </c>
      <c r="M94" s="9">
        <f t="shared" ca="1" si="17"/>
        <v>100.17791494669308</v>
      </c>
      <c r="N94" s="18">
        <f t="shared" si="18"/>
        <v>3.8662196963768132E-8</v>
      </c>
    </row>
    <row r="95" spans="1:14" x14ac:dyDescent="0.25">
      <c r="A95" s="2">
        <v>82</v>
      </c>
      <c r="B95" s="2">
        <f t="shared" si="13"/>
        <v>8.2000000000000011</v>
      </c>
      <c r="D95">
        <f t="shared" si="19"/>
        <v>0.17696434542799794</v>
      </c>
      <c r="E95">
        <f t="shared" ca="1" si="12"/>
        <v>3.8063934567312616</v>
      </c>
      <c r="F95">
        <f t="shared" ca="1" si="14"/>
        <v>103.96566136761648</v>
      </c>
      <c r="G95">
        <v>10</v>
      </c>
      <c r="H95">
        <f t="shared" si="15"/>
        <v>10.176964345427997</v>
      </c>
      <c r="I95">
        <f t="shared" si="20"/>
        <v>100.15926791088522</v>
      </c>
      <c r="J95" s="17">
        <f t="shared" ca="1" si="21"/>
        <v>100.16012344921411</v>
      </c>
      <c r="K95" s="18">
        <f t="shared" si="22"/>
        <v>3.1316379552759791E-8</v>
      </c>
      <c r="L95" s="17">
        <f t="shared" si="16"/>
        <v>3.1316379542952634E-10</v>
      </c>
      <c r="M95" s="9">
        <f t="shared" ca="1" si="17"/>
        <v>100.16012345040586</v>
      </c>
      <c r="N95" s="18">
        <f t="shared" si="18"/>
        <v>3.1316379542952631E-8</v>
      </c>
    </row>
    <row r="96" spans="1:14" x14ac:dyDescent="0.25">
      <c r="A96" s="2">
        <v>83</v>
      </c>
      <c r="B96" s="2">
        <f t="shared" si="13"/>
        <v>8.3000000000000007</v>
      </c>
      <c r="D96">
        <f t="shared" si="19"/>
        <v>0.15926791088519815</v>
      </c>
      <c r="E96">
        <f t="shared" ca="1" si="12"/>
        <v>-7.3007364028410855</v>
      </c>
      <c r="F96">
        <f t="shared" ca="1" si="14"/>
        <v>92.84260471695562</v>
      </c>
      <c r="G96">
        <v>10</v>
      </c>
      <c r="H96">
        <f t="shared" si="15"/>
        <v>10.159267910885198</v>
      </c>
      <c r="I96">
        <f t="shared" si="20"/>
        <v>100.1433411197967</v>
      </c>
      <c r="J96" s="17">
        <f t="shared" ca="1" si="21"/>
        <v>100.1441111042927</v>
      </c>
      <c r="K96" s="18">
        <f t="shared" si="22"/>
        <v>2.5366267437735433E-8</v>
      </c>
      <c r="L96" s="17">
        <f t="shared" si="16"/>
        <v>2.536626743130096E-10</v>
      </c>
      <c r="M96" s="9">
        <f t="shared" ca="1" si="17"/>
        <v>100.14411110244059</v>
      </c>
      <c r="N96" s="18">
        <f t="shared" si="18"/>
        <v>2.5366267431300957E-8</v>
      </c>
    </row>
    <row r="97" spans="1:14" x14ac:dyDescent="0.25">
      <c r="A97" s="2">
        <v>84</v>
      </c>
      <c r="B97" s="2">
        <f t="shared" si="13"/>
        <v>8.4</v>
      </c>
      <c r="D97">
        <f t="shared" si="19"/>
        <v>0.14334111979667835</v>
      </c>
      <c r="E97">
        <f t="shared" ca="1" si="12"/>
        <v>-3.3600506753814536</v>
      </c>
      <c r="F97">
        <f t="shared" ca="1" si="14"/>
        <v>96.768956332435579</v>
      </c>
      <c r="G97">
        <v>10</v>
      </c>
      <c r="H97">
        <f t="shared" si="15"/>
        <v>10.143341119796679</v>
      </c>
      <c r="I97">
        <f t="shared" si="20"/>
        <v>100.12900700781704</v>
      </c>
      <c r="J97" s="17">
        <f t="shared" ca="1" si="21"/>
        <v>100.12969999386344</v>
      </c>
      <c r="K97" s="18">
        <f t="shared" si="22"/>
        <v>2.0546676624565701E-8</v>
      </c>
      <c r="L97" s="17">
        <f t="shared" si="16"/>
        <v>2.0546676620344042E-10</v>
      </c>
      <c r="M97" s="9">
        <f t="shared" ca="1" si="17"/>
        <v>100.12969999317292</v>
      </c>
      <c r="N97" s="18">
        <f t="shared" si="18"/>
        <v>2.0546676620344042E-8</v>
      </c>
    </row>
    <row r="98" spans="1:14" x14ac:dyDescent="0.25">
      <c r="A98" s="2">
        <v>85</v>
      </c>
      <c r="B98" s="2">
        <f t="shared" si="13"/>
        <v>8.5</v>
      </c>
      <c r="D98">
        <f t="shared" si="19"/>
        <v>0.12900700781701052</v>
      </c>
      <c r="E98">
        <f t="shared" ca="1" si="12"/>
        <v>5.8670006291324306</v>
      </c>
      <c r="F98">
        <f t="shared" ca="1" si="14"/>
        <v>105.98310693616777</v>
      </c>
      <c r="G98">
        <v>10</v>
      </c>
      <c r="H98">
        <f t="shared" si="15"/>
        <v>10.129007007817011</v>
      </c>
      <c r="I98">
        <f t="shared" si="20"/>
        <v>100.11610630703534</v>
      </c>
      <c r="J98" s="17">
        <f t="shared" ca="1" si="21"/>
        <v>100.1167299944771</v>
      </c>
      <c r="K98" s="18">
        <f t="shared" si="22"/>
        <v>1.6642808065898218E-8</v>
      </c>
      <c r="L98" s="17">
        <f t="shared" si="16"/>
        <v>1.6642808063128387E-10</v>
      </c>
      <c r="M98" s="9">
        <f t="shared" ca="1" si="17"/>
        <v>100.11672999545343</v>
      </c>
      <c r="N98" s="18">
        <f t="shared" si="18"/>
        <v>1.6642808063128387E-8</v>
      </c>
    </row>
    <row r="99" spans="1:14" x14ac:dyDescent="0.25">
      <c r="A99" s="2">
        <v>86</v>
      </c>
      <c r="B99" s="2">
        <f t="shared" si="13"/>
        <v>8.6</v>
      </c>
      <c r="D99">
        <f t="shared" si="19"/>
        <v>0.11610630703530947</v>
      </c>
      <c r="E99">
        <f t="shared" ca="1" si="12"/>
        <v>-7.6239148268481172</v>
      </c>
      <c r="F99">
        <f t="shared" ca="1" si="14"/>
        <v>92.480580849483687</v>
      </c>
      <c r="G99">
        <v>10</v>
      </c>
      <c r="H99">
        <f t="shared" si="15"/>
        <v>10.116106307035309</v>
      </c>
      <c r="I99">
        <f t="shared" si="20"/>
        <v>100.10449567633181</v>
      </c>
      <c r="J99" s="17">
        <f t="shared" ca="1" si="21"/>
        <v>100.10505699502939</v>
      </c>
      <c r="K99" s="18">
        <f t="shared" si="22"/>
        <v>1.3480674533377557E-8</v>
      </c>
      <c r="L99" s="17">
        <f t="shared" si="16"/>
        <v>1.3480674531560272E-10</v>
      </c>
      <c r="M99" s="9">
        <f t="shared" ca="1" si="17"/>
        <v>100.10505699400156</v>
      </c>
      <c r="N99" s="18">
        <f t="shared" si="18"/>
        <v>1.3480674531560271E-8</v>
      </c>
    </row>
    <row r="100" spans="1:14" x14ac:dyDescent="0.25">
      <c r="A100" s="2">
        <v>87</v>
      </c>
      <c r="B100" s="2">
        <f t="shared" si="13"/>
        <v>8.7000000000000011</v>
      </c>
      <c r="D100">
        <f t="shared" si="19"/>
        <v>0.10449567633177853</v>
      </c>
      <c r="E100">
        <f t="shared" ca="1" si="12"/>
        <v>11.538061910996012</v>
      </c>
      <c r="F100">
        <f t="shared" ca="1" si="14"/>
        <v>111.63210801969464</v>
      </c>
      <c r="G100">
        <v>10</v>
      </c>
      <c r="H100">
        <f t="shared" si="15"/>
        <v>10.104495676331778</v>
      </c>
      <c r="I100">
        <f t="shared" si="20"/>
        <v>100.09404610869863</v>
      </c>
      <c r="J100" s="17">
        <f t="shared" ca="1" si="21"/>
        <v>100.09455129552644</v>
      </c>
      <c r="K100" s="18">
        <f t="shared" si="22"/>
        <v>1.0919346372035822E-8</v>
      </c>
      <c r="L100" s="17">
        <f t="shared" si="16"/>
        <v>1.0919346370843501E-10</v>
      </c>
      <c r="M100" s="9">
        <f t="shared" ca="1" si="17"/>
        <v>100.09455129678626</v>
      </c>
      <c r="N100" s="18">
        <f t="shared" si="18"/>
        <v>1.0919346370843501E-8</v>
      </c>
    </row>
    <row r="101" spans="1:14" x14ac:dyDescent="0.25">
      <c r="A101" s="2">
        <v>88</v>
      </c>
      <c r="B101" s="2">
        <f t="shared" si="13"/>
        <v>8.8000000000000007</v>
      </c>
      <c r="D101">
        <f t="shared" si="19"/>
        <v>9.4046108698600681E-2</v>
      </c>
      <c r="E101">
        <f t="shared" ca="1" si="12"/>
        <v>9.3700181941880061</v>
      </c>
      <c r="F101">
        <f t="shared" ca="1" si="14"/>
        <v>109.45465969201678</v>
      </c>
      <c r="G101">
        <v>10</v>
      </c>
      <c r="H101">
        <f t="shared" si="15"/>
        <v>10.094046108698601</v>
      </c>
      <c r="I101">
        <f t="shared" si="20"/>
        <v>100.08464149782877</v>
      </c>
      <c r="J101" s="17">
        <f t="shared" ca="1" si="21"/>
        <v>100.08509616597379</v>
      </c>
      <c r="K101" s="18">
        <f t="shared" si="22"/>
        <v>8.8446705613490164E-9</v>
      </c>
      <c r="L101" s="17">
        <f t="shared" si="16"/>
        <v>8.8446705605667351E-11</v>
      </c>
      <c r="M101" s="9">
        <f t="shared" ca="1" si="17"/>
        <v>100.0850961668025</v>
      </c>
      <c r="N101" s="18">
        <f t="shared" si="18"/>
        <v>8.8446705605667352E-9</v>
      </c>
    </row>
    <row r="102" spans="1:14" x14ac:dyDescent="0.25">
      <c r="A102" s="2">
        <v>89</v>
      </c>
      <c r="B102" s="2">
        <f t="shared" si="13"/>
        <v>8.9</v>
      </c>
      <c r="D102">
        <f t="shared" si="19"/>
        <v>8.4641497828740614E-2</v>
      </c>
      <c r="E102">
        <f t="shared" ca="1" si="12"/>
        <v>-10.2163358603019</v>
      </c>
      <c r="F102">
        <f t="shared" ca="1" si="14"/>
        <v>89.859841487743992</v>
      </c>
      <c r="G102">
        <v>10</v>
      </c>
      <c r="H102">
        <f t="shared" si="15"/>
        <v>10.084641497828741</v>
      </c>
      <c r="I102">
        <f t="shared" si="20"/>
        <v>100.07617734804589</v>
      </c>
      <c r="J102" s="17">
        <f t="shared" ca="1" si="21"/>
        <v>100.07658654937642</v>
      </c>
      <c r="K102" s="18">
        <f t="shared" si="22"/>
        <v>7.1641831546927033E-9</v>
      </c>
      <c r="L102" s="17">
        <f t="shared" si="16"/>
        <v>7.1641831541794475E-11</v>
      </c>
      <c r="M102" s="9">
        <f t="shared" ca="1" si="17"/>
        <v>100.07658654864447</v>
      </c>
      <c r="N102" s="18">
        <f t="shared" si="18"/>
        <v>7.1641831541794485E-9</v>
      </c>
    </row>
    <row r="103" spans="1:14" x14ac:dyDescent="0.25">
      <c r="A103" s="2">
        <v>90</v>
      </c>
      <c r="B103" s="2">
        <f t="shared" si="13"/>
        <v>9</v>
      </c>
      <c r="D103">
        <f t="shared" si="19"/>
        <v>7.6177348045866553E-2</v>
      </c>
      <c r="E103">
        <f t="shared" ca="1" si="12"/>
        <v>-5.2749612315057632</v>
      </c>
      <c r="F103">
        <f t="shared" ca="1" si="14"/>
        <v>94.793598381735535</v>
      </c>
      <c r="G103">
        <v>10</v>
      </c>
      <c r="H103">
        <f t="shared" si="15"/>
        <v>10.076177348045867</v>
      </c>
      <c r="I103">
        <f t="shared" si="20"/>
        <v>100.06855961324131</v>
      </c>
      <c r="J103" s="17">
        <f t="shared" ca="1" si="21"/>
        <v>100.06892789443877</v>
      </c>
      <c r="K103" s="18">
        <f t="shared" si="22"/>
        <v>5.8029883553010899E-9</v>
      </c>
      <c r="L103" s="17">
        <f t="shared" si="16"/>
        <v>5.8029883549643431E-11</v>
      </c>
      <c r="M103" s="9">
        <f t="shared" ca="1" si="17"/>
        <v>100.06892789413264</v>
      </c>
      <c r="N103" s="18">
        <f t="shared" si="18"/>
        <v>5.802988354964343E-9</v>
      </c>
    </row>
    <row r="104" spans="1:14" x14ac:dyDescent="0.25">
      <c r="A104" s="2">
        <v>91</v>
      </c>
      <c r="B104" s="2">
        <f t="shared" si="13"/>
        <v>9.1</v>
      </c>
      <c r="D104">
        <f t="shared" si="19"/>
        <v>6.8559613241279904E-2</v>
      </c>
      <c r="E104">
        <f t="shared" ca="1" si="12"/>
        <v>-2.0642119385152724</v>
      </c>
      <c r="F104">
        <f t="shared" ca="1" si="14"/>
        <v>97.997491713401899</v>
      </c>
      <c r="G104">
        <v>10</v>
      </c>
      <c r="H104">
        <f t="shared" si="15"/>
        <v>10.06855961324128</v>
      </c>
      <c r="I104">
        <f t="shared" si="20"/>
        <v>100.06170365191717</v>
      </c>
      <c r="J104" s="17">
        <f t="shared" ca="1" si="21"/>
        <v>100.06203510499489</v>
      </c>
      <c r="K104" s="18">
        <f t="shared" si="22"/>
        <v>4.7004205677938825E-9</v>
      </c>
      <c r="L104" s="17">
        <f t="shared" si="16"/>
        <v>4.7004205675729429E-11</v>
      </c>
      <c r="M104" s="9">
        <f t="shared" ca="1" si="17"/>
        <v>100.06203510489784</v>
      </c>
      <c r="N104" s="18">
        <f t="shared" si="18"/>
        <v>4.7004205675729434E-9</v>
      </c>
    </row>
    <row r="105" spans="1:14" x14ac:dyDescent="0.25">
      <c r="A105" s="2">
        <v>92</v>
      </c>
      <c r="B105" s="2">
        <f t="shared" si="13"/>
        <v>9.2000000000000011</v>
      </c>
      <c r="D105">
        <f t="shared" si="19"/>
        <v>6.1703651917151915E-2</v>
      </c>
      <c r="E105">
        <f t="shared" ca="1" si="12"/>
        <v>-4.9393449984692852</v>
      </c>
      <c r="F105">
        <f t="shared" ca="1" si="14"/>
        <v>95.116188288256168</v>
      </c>
      <c r="G105">
        <v>10</v>
      </c>
      <c r="H105">
        <f t="shared" si="15"/>
        <v>10.061703651917153</v>
      </c>
      <c r="I105">
        <f t="shared" si="20"/>
        <v>100.05553328672545</v>
      </c>
      <c r="J105" s="17">
        <f t="shared" ca="1" si="21"/>
        <v>100.0558315944954</v>
      </c>
      <c r="K105" s="18">
        <f t="shared" si="22"/>
        <v>3.807340659913045E-9</v>
      </c>
      <c r="L105" s="17">
        <f t="shared" si="16"/>
        <v>3.8073406597680863E-11</v>
      </c>
      <c r="M105" s="9">
        <f t="shared" ca="1" si="17"/>
        <v>100.05583159430734</v>
      </c>
      <c r="N105" s="18">
        <f t="shared" si="18"/>
        <v>3.8073406597680865E-9</v>
      </c>
    </row>
    <row r="106" spans="1:14" x14ac:dyDescent="0.25">
      <c r="A106" s="2">
        <v>93</v>
      </c>
      <c r="B106" s="2">
        <f t="shared" si="13"/>
        <v>9.3000000000000007</v>
      </c>
      <c r="D106">
        <f t="shared" si="19"/>
        <v>5.5533286725436726E-2</v>
      </c>
      <c r="E106">
        <f t="shared" ca="1" si="12"/>
        <v>-16.174024337564919</v>
      </c>
      <c r="F106">
        <f t="shared" ca="1" si="14"/>
        <v>83.875955620487986</v>
      </c>
      <c r="G106">
        <v>10</v>
      </c>
      <c r="H106">
        <f t="shared" si="15"/>
        <v>10.055533286725437</v>
      </c>
      <c r="I106">
        <f t="shared" si="20"/>
        <v>100.0499799580529</v>
      </c>
      <c r="J106" s="17">
        <f t="shared" ca="1" si="21"/>
        <v>100.05024843504586</v>
      </c>
      <c r="K106" s="18">
        <f t="shared" si="22"/>
        <v>3.0839459345295667E-9</v>
      </c>
      <c r="L106" s="17">
        <f t="shared" si="16"/>
        <v>3.0839459344344598E-11</v>
      </c>
      <c r="M106" s="9">
        <f t="shared" ca="1" si="17"/>
        <v>100.05024843454706</v>
      </c>
      <c r="N106" s="18">
        <f t="shared" si="18"/>
        <v>3.0839459344344596E-9</v>
      </c>
    </row>
    <row r="107" spans="1:14" x14ac:dyDescent="0.25">
      <c r="A107" s="2">
        <v>94</v>
      </c>
      <c r="B107" s="2">
        <f t="shared" si="13"/>
        <v>9.4</v>
      </c>
      <c r="D107">
        <f t="shared" si="19"/>
        <v>4.9979958052893056E-2</v>
      </c>
      <c r="E107">
        <f t="shared" ca="1" si="12"/>
        <v>12.338335942750192</v>
      </c>
      <c r="F107">
        <f t="shared" ca="1" si="14"/>
        <v>112.38331790499781</v>
      </c>
      <c r="G107">
        <v>10</v>
      </c>
      <c r="H107">
        <f t="shared" si="15"/>
        <v>10.049979958052893</v>
      </c>
      <c r="I107">
        <f t="shared" si="20"/>
        <v>100.04498196224762</v>
      </c>
      <c r="J107" s="17">
        <f t="shared" ca="1" si="21"/>
        <v>100.04522359154127</v>
      </c>
      <c r="K107" s="18">
        <f t="shared" si="22"/>
        <v>2.497996206968949E-9</v>
      </c>
      <c r="L107" s="17">
        <f t="shared" si="16"/>
        <v>2.4979962069065492E-11</v>
      </c>
      <c r="M107" s="9">
        <f t="shared" ca="1" si="17"/>
        <v>100.04522359184948</v>
      </c>
      <c r="N107" s="18">
        <f t="shared" si="18"/>
        <v>2.4979962069065494E-9</v>
      </c>
    </row>
    <row r="108" spans="1:14" x14ac:dyDescent="0.25">
      <c r="A108" s="2">
        <v>95</v>
      </c>
      <c r="B108" s="2">
        <f t="shared" si="13"/>
        <v>9.5</v>
      </c>
      <c r="D108">
        <f t="shared" si="19"/>
        <v>4.498196224760375E-2</v>
      </c>
      <c r="E108">
        <f t="shared" ca="1" si="12"/>
        <v>-12.231088606625937</v>
      </c>
      <c r="F108">
        <f t="shared" ca="1" si="14"/>
        <v>87.809395159396928</v>
      </c>
      <c r="G108">
        <v>10</v>
      </c>
      <c r="H108">
        <f t="shared" si="15"/>
        <v>10.044981962247604</v>
      </c>
      <c r="I108">
        <f t="shared" si="20"/>
        <v>100.04048376602286</v>
      </c>
      <c r="J108" s="17">
        <f t="shared" ca="1" si="21"/>
        <v>100.04070123238715</v>
      </c>
      <c r="K108" s="18">
        <f t="shared" si="22"/>
        <v>2.0233769276448487E-9</v>
      </c>
      <c r="L108" s="17">
        <f t="shared" si="16"/>
        <v>2.0233769276039084E-11</v>
      </c>
      <c r="M108" s="9">
        <f t="shared" ca="1" si="17"/>
        <v>100.04070123213967</v>
      </c>
      <c r="N108" s="18">
        <f t="shared" si="18"/>
        <v>2.0233769276039083E-9</v>
      </c>
    </row>
    <row r="109" spans="1:14" x14ac:dyDescent="0.25">
      <c r="A109" s="2">
        <v>96</v>
      </c>
      <c r="B109" s="2">
        <f t="shared" si="13"/>
        <v>9.6000000000000014</v>
      </c>
      <c r="D109">
        <f t="shared" si="19"/>
        <v>4.0483766022843377E-2</v>
      </c>
      <c r="E109">
        <f t="shared" ca="1" si="12"/>
        <v>-9.8098558992643277</v>
      </c>
      <c r="F109">
        <f t="shared" ca="1" si="14"/>
        <v>90.22657949015624</v>
      </c>
      <c r="G109">
        <v>10</v>
      </c>
      <c r="H109">
        <f t="shared" si="15"/>
        <v>10.040483766022843</v>
      </c>
      <c r="I109">
        <f t="shared" si="20"/>
        <v>100.03643538942057</v>
      </c>
      <c r="J109" s="17">
        <f t="shared" ca="1" si="21"/>
        <v>100.03663110914843</v>
      </c>
      <c r="K109" s="18">
        <f t="shared" si="22"/>
        <v>1.6389353113923277E-9</v>
      </c>
      <c r="L109" s="17">
        <f t="shared" si="16"/>
        <v>1.6389353113654667E-11</v>
      </c>
      <c r="M109" s="9">
        <f t="shared" ca="1" si="17"/>
        <v>100.03663110898765</v>
      </c>
      <c r="N109" s="18">
        <f t="shared" si="18"/>
        <v>1.6389353113654667E-9</v>
      </c>
    </row>
    <row r="110" spans="1:14" x14ac:dyDescent="0.25">
      <c r="A110" s="2">
        <v>97</v>
      </c>
      <c r="B110" s="2">
        <f t="shared" si="13"/>
        <v>9.7000000000000011</v>
      </c>
      <c r="D110">
        <f t="shared" si="19"/>
        <v>3.6435389420559038E-2</v>
      </c>
      <c r="E110">
        <f t="shared" ca="1" si="12"/>
        <v>-6.7662057809508553</v>
      </c>
      <c r="F110">
        <f t="shared" ca="1" si="14"/>
        <v>93.266586069527662</v>
      </c>
      <c r="G110">
        <v>10</v>
      </c>
      <c r="H110">
        <f t="shared" si="15"/>
        <v>10.036435389420559</v>
      </c>
      <c r="I110">
        <f t="shared" si="20"/>
        <v>100.03279185047852</v>
      </c>
      <c r="J110" s="17">
        <f t="shared" ca="1" si="21"/>
        <v>100.03296799823359</v>
      </c>
      <c r="K110" s="18">
        <f t="shared" si="22"/>
        <v>1.3275376022277854E-9</v>
      </c>
      <c r="L110" s="17">
        <f t="shared" si="16"/>
        <v>1.3275376022101618E-11</v>
      </c>
      <c r="M110" s="9">
        <f t="shared" ca="1" si="17"/>
        <v>100.03296799814376</v>
      </c>
      <c r="N110" s="18">
        <f t="shared" si="18"/>
        <v>1.3275376022101619E-9</v>
      </c>
    </row>
    <row r="111" spans="1:14" x14ac:dyDescent="0.25">
      <c r="A111" s="2">
        <v>98</v>
      </c>
      <c r="B111" s="2">
        <f t="shared" si="13"/>
        <v>9.8000000000000007</v>
      </c>
      <c r="D111">
        <f t="shared" si="19"/>
        <v>3.2791850478503137E-2</v>
      </c>
      <c r="E111">
        <f t="shared" ca="1" si="12"/>
        <v>-3.0208813479984382</v>
      </c>
      <c r="F111">
        <f t="shared" ca="1" si="14"/>
        <v>97.008631317432233</v>
      </c>
      <c r="G111">
        <v>10</v>
      </c>
      <c r="H111">
        <f t="shared" si="15"/>
        <v>10.032791850478503</v>
      </c>
      <c r="I111">
        <f t="shared" si="20"/>
        <v>100.02951266543067</v>
      </c>
      <c r="J111" s="17">
        <f t="shared" ca="1" si="21"/>
        <v>100.02967119841023</v>
      </c>
      <c r="K111" s="18">
        <f t="shared" si="22"/>
        <v>1.0753054578045062E-9</v>
      </c>
      <c r="L111" s="17">
        <f t="shared" si="16"/>
        <v>1.0753054577929434E-11</v>
      </c>
      <c r="M111" s="9">
        <f t="shared" ca="1" si="17"/>
        <v>100.02967119837774</v>
      </c>
      <c r="N111" s="18">
        <f t="shared" si="18"/>
        <v>1.0753054577929435E-9</v>
      </c>
    </row>
    <row r="112" spans="1:14" x14ac:dyDescent="0.25">
      <c r="A112" s="2">
        <v>99</v>
      </c>
      <c r="B112" s="2">
        <f t="shared" si="13"/>
        <v>9.9</v>
      </c>
      <c r="D112">
        <f t="shared" si="19"/>
        <v>2.9512665430652823E-2</v>
      </c>
      <c r="E112">
        <f t="shared" ca="1" si="12"/>
        <v>-17.597679561181604</v>
      </c>
      <c r="F112">
        <f t="shared" ca="1" si="14"/>
        <v>82.428881837706001</v>
      </c>
      <c r="G112">
        <v>10</v>
      </c>
      <c r="H112">
        <f t="shared" si="15"/>
        <v>10.029512665430653</v>
      </c>
      <c r="I112">
        <f t="shared" si="20"/>
        <v>100.02656139888761</v>
      </c>
      <c r="J112" s="17">
        <f t="shared" ca="1" si="21"/>
        <v>100.02670407856921</v>
      </c>
      <c r="K112" s="18">
        <f t="shared" si="22"/>
        <v>8.7099742082165006E-10</v>
      </c>
      <c r="L112" s="17">
        <f t="shared" si="16"/>
        <v>8.7099742081406377E-12</v>
      </c>
      <c r="M112" s="9">
        <f t="shared" ca="1" si="17"/>
        <v>100.02670407841593</v>
      </c>
      <c r="N112" s="18">
        <f t="shared" si="18"/>
        <v>8.7099742081406378E-10</v>
      </c>
    </row>
    <row r="113" spans="1:14" x14ac:dyDescent="0.25">
      <c r="A113" s="2">
        <v>100</v>
      </c>
      <c r="B113" s="2">
        <f t="shared" si="13"/>
        <v>10</v>
      </c>
      <c r="D113">
        <f t="shared" si="19"/>
        <v>2.6561398887587542E-2</v>
      </c>
      <c r="E113">
        <f t="shared" ca="1" si="12"/>
        <v>-0.14832096953103113</v>
      </c>
      <c r="F113">
        <f t="shared" ca="1" si="14"/>
        <v>99.875584289467824</v>
      </c>
      <c r="G113">
        <v>10</v>
      </c>
      <c r="H113">
        <f t="shared" si="15"/>
        <v>10.026561398887587</v>
      </c>
      <c r="I113">
        <f t="shared" si="20"/>
        <v>100.02390525899885</v>
      </c>
      <c r="J113" s="17">
        <f t="shared" ca="1" si="21"/>
        <v>100.02403367071229</v>
      </c>
      <c r="K113" s="18">
        <f t="shared" si="22"/>
        <v>7.0550791086553654E-10</v>
      </c>
      <c r="L113" s="17">
        <f t="shared" si="16"/>
        <v>7.055079108605591E-12</v>
      </c>
      <c r="M113" s="9">
        <f t="shared" ca="1" si="17"/>
        <v>100.02403367071123</v>
      </c>
      <c r="N113" s="18">
        <f t="shared" si="18"/>
        <v>7.0550791086055908E-10</v>
      </c>
    </row>
  </sheetData>
  <sortState xmlns:xlrd2="http://schemas.microsoft.com/office/spreadsheetml/2017/richdata2" ref="T46:U56">
    <sortCondition descending="1" ref="U46"/>
  </sortState>
  <mergeCells count="2">
    <mergeCell ref="J10:K10"/>
    <mergeCell ref="L10:N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2020-07-02T19:52:00Z</dcterms:modified>
</cp:coreProperties>
</file>