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e\Documents\KF-ATTITUDE\"/>
    </mc:Choice>
  </mc:AlternateContent>
  <xr:revisionPtr revIDLastSave="0" documentId="13_ncr:1_{27DF0E9E-57A6-4247-892A-F7FE9A6E212D}" xr6:coauthVersionLast="45" xr6:coauthVersionMax="45" xr10:uidLastSave="{00000000-0000-0000-0000-000000000000}"/>
  <bookViews>
    <workbookView xWindow="-120" yWindow="-120" windowWidth="29040" windowHeight="15840" xr2:uid="{A53BC842-06E2-416D-B3BC-A55576E6EA79}"/>
  </bookViews>
  <sheets>
    <sheet name="Foglio1" sheetId="1" r:id="rId1"/>
  </sheets>
  <definedNames>
    <definedName name="_xlchart.v1.0" hidden="1">Foglio1!#REF!</definedName>
    <definedName name="_xlchart.v1.1" hidden="1">Foglio1!#REF!</definedName>
    <definedName name="_xlchart.v1.2" hidden="1">Foglio1!$B$13:$B$113</definedName>
    <definedName name="_xlchart.v1.3" hidden="1">Foglio1!$G$11</definedName>
    <definedName name="_xlchart.v1.4" hidden="1">Foglio1!$G$13:$G$113</definedName>
    <definedName name="_xlchart.v1.5" hidden="1">Foglio1!$I$13:$I$113</definedName>
    <definedName name="_xlchart.v1.6" hidden="1">Foglio1!$K$13:$K$113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3" i="1" l="1"/>
  <c r="H15" i="1" l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G15" i="1"/>
  <c r="G16" i="1" s="1"/>
  <c r="E14" i="1"/>
  <c r="F14" i="1" s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D14" i="1"/>
  <c r="D15" i="1"/>
  <c r="E13" i="1"/>
  <c r="F13" i="1" s="1"/>
  <c r="H14" i="1"/>
  <c r="G14" i="1"/>
  <c r="D13" i="1"/>
  <c r="G13" i="1"/>
  <c r="K6" i="1"/>
  <c r="I17" i="1" s="1"/>
  <c r="K17" i="1" s="1"/>
  <c r="I112" i="1" l="1"/>
  <c r="K112" i="1" s="1"/>
  <c r="I108" i="1"/>
  <c r="K108" i="1" s="1"/>
  <c r="I104" i="1"/>
  <c r="K104" i="1" s="1"/>
  <c r="I100" i="1"/>
  <c r="K100" i="1" s="1"/>
  <c r="I96" i="1"/>
  <c r="K96" i="1" s="1"/>
  <c r="I92" i="1"/>
  <c r="K92" i="1" s="1"/>
  <c r="I88" i="1"/>
  <c r="K88" i="1" s="1"/>
  <c r="I84" i="1"/>
  <c r="K84" i="1" s="1"/>
  <c r="I80" i="1"/>
  <c r="K80" i="1" s="1"/>
  <c r="I76" i="1"/>
  <c r="K76" i="1" s="1"/>
  <c r="I72" i="1"/>
  <c r="K72" i="1" s="1"/>
  <c r="I68" i="1"/>
  <c r="K68" i="1" s="1"/>
  <c r="I64" i="1"/>
  <c r="K64" i="1" s="1"/>
  <c r="I60" i="1"/>
  <c r="K60" i="1" s="1"/>
  <c r="I56" i="1"/>
  <c r="K56" i="1" s="1"/>
  <c r="I52" i="1"/>
  <c r="K52" i="1" s="1"/>
  <c r="I48" i="1"/>
  <c r="K48" i="1" s="1"/>
  <c r="I44" i="1"/>
  <c r="K44" i="1" s="1"/>
  <c r="I40" i="1"/>
  <c r="K40" i="1" s="1"/>
  <c r="I36" i="1"/>
  <c r="K36" i="1" s="1"/>
  <c r="I32" i="1"/>
  <c r="K32" i="1" s="1"/>
  <c r="I28" i="1"/>
  <c r="K28" i="1" s="1"/>
  <c r="I24" i="1"/>
  <c r="K24" i="1" s="1"/>
  <c r="I20" i="1"/>
  <c r="K20" i="1" s="1"/>
  <c r="I16" i="1"/>
  <c r="K16" i="1" s="1"/>
  <c r="I111" i="1"/>
  <c r="K111" i="1" s="1"/>
  <c r="I107" i="1"/>
  <c r="K107" i="1" s="1"/>
  <c r="I103" i="1"/>
  <c r="K103" i="1" s="1"/>
  <c r="I99" i="1"/>
  <c r="K99" i="1" s="1"/>
  <c r="I95" i="1"/>
  <c r="K95" i="1" s="1"/>
  <c r="I91" i="1"/>
  <c r="K91" i="1" s="1"/>
  <c r="I87" i="1"/>
  <c r="K87" i="1" s="1"/>
  <c r="I83" i="1"/>
  <c r="K83" i="1" s="1"/>
  <c r="I79" i="1"/>
  <c r="K79" i="1" s="1"/>
  <c r="I75" i="1"/>
  <c r="K75" i="1" s="1"/>
  <c r="I71" i="1"/>
  <c r="K71" i="1" s="1"/>
  <c r="I67" i="1"/>
  <c r="K67" i="1" s="1"/>
  <c r="I63" i="1"/>
  <c r="K63" i="1" s="1"/>
  <c r="I59" i="1"/>
  <c r="K59" i="1" s="1"/>
  <c r="I55" i="1"/>
  <c r="K55" i="1" s="1"/>
  <c r="I51" i="1"/>
  <c r="K51" i="1" s="1"/>
  <c r="I47" i="1"/>
  <c r="K47" i="1" s="1"/>
  <c r="I43" i="1"/>
  <c r="K43" i="1" s="1"/>
  <c r="I39" i="1"/>
  <c r="K39" i="1" s="1"/>
  <c r="I35" i="1"/>
  <c r="K35" i="1" s="1"/>
  <c r="I31" i="1"/>
  <c r="K31" i="1" s="1"/>
  <c r="I27" i="1"/>
  <c r="K27" i="1" s="1"/>
  <c r="I23" i="1"/>
  <c r="K23" i="1" s="1"/>
  <c r="I19" i="1"/>
  <c r="K19" i="1" s="1"/>
  <c r="I15" i="1"/>
  <c r="K15" i="1" s="1"/>
  <c r="I110" i="1"/>
  <c r="K110" i="1" s="1"/>
  <c r="I106" i="1"/>
  <c r="K106" i="1" s="1"/>
  <c r="I102" i="1"/>
  <c r="K102" i="1" s="1"/>
  <c r="I98" i="1"/>
  <c r="K98" i="1" s="1"/>
  <c r="I94" i="1"/>
  <c r="K94" i="1" s="1"/>
  <c r="I90" i="1"/>
  <c r="K90" i="1" s="1"/>
  <c r="I86" i="1"/>
  <c r="K86" i="1" s="1"/>
  <c r="I82" i="1"/>
  <c r="K82" i="1" s="1"/>
  <c r="I78" i="1"/>
  <c r="K78" i="1" s="1"/>
  <c r="I74" i="1"/>
  <c r="K74" i="1" s="1"/>
  <c r="I70" i="1"/>
  <c r="K70" i="1" s="1"/>
  <c r="I66" i="1"/>
  <c r="K66" i="1" s="1"/>
  <c r="I62" i="1"/>
  <c r="K62" i="1" s="1"/>
  <c r="I58" i="1"/>
  <c r="K58" i="1" s="1"/>
  <c r="I54" i="1"/>
  <c r="K54" i="1" s="1"/>
  <c r="I50" i="1"/>
  <c r="K50" i="1" s="1"/>
  <c r="I46" i="1"/>
  <c r="K46" i="1" s="1"/>
  <c r="I42" i="1"/>
  <c r="K42" i="1" s="1"/>
  <c r="I38" i="1"/>
  <c r="K38" i="1" s="1"/>
  <c r="I34" i="1"/>
  <c r="K34" i="1" s="1"/>
  <c r="I30" i="1"/>
  <c r="K30" i="1" s="1"/>
  <c r="I26" i="1"/>
  <c r="K26" i="1" s="1"/>
  <c r="I22" i="1"/>
  <c r="K22" i="1" s="1"/>
  <c r="I18" i="1"/>
  <c r="K18" i="1" s="1"/>
  <c r="I14" i="1"/>
  <c r="K14" i="1" s="1"/>
  <c r="I113" i="1"/>
  <c r="K113" i="1" s="1"/>
  <c r="I109" i="1"/>
  <c r="K109" i="1" s="1"/>
  <c r="I105" i="1"/>
  <c r="K105" i="1" s="1"/>
  <c r="I101" i="1"/>
  <c r="K101" i="1" s="1"/>
  <c r="I97" i="1"/>
  <c r="K97" i="1" s="1"/>
  <c r="I93" i="1"/>
  <c r="K93" i="1" s="1"/>
  <c r="I89" i="1"/>
  <c r="K89" i="1" s="1"/>
  <c r="I85" i="1"/>
  <c r="K85" i="1" s="1"/>
  <c r="I81" i="1"/>
  <c r="K81" i="1" s="1"/>
  <c r="I77" i="1"/>
  <c r="K77" i="1" s="1"/>
  <c r="I73" i="1"/>
  <c r="K73" i="1" s="1"/>
  <c r="I69" i="1"/>
  <c r="K69" i="1" s="1"/>
  <c r="I65" i="1"/>
  <c r="K65" i="1" s="1"/>
  <c r="I61" i="1"/>
  <c r="K61" i="1" s="1"/>
  <c r="I57" i="1"/>
  <c r="K57" i="1" s="1"/>
  <c r="I53" i="1"/>
  <c r="K53" i="1" s="1"/>
  <c r="I49" i="1"/>
  <c r="K49" i="1" s="1"/>
  <c r="I45" i="1"/>
  <c r="K45" i="1" s="1"/>
  <c r="I41" i="1"/>
  <c r="K41" i="1" s="1"/>
  <c r="I37" i="1"/>
  <c r="K37" i="1" s="1"/>
  <c r="I33" i="1"/>
  <c r="K33" i="1" s="1"/>
  <c r="I29" i="1"/>
  <c r="K29" i="1" s="1"/>
  <c r="I25" i="1"/>
  <c r="K25" i="1" s="1"/>
  <c r="I21" i="1"/>
  <c r="K21" i="1" s="1"/>
  <c r="D16" i="1"/>
  <c r="G17" i="1"/>
  <c r="F16" i="1"/>
  <c r="J16" i="1" s="1"/>
  <c r="F15" i="1"/>
  <c r="I13" i="1"/>
  <c r="K13" i="1" s="1"/>
  <c r="J13" i="1" l="1"/>
  <c r="J15" i="1"/>
  <c r="J14" i="1"/>
  <c r="D17" i="1"/>
  <c r="F17" i="1" s="1"/>
  <c r="J17" i="1" s="1"/>
  <c r="G18" i="1"/>
  <c r="G19" i="1" l="1"/>
  <c r="D18" i="1"/>
  <c r="F18" i="1" s="1"/>
  <c r="J18" i="1" s="1"/>
  <c r="D19" i="1" l="1"/>
  <c r="F19" i="1" s="1"/>
  <c r="J19" i="1" s="1"/>
  <c r="G20" i="1"/>
  <c r="B8" i="1"/>
  <c r="B7" i="1"/>
  <c r="B20" i="1" s="1"/>
  <c r="D20" i="1" l="1"/>
  <c r="F20" i="1" s="1"/>
  <c r="J20" i="1" s="1"/>
  <c r="G21" i="1"/>
  <c r="B100" i="1"/>
  <c r="B84" i="1"/>
  <c r="B72" i="1"/>
  <c r="B64" i="1"/>
  <c r="B60" i="1"/>
  <c r="B44" i="1"/>
  <c r="B40" i="1"/>
  <c r="B36" i="1"/>
  <c r="B32" i="1"/>
  <c r="B28" i="1"/>
  <c r="B24" i="1"/>
  <c r="B16" i="1"/>
  <c r="B111" i="1"/>
  <c r="B107" i="1"/>
  <c r="B103" i="1"/>
  <c r="B99" i="1"/>
  <c r="B95" i="1"/>
  <c r="B91" i="1"/>
  <c r="B87" i="1"/>
  <c r="B83" i="1"/>
  <c r="B79" i="1"/>
  <c r="B75" i="1"/>
  <c r="B71" i="1"/>
  <c r="B67" i="1"/>
  <c r="B63" i="1"/>
  <c r="B59" i="1"/>
  <c r="B55" i="1"/>
  <c r="B51" i="1"/>
  <c r="B47" i="1"/>
  <c r="B43" i="1"/>
  <c r="B39" i="1"/>
  <c r="B35" i="1"/>
  <c r="B31" i="1"/>
  <c r="B27" i="1"/>
  <c r="B23" i="1"/>
  <c r="B19" i="1"/>
  <c r="B15" i="1"/>
  <c r="B104" i="1"/>
  <c r="B92" i="1"/>
  <c r="B80" i="1"/>
  <c r="B56" i="1"/>
  <c r="B110" i="1"/>
  <c r="B102" i="1"/>
  <c r="B94" i="1"/>
  <c r="B86" i="1"/>
  <c r="B82" i="1"/>
  <c r="B78" i="1"/>
  <c r="B74" i="1"/>
  <c r="B70" i="1"/>
  <c r="B66" i="1"/>
  <c r="B62" i="1"/>
  <c r="B58" i="1"/>
  <c r="B54" i="1"/>
  <c r="B50" i="1"/>
  <c r="B46" i="1"/>
  <c r="B42" i="1"/>
  <c r="B38" i="1"/>
  <c r="B34" i="1"/>
  <c r="B30" i="1"/>
  <c r="B26" i="1"/>
  <c r="B22" i="1"/>
  <c r="B18" i="1"/>
  <c r="B14" i="1"/>
  <c r="B112" i="1"/>
  <c r="B96" i="1"/>
  <c r="B76" i="1"/>
  <c r="B48" i="1"/>
  <c r="B13" i="1"/>
  <c r="B106" i="1"/>
  <c r="B98" i="1"/>
  <c r="B90" i="1"/>
  <c r="B113" i="1"/>
  <c r="B109" i="1"/>
  <c r="B105" i="1"/>
  <c r="B101" i="1"/>
  <c r="B97" i="1"/>
  <c r="B93" i="1"/>
  <c r="B89" i="1"/>
  <c r="B85" i="1"/>
  <c r="B81" i="1"/>
  <c r="B77" i="1"/>
  <c r="B73" i="1"/>
  <c r="B69" i="1"/>
  <c r="B65" i="1"/>
  <c r="B61" i="1"/>
  <c r="B57" i="1"/>
  <c r="B53" i="1"/>
  <c r="B49" i="1"/>
  <c r="B45" i="1"/>
  <c r="B41" i="1"/>
  <c r="B37" i="1"/>
  <c r="B33" i="1"/>
  <c r="B29" i="1"/>
  <c r="B25" i="1"/>
  <c r="B21" i="1"/>
  <c r="B17" i="1"/>
  <c r="B108" i="1"/>
  <c r="B88" i="1"/>
  <c r="B68" i="1"/>
  <c r="B52" i="1"/>
  <c r="D21" i="1" l="1"/>
  <c r="F21" i="1" s="1"/>
  <c r="J21" i="1" s="1"/>
  <c r="G22" i="1"/>
  <c r="G23" i="1" l="1"/>
  <c r="D22" i="1"/>
  <c r="F22" i="1" s="1"/>
  <c r="J22" i="1" s="1"/>
  <c r="D23" i="1" l="1"/>
  <c r="F23" i="1" s="1"/>
  <c r="J23" i="1" s="1"/>
  <c r="G24" i="1"/>
  <c r="D24" i="1" l="1"/>
  <c r="F24" i="1" s="1"/>
  <c r="J24" i="1" s="1"/>
  <c r="G25" i="1"/>
  <c r="D25" i="1" l="1"/>
  <c r="F25" i="1" s="1"/>
  <c r="J25" i="1" s="1"/>
  <c r="G26" i="1"/>
  <c r="G27" i="1" l="1"/>
  <c r="D26" i="1"/>
  <c r="F26" i="1" s="1"/>
  <c r="J26" i="1" s="1"/>
  <c r="D27" i="1" l="1"/>
  <c r="F27" i="1" s="1"/>
  <c r="J27" i="1" s="1"/>
  <c r="G28" i="1"/>
  <c r="D28" i="1" l="1"/>
  <c r="F28" i="1" s="1"/>
  <c r="J28" i="1" s="1"/>
  <c r="G29" i="1"/>
  <c r="D29" i="1" l="1"/>
  <c r="F29" i="1" s="1"/>
  <c r="J29" i="1" s="1"/>
  <c r="G30" i="1"/>
  <c r="G31" i="1" l="1"/>
  <c r="D30" i="1"/>
  <c r="F30" i="1" s="1"/>
  <c r="J30" i="1" s="1"/>
  <c r="D31" i="1" l="1"/>
  <c r="F31" i="1" s="1"/>
  <c r="J31" i="1" s="1"/>
  <c r="G32" i="1"/>
  <c r="D32" i="1" l="1"/>
  <c r="F32" i="1" s="1"/>
  <c r="J32" i="1" s="1"/>
  <c r="G33" i="1"/>
  <c r="D33" i="1" l="1"/>
  <c r="F33" i="1" s="1"/>
  <c r="J33" i="1" s="1"/>
  <c r="G34" i="1"/>
  <c r="G35" i="1" l="1"/>
  <c r="D34" i="1"/>
  <c r="F34" i="1" s="1"/>
  <c r="J34" i="1" s="1"/>
  <c r="D35" i="1" l="1"/>
  <c r="F35" i="1" s="1"/>
  <c r="J35" i="1" s="1"/>
  <c r="G36" i="1"/>
  <c r="D36" i="1" l="1"/>
  <c r="F36" i="1" s="1"/>
  <c r="J36" i="1" s="1"/>
  <c r="G37" i="1"/>
  <c r="D37" i="1" l="1"/>
  <c r="F37" i="1" s="1"/>
  <c r="J37" i="1" s="1"/>
  <c r="G38" i="1"/>
  <c r="G39" i="1" l="1"/>
  <c r="D38" i="1"/>
  <c r="F38" i="1" s="1"/>
  <c r="J38" i="1" s="1"/>
  <c r="D39" i="1" l="1"/>
  <c r="F39" i="1" s="1"/>
  <c r="J39" i="1" s="1"/>
  <c r="G40" i="1"/>
  <c r="D40" i="1" l="1"/>
  <c r="F40" i="1" s="1"/>
  <c r="J40" i="1" s="1"/>
  <c r="G41" i="1"/>
  <c r="D41" i="1" l="1"/>
  <c r="F41" i="1" s="1"/>
  <c r="J41" i="1" s="1"/>
  <c r="G42" i="1"/>
  <c r="G43" i="1" l="1"/>
  <c r="D42" i="1"/>
  <c r="F42" i="1" s="1"/>
  <c r="J42" i="1" s="1"/>
  <c r="D43" i="1" l="1"/>
  <c r="F43" i="1" s="1"/>
  <c r="J43" i="1" s="1"/>
  <c r="G44" i="1"/>
  <c r="D44" i="1" l="1"/>
  <c r="F44" i="1" s="1"/>
  <c r="J44" i="1" s="1"/>
  <c r="G45" i="1"/>
  <c r="D45" i="1" l="1"/>
  <c r="F45" i="1" s="1"/>
  <c r="J45" i="1" s="1"/>
  <c r="G46" i="1"/>
  <c r="G47" i="1" l="1"/>
  <c r="D46" i="1"/>
  <c r="F46" i="1" s="1"/>
  <c r="J46" i="1" s="1"/>
  <c r="D47" i="1" l="1"/>
  <c r="F47" i="1" s="1"/>
  <c r="J47" i="1" s="1"/>
  <c r="G48" i="1"/>
  <c r="D48" i="1" l="1"/>
  <c r="F48" i="1" s="1"/>
  <c r="J48" i="1" s="1"/>
  <c r="G49" i="1"/>
  <c r="D49" i="1" l="1"/>
  <c r="F49" i="1" s="1"/>
  <c r="J49" i="1" s="1"/>
  <c r="G50" i="1"/>
  <c r="G51" i="1" l="1"/>
  <c r="D50" i="1"/>
  <c r="F50" i="1" s="1"/>
  <c r="J50" i="1" s="1"/>
  <c r="D51" i="1" l="1"/>
  <c r="F51" i="1" s="1"/>
  <c r="J51" i="1" s="1"/>
  <c r="G52" i="1"/>
  <c r="D52" i="1" l="1"/>
  <c r="F52" i="1" s="1"/>
  <c r="J52" i="1" s="1"/>
  <c r="G53" i="1"/>
  <c r="D53" i="1" l="1"/>
  <c r="F53" i="1" s="1"/>
  <c r="J53" i="1" s="1"/>
  <c r="G54" i="1"/>
  <c r="G55" i="1" l="1"/>
  <c r="D54" i="1"/>
  <c r="F54" i="1" s="1"/>
  <c r="J54" i="1" s="1"/>
  <c r="D55" i="1" l="1"/>
  <c r="F55" i="1" s="1"/>
  <c r="J55" i="1" s="1"/>
  <c r="G56" i="1"/>
  <c r="D56" i="1" l="1"/>
  <c r="F56" i="1" s="1"/>
  <c r="J56" i="1" s="1"/>
  <c r="G57" i="1"/>
  <c r="D57" i="1" l="1"/>
  <c r="F57" i="1" s="1"/>
  <c r="J57" i="1" s="1"/>
  <c r="G58" i="1"/>
  <c r="G59" i="1" l="1"/>
  <c r="D58" i="1"/>
  <c r="F58" i="1" s="1"/>
  <c r="J58" i="1" s="1"/>
  <c r="D59" i="1" l="1"/>
  <c r="F59" i="1" s="1"/>
  <c r="J59" i="1" s="1"/>
  <c r="G60" i="1"/>
  <c r="D60" i="1" l="1"/>
  <c r="F60" i="1" s="1"/>
  <c r="J60" i="1" s="1"/>
  <c r="G61" i="1"/>
  <c r="D61" i="1" l="1"/>
  <c r="F61" i="1" s="1"/>
  <c r="J61" i="1" s="1"/>
  <c r="G62" i="1"/>
  <c r="G63" i="1" l="1"/>
  <c r="D62" i="1"/>
  <c r="F62" i="1" s="1"/>
  <c r="J62" i="1" s="1"/>
  <c r="D63" i="1" l="1"/>
  <c r="F63" i="1" s="1"/>
  <c r="J63" i="1" s="1"/>
  <c r="G64" i="1"/>
  <c r="D64" i="1" l="1"/>
  <c r="F64" i="1" s="1"/>
  <c r="J64" i="1" s="1"/>
  <c r="G65" i="1"/>
  <c r="D65" i="1" l="1"/>
  <c r="F65" i="1" s="1"/>
  <c r="J65" i="1" s="1"/>
  <c r="G66" i="1"/>
  <c r="G67" i="1" l="1"/>
  <c r="D66" i="1"/>
  <c r="F66" i="1" s="1"/>
  <c r="J66" i="1" s="1"/>
  <c r="D67" i="1" l="1"/>
  <c r="F67" i="1" s="1"/>
  <c r="J67" i="1" s="1"/>
  <c r="G68" i="1"/>
  <c r="D68" i="1" l="1"/>
  <c r="F68" i="1" s="1"/>
  <c r="J68" i="1" s="1"/>
  <c r="G69" i="1"/>
  <c r="D69" i="1" l="1"/>
  <c r="F69" i="1" s="1"/>
  <c r="J69" i="1" s="1"/>
  <c r="G70" i="1"/>
  <c r="G71" i="1" l="1"/>
  <c r="D70" i="1"/>
  <c r="F70" i="1" s="1"/>
  <c r="J70" i="1" s="1"/>
  <c r="D71" i="1" l="1"/>
  <c r="F71" i="1" s="1"/>
  <c r="J71" i="1" s="1"/>
  <c r="G72" i="1"/>
  <c r="D72" i="1" l="1"/>
  <c r="F72" i="1" s="1"/>
  <c r="J72" i="1" s="1"/>
  <c r="G73" i="1"/>
  <c r="D73" i="1" l="1"/>
  <c r="F73" i="1" s="1"/>
  <c r="J73" i="1" s="1"/>
  <c r="G74" i="1"/>
  <c r="G75" i="1" l="1"/>
  <c r="D74" i="1"/>
  <c r="F74" i="1" s="1"/>
  <c r="J74" i="1" s="1"/>
  <c r="D75" i="1" l="1"/>
  <c r="F75" i="1" s="1"/>
  <c r="J75" i="1" s="1"/>
  <c r="G76" i="1"/>
  <c r="D76" i="1" l="1"/>
  <c r="F76" i="1" s="1"/>
  <c r="J76" i="1" s="1"/>
  <c r="G77" i="1"/>
  <c r="D77" i="1" l="1"/>
  <c r="F77" i="1" s="1"/>
  <c r="J77" i="1" s="1"/>
  <c r="G78" i="1"/>
  <c r="G79" i="1" l="1"/>
  <c r="D78" i="1"/>
  <c r="F78" i="1" s="1"/>
  <c r="J78" i="1" s="1"/>
  <c r="D79" i="1" l="1"/>
  <c r="F79" i="1" s="1"/>
  <c r="J79" i="1" s="1"/>
  <c r="G80" i="1"/>
  <c r="D80" i="1" l="1"/>
  <c r="F80" i="1" s="1"/>
  <c r="J80" i="1" s="1"/>
  <c r="G81" i="1"/>
  <c r="D81" i="1" l="1"/>
  <c r="F81" i="1" s="1"/>
  <c r="J81" i="1" s="1"/>
  <c r="G82" i="1"/>
  <c r="G83" i="1" l="1"/>
  <c r="D82" i="1"/>
  <c r="F82" i="1" s="1"/>
  <c r="J82" i="1" s="1"/>
  <c r="D83" i="1" l="1"/>
  <c r="F83" i="1" s="1"/>
  <c r="J83" i="1" s="1"/>
  <c r="G84" i="1"/>
  <c r="D84" i="1" l="1"/>
  <c r="F84" i="1" s="1"/>
  <c r="J84" i="1" s="1"/>
  <c r="G85" i="1"/>
  <c r="D85" i="1" l="1"/>
  <c r="F85" i="1" s="1"/>
  <c r="J85" i="1" s="1"/>
  <c r="G86" i="1"/>
  <c r="G87" i="1" l="1"/>
  <c r="D86" i="1"/>
  <c r="F86" i="1" s="1"/>
  <c r="J86" i="1" s="1"/>
  <c r="D87" i="1" l="1"/>
  <c r="F87" i="1" s="1"/>
  <c r="J87" i="1" s="1"/>
  <c r="G88" i="1"/>
  <c r="D88" i="1" l="1"/>
  <c r="F88" i="1" s="1"/>
  <c r="J88" i="1" s="1"/>
  <c r="G89" i="1"/>
  <c r="D89" i="1" l="1"/>
  <c r="F89" i="1" s="1"/>
  <c r="J89" i="1" s="1"/>
  <c r="G90" i="1"/>
  <c r="G91" i="1" l="1"/>
  <c r="D90" i="1"/>
  <c r="F90" i="1" s="1"/>
  <c r="J90" i="1" s="1"/>
  <c r="D91" i="1" l="1"/>
  <c r="F91" i="1" s="1"/>
  <c r="J91" i="1" s="1"/>
  <c r="G92" i="1"/>
  <c r="D92" i="1" l="1"/>
  <c r="F92" i="1" s="1"/>
  <c r="J92" i="1" s="1"/>
  <c r="G93" i="1"/>
  <c r="D93" i="1" l="1"/>
  <c r="F93" i="1" s="1"/>
  <c r="J93" i="1" s="1"/>
  <c r="G94" i="1"/>
  <c r="G95" i="1" l="1"/>
  <c r="D94" i="1"/>
  <c r="F94" i="1" s="1"/>
  <c r="J94" i="1" s="1"/>
  <c r="D95" i="1" l="1"/>
  <c r="F95" i="1" s="1"/>
  <c r="J95" i="1" s="1"/>
  <c r="G96" i="1"/>
  <c r="D96" i="1" l="1"/>
  <c r="F96" i="1" s="1"/>
  <c r="J96" i="1" s="1"/>
  <c r="G97" i="1"/>
  <c r="D97" i="1" l="1"/>
  <c r="F97" i="1" s="1"/>
  <c r="J97" i="1" s="1"/>
  <c r="G98" i="1"/>
  <c r="G99" i="1" l="1"/>
  <c r="D98" i="1"/>
  <c r="F98" i="1" s="1"/>
  <c r="J98" i="1" s="1"/>
  <c r="D99" i="1" l="1"/>
  <c r="F99" i="1" s="1"/>
  <c r="J99" i="1" s="1"/>
  <c r="G100" i="1"/>
  <c r="D100" i="1" l="1"/>
  <c r="F100" i="1" s="1"/>
  <c r="J100" i="1" s="1"/>
  <c r="G101" i="1"/>
  <c r="G102" i="1" l="1"/>
  <c r="D101" i="1"/>
  <c r="F101" i="1" s="1"/>
  <c r="J101" i="1" s="1"/>
  <c r="G103" i="1" l="1"/>
  <c r="D102" i="1"/>
  <c r="F102" i="1" s="1"/>
  <c r="J102" i="1" s="1"/>
  <c r="D103" i="1" l="1"/>
  <c r="F103" i="1" s="1"/>
  <c r="J103" i="1" s="1"/>
  <c r="G104" i="1"/>
  <c r="D104" i="1" l="1"/>
  <c r="F104" i="1" s="1"/>
  <c r="J104" i="1" s="1"/>
  <c r="G105" i="1"/>
  <c r="D105" i="1" l="1"/>
  <c r="F105" i="1" s="1"/>
  <c r="J105" i="1" s="1"/>
  <c r="G106" i="1"/>
  <c r="G107" i="1" l="1"/>
  <c r="D106" i="1"/>
  <c r="F106" i="1" s="1"/>
  <c r="J106" i="1" s="1"/>
  <c r="D107" i="1" l="1"/>
  <c r="F107" i="1" s="1"/>
  <c r="J107" i="1" s="1"/>
  <c r="G108" i="1"/>
  <c r="D108" i="1" l="1"/>
  <c r="F108" i="1" s="1"/>
  <c r="J108" i="1" s="1"/>
  <c r="G109" i="1"/>
  <c r="D109" i="1" l="1"/>
  <c r="F109" i="1" s="1"/>
  <c r="J109" i="1" s="1"/>
  <c r="G110" i="1"/>
  <c r="G111" i="1" l="1"/>
  <c r="D110" i="1"/>
  <c r="F110" i="1" s="1"/>
  <c r="J110" i="1" s="1"/>
  <c r="D111" i="1" l="1"/>
  <c r="F111" i="1" s="1"/>
  <c r="J111" i="1" s="1"/>
  <c r="G112" i="1"/>
  <c r="D112" i="1" l="1"/>
  <c r="F112" i="1" s="1"/>
  <c r="J112" i="1" s="1"/>
  <c r="G113" i="1"/>
  <c r="D113" i="1" l="1"/>
  <c r="F113" i="1" s="1"/>
  <c r="J113" i="1" s="1"/>
</calcChain>
</file>

<file path=xl/sharedStrings.xml><?xml version="1.0" encoding="utf-8"?>
<sst xmlns="http://schemas.openxmlformats.org/spreadsheetml/2006/main" count="48" uniqueCount="38">
  <si>
    <t>c</t>
  </si>
  <si>
    <t>k</t>
  </si>
  <si>
    <t>t</t>
  </si>
  <si>
    <t>t_min</t>
  </si>
  <si>
    <t>t_max</t>
  </si>
  <si>
    <t>s</t>
  </si>
  <si>
    <t>TIME CONVERSION</t>
  </si>
  <si>
    <t>implicit samplig rate</t>
  </si>
  <si>
    <t>m</t>
  </si>
  <si>
    <t>q</t>
  </si>
  <si>
    <t>s/div</t>
  </si>
  <si>
    <t>x_0</t>
  </si>
  <si>
    <t>MODEL NOISE</t>
  </si>
  <si>
    <t>mean</t>
  </si>
  <si>
    <t>std dev</t>
  </si>
  <si>
    <t>v_t</t>
  </si>
  <si>
    <t>MEASUREMENT NOISE</t>
  </si>
  <si>
    <t>z_t</t>
  </si>
  <si>
    <t>INITIAL STATE</t>
  </si>
  <si>
    <t>MODEL</t>
  </si>
  <si>
    <t>z_t = x_t + v_t</t>
  </si>
  <si>
    <t>x_t = c*x_t-1 + w_t</t>
  </si>
  <si>
    <t>KALMAN GAIN</t>
  </si>
  <si>
    <t>PREDICTION ERROR</t>
  </si>
  <si>
    <t>SENSOR AVERAGE NOISE</t>
  </si>
  <si>
    <t>r</t>
  </si>
  <si>
    <t>p_t = (1-g_t)*p_t-1</t>
  </si>
  <si>
    <t>x_^_t = x_^_t-1 + g_t*(z_t - x_^_t-1)</t>
  </si>
  <si>
    <t>x_^_t = a*x_^_t-1</t>
  </si>
  <si>
    <t>STATE PREDICTION UPDATE
(POSTERIOR)</t>
  </si>
  <si>
    <t>PREDICT</t>
  </si>
  <si>
    <t>UPDATE</t>
  </si>
  <si>
    <t>p_k = a*p_t-1*a</t>
  </si>
  <si>
    <t>g_t = p_k/(p_k + r)</t>
  </si>
  <si>
    <t>OBSERVATIONS</t>
  </si>
  <si>
    <t>STATE
(PRIOR)</t>
  </si>
  <si>
    <t>ACTUAL VALUE</t>
  </si>
  <si>
    <t>m^2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</si>
</sst>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1">
    <xf numFmtId="0" fontId="0" fillId="0" borderId="0" xfId="0"/>
    <xf numFmtId="9" fontId="0" fillId="0" borderId="0" xfId="1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0" fillId="0" borderId="0" xfId="0" applyNumberFormat="1"/>
    <xf numFmtId="0" fontId="0" fillId="0" borderId="0" xfId="0" applyFill="1" applyBorder="1" applyAlignment="1"/>
    <xf numFmtId="10" fontId="0" fillId="0" borderId="0" xfId="0" applyNumberFormat="1" applyFill="1" applyBorder="1" applyAlignment="1"/>
    <xf numFmtId="0" fontId="0" fillId="0" borderId="0" xfId="0" applyNumberFormat="1" applyFill="1" applyBorder="1" applyAlignment="1"/>
    <xf numFmtId="0" fontId="0" fillId="0" borderId="0" xfId="0" applyBorder="1"/>
    <xf numFmtId="0" fontId="3" fillId="0" borderId="0" xfId="0" applyFont="1" applyFill="1" applyBorder="1" applyAlignment="1">
      <alignment horizontal="center"/>
    </xf>
    <xf numFmtId="11" fontId="0" fillId="0" borderId="0" xfId="0" applyNumberFormat="1"/>
    <xf numFmtId="0" fontId="0" fillId="0" borderId="0" xfId="0" applyAlignment="1">
      <alignment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 wrapText="1"/>
    </xf>
    <xf numFmtId="0" fontId="2" fillId="0" borderId="3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0" fillId="0" borderId="2" xfId="0" applyBorder="1"/>
    <xf numFmtId="0" fontId="0" fillId="0" borderId="3" xfId="0" applyBorder="1"/>
    <xf numFmtId="0" fontId="2" fillId="0" borderId="6" xfId="0" applyFont="1" applyBorder="1" applyAlignment="1">
      <alignment horizontal="center" vertical="top" wrapText="1"/>
    </xf>
    <xf numFmtId="0" fontId="2" fillId="0" borderId="7" xfId="0" applyFont="1" applyBorder="1" applyAlignment="1">
      <alignment horizontal="center" vertical="top"/>
    </xf>
    <xf numFmtId="0" fontId="2" fillId="0" borderId="8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6" xfId="0" applyFont="1" applyBorder="1" applyAlignment="1">
      <alignment horizontal="center" vertical="top"/>
    </xf>
    <xf numFmtId="0" fontId="2" fillId="0" borderId="10" xfId="0" applyFont="1" applyBorder="1" applyAlignment="1">
      <alignment horizontal="center" vertical="top" wrapText="1"/>
    </xf>
    <xf numFmtId="0" fontId="2" fillId="0" borderId="0" xfId="0" applyFont="1" applyBorder="1" applyAlignment="1">
      <alignment horizontal="center" vertical="top"/>
    </xf>
    <xf numFmtId="0" fontId="0" fillId="0" borderId="4" xfId="0" applyBorder="1"/>
    <xf numFmtId="0" fontId="0" fillId="0" borderId="11" xfId="0" applyBorder="1"/>
    <xf numFmtId="0" fontId="0" fillId="0" borderId="5" xfId="0" applyBorder="1"/>
  </cellXfs>
  <cellStyles count="2">
    <cellStyle name="Normale" xfId="0" builtinId="0"/>
    <cellStyle name="Percentual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Foglio1!$D$11</c:f>
              <c:strCache>
                <c:ptCount val="1"/>
                <c:pt idx="0">
                  <c:v>ACTUAL VALUE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Foglio1!$B$13:$B$113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0.60000000000000009</c:v>
                </c:pt>
                <c:pt idx="7">
                  <c:v>0.70000000000000007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1.2000000000000002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</c:v>
                </c:pt>
                <c:pt idx="16">
                  <c:v>1.6</c:v>
                </c:pt>
                <c:pt idx="17">
                  <c:v>1.7000000000000002</c:v>
                </c:pt>
                <c:pt idx="18">
                  <c:v>1.8</c:v>
                </c:pt>
                <c:pt idx="19">
                  <c:v>1.9000000000000001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2.3000000000000003</c:v>
                </c:pt>
                <c:pt idx="24">
                  <c:v>2.4000000000000004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2.8000000000000003</c:v>
                </c:pt>
                <c:pt idx="29">
                  <c:v>2.9000000000000004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3.3000000000000003</c:v>
                </c:pt>
                <c:pt idx="34">
                  <c:v>3.4000000000000004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3.8000000000000003</c:v>
                </c:pt>
                <c:pt idx="39">
                  <c:v>3.9000000000000004</c:v>
                </c:pt>
                <c:pt idx="40">
                  <c:v>4</c:v>
                </c:pt>
                <c:pt idx="41">
                  <c:v>4.1000000000000005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4.6000000000000005</c:v>
                </c:pt>
                <c:pt idx="47">
                  <c:v>4.7</c:v>
                </c:pt>
                <c:pt idx="48">
                  <c:v>4.8000000000000007</c:v>
                </c:pt>
                <c:pt idx="49">
                  <c:v>4.9000000000000004</c:v>
                </c:pt>
                <c:pt idx="50">
                  <c:v>5</c:v>
                </c:pt>
                <c:pt idx="51">
                  <c:v>5.1000000000000005</c:v>
                </c:pt>
                <c:pt idx="52">
                  <c:v>5.2</c:v>
                </c:pt>
                <c:pt idx="53">
                  <c:v>5.3000000000000007</c:v>
                </c:pt>
                <c:pt idx="54">
                  <c:v>5.4</c:v>
                </c:pt>
                <c:pt idx="55">
                  <c:v>5.5</c:v>
                </c:pt>
                <c:pt idx="56">
                  <c:v>5.6000000000000005</c:v>
                </c:pt>
                <c:pt idx="57">
                  <c:v>5.7</c:v>
                </c:pt>
                <c:pt idx="58">
                  <c:v>5.8000000000000007</c:v>
                </c:pt>
                <c:pt idx="59">
                  <c:v>5.9</c:v>
                </c:pt>
                <c:pt idx="60">
                  <c:v>6</c:v>
                </c:pt>
                <c:pt idx="61">
                  <c:v>6.1000000000000005</c:v>
                </c:pt>
                <c:pt idx="62">
                  <c:v>6.2</c:v>
                </c:pt>
                <c:pt idx="63">
                  <c:v>6.3000000000000007</c:v>
                </c:pt>
                <c:pt idx="64">
                  <c:v>6.4</c:v>
                </c:pt>
                <c:pt idx="65">
                  <c:v>6.5</c:v>
                </c:pt>
                <c:pt idx="66">
                  <c:v>6.6000000000000005</c:v>
                </c:pt>
                <c:pt idx="67">
                  <c:v>6.7</c:v>
                </c:pt>
                <c:pt idx="68">
                  <c:v>6.8000000000000007</c:v>
                </c:pt>
                <c:pt idx="69">
                  <c:v>6.9</c:v>
                </c:pt>
                <c:pt idx="70">
                  <c:v>7</c:v>
                </c:pt>
                <c:pt idx="71">
                  <c:v>7.1000000000000005</c:v>
                </c:pt>
                <c:pt idx="72">
                  <c:v>7.2</c:v>
                </c:pt>
                <c:pt idx="73">
                  <c:v>7.3000000000000007</c:v>
                </c:pt>
                <c:pt idx="74">
                  <c:v>7.4</c:v>
                </c:pt>
                <c:pt idx="75">
                  <c:v>7.5</c:v>
                </c:pt>
                <c:pt idx="76">
                  <c:v>7.6000000000000005</c:v>
                </c:pt>
                <c:pt idx="77">
                  <c:v>7.7</c:v>
                </c:pt>
                <c:pt idx="78">
                  <c:v>7.8000000000000007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8.2000000000000011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8.7000000000000011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9.2000000000000011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9.6000000000000014</c:v>
                </c:pt>
                <c:pt idx="97">
                  <c:v>9.7000000000000011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Foglio1!$D$13:$D$113</c:f>
              <c:numCache>
                <c:formatCode>General</c:formatCode>
                <c:ptCount val="101"/>
                <c:pt idx="0">
                  <c:v>980</c:v>
                </c:pt>
                <c:pt idx="1">
                  <c:v>960.4</c:v>
                </c:pt>
                <c:pt idx="2">
                  <c:v>941.19200000000001</c:v>
                </c:pt>
                <c:pt idx="3">
                  <c:v>922.36815999999999</c:v>
                </c:pt>
                <c:pt idx="4">
                  <c:v>903.92079679999995</c:v>
                </c:pt>
                <c:pt idx="5">
                  <c:v>885.84238086399989</c:v>
                </c:pt>
                <c:pt idx="6">
                  <c:v>868.1255332467199</c:v>
                </c:pt>
                <c:pt idx="7">
                  <c:v>850.76302258178544</c:v>
                </c:pt>
                <c:pt idx="8">
                  <c:v>833.74776213014968</c:v>
                </c:pt>
                <c:pt idx="9">
                  <c:v>817.07280688754668</c:v>
                </c:pt>
                <c:pt idx="10">
                  <c:v>800.73135074979575</c:v>
                </c:pt>
                <c:pt idx="11">
                  <c:v>784.71672373479987</c:v>
                </c:pt>
                <c:pt idx="12">
                  <c:v>769.02238926010386</c:v>
                </c:pt>
                <c:pt idx="13">
                  <c:v>753.64194147490173</c:v>
                </c:pt>
                <c:pt idx="14">
                  <c:v>738.56910264540363</c:v>
                </c:pt>
                <c:pt idx="15">
                  <c:v>723.79772059249558</c:v>
                </c:pt>
                <c:pt idx="16">
                  <c:v>709.32176618064568</c:v>
                </c:pt>
                <c:pt idx="17">
                  <c:v>695.13533085703273</c:v>
                </c:pt>
                <c:pt idx="18">
                  <c:v>681.23262423989206</c:v>
                </c:pt>
                <c:pt idx="19">
                  <c:v>667.60797175509424</c:v>
                </c:pt>
                <c:pt idx="20">
                  <c:v>654.25581231999229</c:v>
                </c:pt>
                <c:pt idx="21">
                  <c:v>641.17069607359247</c:v>
                </c:pt>
                <c:pt idx="22">
                  <c:v>628.34728215212056</c:v>
                </c:pt>
                <c:pt idx="23">
                  <c:v>615.7803365090781</c:v>
                </c:pt>
                <c:pt idx="24">
                  <c:v>603.46472977889653</c:v>
                </c:pt>
                <c:pt idx="25">
                  <c:v>591.39543518331857</c:v>
                </c:pt>
                <c:pt idx="26">
                  <c:v>579.5675264796522</c:v>
                </c:pt>
                <c:pt idx="27">
                  <c:v>567.9761759500592</c:v>
                </c:pt>
                <c:pt idx="28">
                  <c:v>556.61665243105801</c:v>
                </c:pt>
                <c:pt idx="29">
                  <c:v>545.48431938243687</c:v>
                </c:pt>
                <c:pt idx="30">
                  <c:v>534.57463299478809</c:v>
                </c:pt>
                <c:pt idx="31">
                  <c:v>523.88314033489235</c:v>
                </c:pt>
                <c:pt idx="32">
                  <c:v>513.40547752819452</c:v>
                </c:pt>
                <c:pt idx="33">
                  <c:v>503.13736797763062</c:v>
                </c:pt>
                <c:pt idx="34">
                  <c:v>493.07462061807797</c:v>
                </c:pt>
                <c:pt idx="35">
                  <c:v>483.21312820571643</c:v>
                </c:pt>
                <c:pt idx="36">
                  <c:v>473.54886564160211</c:v>
                </c:pt>
                <c:pt idx="37">
                  <c:v>464.07788832877003</c:v>
                </c:pt>
                <c:pt idx="38">
                  <c:v>454.79633056219461</c:v>
                </c:pt>
                <c:pt idx="39">
                  <c:v>445.70040395095072</c:v>
                </c:pt>
                <c:pt idx="40">
                  <c:v>436.78639587193169</c:v>
                </c:pt>
                <c:pt idx="41">
                  <c:v>428.05066795449306</c:v>
                </c:pt>
                <c:pt idx="42">
                  <c:v>419.48965459540318</c:v>
                </c:pt>
                <c:pt idx="43">
                  <c:v>411.09986150349511</c:v>
                </c:pt>
                <c:pt idx="44">
                  <c:v>402.87786427342519</c:v>
                </c:pt>
                <c:pt idx="45">
                  <c:v>394.82030698795666</c:v>
                </c:pt>
                <c:pt idx="46">
                  <c:v>386.92390084819749</c:v>
                </c:pt>
                <c:pt idx="47">
                  <c:v>379.18542283123355</c:v>
                </c:pt>
                <c:pt idx="48">
                  <c:v>371.60171437460889</c:v>
                </c:pt>
                <c:pt idx="49">
                  <c:v>364.16968008711672</c:v>
                </c:pt>
                <c:pt idx="50">
                  <c:v>356.8862864853744</c:v>
                </c:pt>
                <c:pt idx="51">
                  <c:v>349.74856075566692</c:v>
                </c:pt>
                <c:pt idx="52">
                  <c:v>342.75358954055355</c:v>
                </c:pt>
                <c:pt idx="53">
                  <c:v>335.8985177497425</c:v>
                </c:pt>
                <c:pt idx="54">
                  <c:v>329.18054739474763</c:v>
                </c:pt>
                <c:pt idx="55">
                  <c:v>322.59693644685268</c:v>
                </c:pt>
                <c:pt idx="56">
                  <c:v>316.1449977179156</c:v>
                </c:pt>
                <c:pt idx="57">
                  <c:v>309.82209776355728</c:v>
                </c:pt>
                <c:pt idx="58">
                  <c:v>303.62565580828613</c:v>
                </c:pt>
                <c:pt idx="59">
                  <c:v>297.55314269212039</c:v>
                </c:pt>
                <c:pt idx="60">
                  <c:v>291.60207983827797</c:v>
                </c:pt>
                <c:pt idx="61">
                  <c:v>285.7700382415124</c:v>
                </c:pt>
                <c:pt idx="62">
                  <c:v>280.05463747668216</c:v>
                </c:pt>
                <c:pt idx="63">
                  <c:v>274.45354472714854</c:v>
                </c:pt>
                <c:pt idx="64">
                  <c:v>268.96447383260556</c:v>
                </c:pt>
                <c:pt idx="65">
                  <c:v>263.58518435595346</c:v>
                </c:pt>
                <c:pt idx="66">
                  <c:v>258.31348066883436</c:v>
                </c:pt>
                <c:pt idx="67">
                  <c:v>253.14721105545766</c:v>
                </c:pt>
                <c:pt idx="68">
                  <c:v>248.08426683434851</c:v>
                </c:pt>
                <c:pt idx="69">
                  <c:v>243.12258149766154</c:v>
                </c:pt>
                <c:pt idx="70">
                  <c:v>238.26012986770832</c:v>
                </c:pt>
                <c:pt idx="71">
                  <c:v>233.49492727035414</c:v>
                </c:pt>
                <c:pt idx="72">
                  <c:v>228.82502872494706</c:v>
                </c:pt>
                <c:pt idx="73">
                  <c:v>224.24852815044812</c:v>
                </c:pt>
                <c:pt idx="74">
                  <c:v>219.76355758743915</c:v>
                </c:pt>
                <c:pt idx="75">
                  <c:v>215.36828643569038</c:v>
                </c:pt>
                <c:pt idx="76">
                  <c:v>211.06092070697656</c:v>
                </c:pt>
                <c:pt idx="77">
                  <c:v>206.83970229283702</c:v>
                </c:pt>
                <c:pt idx="78">
                  <c:v>202.70290824698029</c:v>
                </c:pt>
                <c:pt idx="79">
                  <c:v>198.64885008204067</c:v>
                </c:pt>
                <c:pt idx="80">
                  <c:v>194.67587308039984</c:v>
                </c:pt>
                <c:pt idx="81">
                  <c:v>190.78235561879183</c:v>
                </c:pt>
                <c:pt idx="82">
                  <c:v>186.96670850641598</c:v>
                </c:pt>
                <c:pt idx="83">
                  <c:v>183.22737433628765</c:v>
                </c:pt>
                <c:pt idx="84">
                  <c:v>179.5628268495619</c:v>
                </c:pt>
                <c:pt idx="85">
                  <c:v>175.97157031257066</c:v>
                </c:pt>
                <c:pt idx="86">
                  <c:v>172.45213890631925</c:v>
                </c:pt>
                <c:pt idx="87">
                  <c:v>169.00309612819285</c:v>
                </c:pt>
                <c:pt idx="88">
                  <c:v>165.62303420562898</c:v>
                </c:pt>
                <c:pt idx="89">
                  <c:v>162.3105735215164</c:v>
                </c:pt>
                <c:pt idx="90">
                  <c:v>159.06436205108608</c:v>
                </c:pt>
                <c:pt idx="91">
                  <c:v>155.88307481006436</c:v>
                </c:pt>
                <c:pt idx="92">
                  <c:v>152.76541331386306</c:v>
                </c:pt>
                <c:pt idx="93">
                  <c:v>149.71010504758581</c:v>
                </c:pt>
                <c:pt idx="94">
                  <c:v>146.71590294663409</c:v>
                </c:pt>
                <c:pt idx="95">
                  <c:v>143.7815848877014</c:v>
                </c:pt>
                <c:pt idx="96">
                  <c:v>140.90595318994738</c:v>
                </c:pt>
                <c:pt idx="97">
                  <c:v>138.08783412614844</c:v>
                </c:pt>
                <c:pt idx="98">
                  <c:v>135.32607744362548</c:v>
                </c:pt>
                <c:pt idx="99">
                  <c:v>132.61955589475298</c:v>
                </c:pt>
                <c:pt idx="100">
                  <c:v>129.96716477685791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AB-46A4-9483-D1CFD5C5CEE8}"/>
            </c:ext>
          </c:extLst>
        </c:ser>
        <c:ser>
          <c:idx val="1"/>
          <c:order val="1"/>
          <c:tx>
            <c:strRef>
              <c:f>Foglio1!$J$11:$J$12</c:f>
              <c:strCache>
                <c:ptCount val="2"/>
                <c:pt idx="0">
                  <c:v>STATE PREDICTION UPDATE
(POSTERIOR)</c:v>
                </c:pt>
                <c:pt idx="1">
                  <c:v>x_^_t = x_^_t-1 + g_t*(z_t - x_^_t-1)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Foglio1!$B$13:$B$113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0.60000000000000009</c:v>
                </c:pt>
                <c:pt idx="7">
                  <c:v>0.70000000000000007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1.2000000000000002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</c:v>
                </c:pt>
                <c:pt idx="16">
                  <c:v>1.6</c:v>
                </c:pt>
                <c:pt idx="17">
                  <c:v>1.7000000000000002</c:v>
                </c:pt>
                <c:pt idx="18">
                  <c:v>1.8</c:v>
                </c:pt>
                <c:pt idx="19">
                  <c:v>1.9000000000000001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2.3000000000000003</c:v>
                </c:pt>
                <c:pt idx="24">
                  <c:v>2.4000000000000004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2.8000000000000003</c:v>
                </c:pt>
                <c:pt idx="29">
                  <c:v>2.9000000000000004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3.3000000000000003</c:v>
                </c:pt>
                <c:pt idx="34">
                  <c:v>3.4000000000000004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3.8000000000000003</c:v>
                </c:pt>
                <c:pt idx="39">
                  <c:v>3.9000000000000004</c:v>
                </c:pt>
                <c:pt idx="40">
                  <c:v>4</c:v>
                </c:pt>
                <c:pt idx="41">
                  <c:v>4.1000000000000005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4.6000000000000005</c:v>
                </c:pt>
                <c:pt idx="47">
                  <c:v>4.7</c:v>
                </c:pt>
                <c:pt idx="48">
                  <c:v>4.8000000000000007</c:v>
                </c:pt>
                <c:pt idx="49">
                  <c:v>4.9000000000000004</c:v>
                </c:pt>
                <c:pt idx="50">
                  <c:v>5</c:v>
                </c:pt>
                <c:pt idx="51">
                  <c:v>5.1000000000000005</c:v>
                </c:pt>
                <c:pt idx="52">
                  <c:v>5.2</c:v>
                </c:pt>
                <c:pt idx="53">
                  <c:v>5.3000000000000007</c:v>
                </c:pt>
                <c:pt idx="54">
                  <c:v>5.4</c:v>
                </c:pt>
                <c:pt idx="55">
                  <c:v>5.5</c:v>
                </c:pt>
                <c:pt idx="56">
                  <c:v>5.6000000000000005</c:v>
                </c:pt>
                <c:pt idx="57">
                  <c:v>5.7</c:v>
                </c:pt>
                <c:pt idx="58">
                  <c:v>5.8000000000000007</c:v>
                </c:pt>
                <c:pt idx="59">
                  <c:v>5.9</c:v>
                </c:pt>
                <c:pt idx="60">
                  <c:v>6</c:v>
                </c:pt>
                <c:pt idx="61">
                  <c:v>6.1000000000000005</c:v>
                </c:pt>
                <c:pt idx="62">
                  <c:v>6.2</c:v>
                </c:pt>
                <c:pt idx="63">
                  <c:v>6.3000000000000007</c:v>
                </c:pt>
                <c:pt idx="64">
                  <c:v>6.4</c:v>
                </c:pt>
                <c:pt idx="65">
                  <c:v>6.5</c:v>
                </c:pt>
                <c:pt idx="66">
                  <c:v>6.6000000000000005</c:v>
                </c:pt>
                <c:pt idx="67">
                  <c:v>6.7</c:v>
                </c:pt>
                <c:pt idx="68">
                  <c:v>6.8000000000000007</c:v>
                </c:pt>
                <c:pt idx="69">
                  <c:v>6.9</c:v>
                </c:pt>
                <c:pt idx="70">
                  <c:v>7</c:v>
                </c:pt>
                <c:pt idx="71">
                  <c:v>7.1000000000000005</c:v>
                </c:pt>
                <c:pt idx="72">
                  <c:v>7.2</c:v>
                </c:pt>
                <c:pt idx="73">
                  <c:v>7.3000000000000007</c:v>
                </c:pt>
                <c:pt idx="74">
                  <c:v>7.4</c:v>
                </c:pt>
                <c:pt idx="75">
                  <c:v>7.5</c:v>
                </c:pt>
                <c:pt idx="76">
                  <c:v>7.6000000000000005</c:v>
                </c:pt>
                <c:pt idx="77">
                  <c:v>7.7</c:v>
                </c:pt>
                <c:pt idx="78">
                  <c:v>7.8000000000000007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8.2000000000000011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8.7000000000000011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9.2000000000000011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9.6000000000000014</c:v>
                </c:pt>
                <c:pt idx="97">
                  <c:v>9.7000000000000011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Foglio1!$J$13:$J$113</c:f>
              <c:numCache>
                <c:formatCode>General</c:formatCode>
                <c:ptCount val="101"/>
                <c:pt idx="0">
                  <c:v>999.99429493691491</c:v>
                </c:pt>
                <c:pt idx="1">
                  <c:v>980.00159951132457</c:v>
                </c:pt>
                <c:pt idx="2">
                  <c:v>960.40614558592904</c:v>
                </c:pt>
                <c:pt idx="3">
                  <c:v>941.18700843459624</c:v>
                </c:pt>
                <c:pt idx="4">
                  <c:v>922.37600141655309</c:v>
                </c:pt>
                <c:pt idx="5">
                  <c:v>903.92401846917005</c:v>
                </c:pt>
                <c:pt idx="6">
                  <c:v>885.83567637282476</c:v>
                </c:pt>
                <c:pt idx="7">
                  <c:v>868.11012744809102</c:v>
                </c:pt>
                <c:pt idx="8">
                  <c:v>850.77818573173465</c:v>
                </c:pt>
                <c:pt idx="9">
                  <c:v>833.73110873752728</c:v>
                </c:pt>
                <c:pt idx="10">
                  <c:v>817.04010610656815</c:v>
                </c:pt>
                <c:pt idx="11">
                  <c:v>800.7352039632226</c:v>
                </c:pt>
                <c:pt idx="12">
                  <c:v>784.69690387737126</c:v>
                </c:pt>
                <c:pt idx="13">
                  <c:v>769.00884205896898</c:v>
                </c:pt>
                <c:pt idx="14">
                  <c:v>753.62675446031096</c:v>
                </c:pt>
                <c:pt idx="15">
                  <c:v>738.56726186376</c:v>
                </c:pt>
                <c:pt idx="16">
                  <c:v>723.80347360387429</c:v>
                </c:pt>
                <c:pt idx="17">
                  <c:v>709.33205720328624</c:v>
                </c:pt>
                <c:pt idx="18">
                  <c:v>695.12115713393564</c:v>
                </c:pt>
                <c:pt idx="19">
                  <c:v>681.22713487978695</c:v>
                </c:pt>
                <c:pt idx="20">
                  <c:v>667.58609972483566</c:v>
                </c:pt>
                <c:pt idx="21">
                  <c:v>654.25718237706508</c:v>
                </c:pt>
                <c:pt idx="22">
                  <c:v>641.1637557699604</c:v>
                </c:pt>
                <c:pt idx="23">
                  <c:v>628.34705587576457</c:v>
                </c:pt>
                <c:pt idx="24">
                  <c:v>615.78305131594323</c:v>
                </c:pt>
                <c:pt idx="25">
                  <c:v>603.46056809394929</c:v>
                </c:pt>
                <c:pt idx="26">
                  <c:v>591.38757620180093</c:v>
                </c:pt>
                <c:pt idx="27">
                  <c:v>579.57184547796385</c:v>
                </c:pt>
                <c:pt idx="28">
                  <c:v>567.97692332281861</c:v>
                </c:pt>
                <c:pt idx="29">
                  <c:v>556.62136163230343</c:v>
                </c:pt>
                <c:pt idx="30">
                  <c:v>545.48579064923013</c:v>
                </c:pt>
                <c:pt idx="31">
                  <c:v>534.58257171049229</c:v>
                </c:pt>
                <c:pt idx="32">
                  <c:v>523.87645790302963</c:v>
                </c:pt>
                <c:pt idx="33">
                  <c:v>513.41028933529867</c:v>
                </c:pt>
                <c:pt idx="34">
                  <c:v>503.14009940682854</c:v>
                </c:pt>
                <c:pt idx="35">
                  <c:v>493.07903085181289</c:v>
                </c:pt>
                <c:pt idx="36">
                  <c:v>483.21360791187419</c:v>
                </c:pt>
                <c:pt idx="37">
                  <c:v>473.54744338841692</c:v>
                </c:pt>
                <c:pt idx="38">
                  <c:v>464.08469781016635</c:v>
                </c:pt>
                <c:pt idx="39">
                  <c:v>454.80147926252567</c:v>
                </c:pt>
                <c:pt idx="40">
                  <c:v>445.69907200671878</c:v>
                </c:pt>
                <c:pt idx="41">
                  <c:v>436.78698134042247</c:v>
                </c:pt>
                <c:pt idx="42">
                  <c:v>428.05020520666045</c:v>
                </c:pt>
                <c:pt idx="43">
                  <c:v>419.49446984529942</c:v>
                </c:pt>
                <c:pt idx="44">
                  <c:v>411.09413984061223</c:v>
                </c:pt>
                <c:pt idx="45">
                  <c:v>402.8827253775703</c:v>
                </c:pt>
                <c:pt idx="46">
                  <c:v>394.81669587664481</c:v>
                </c:pt>
                <c:pt idx="47">
                  <c:v>386.92453605361561</c:v>
                </c:pt>
                <c:pt idx="48">
                  <c:v>379.18202995825294</c:v>
                </c:pt>
                <c:pt idx="49">
                  <c:v>371.60059580453873</c:v>
                </c:pt>
                <c:pt idx="50">
                  <c:v>364.168831259294</c:v>
                </c:pt>
                <c:pt idx="51">
                  <c:v>356.88889087844228</c:v>
                </c:pt>
                <c:pt idx="52">
                  <c:v>349.74814464684732</c:v>
                </c:pt>
                <c:pt idx="53">
                  <c:v>342.75157247733972</c:v>
                </c:pt>
                <c:pt idx="54">
                  <c:v>335.89674471868102</c:v>
                </c:pt>
                <c:pt idx="55">
                  <c:v>329.18133224202688</c:v>
                </c:pt>
                <c:pt idx="56">
                  <c:v>322.59422640075508</c:v>
                </c:pt>
                <c:pt idx="57">
                  <c:v>316.14460192027565</c:v>
                </c:pt>
                <c:pt idx="58">
                  <c:v>309.82383126522012</c:v>
                </c:pt>
                <c:pt idx="59">
                  <c:v>303.62735633722258</c:v>
                </c:pt>
                <c:pt idx="60">
                  <c:v>297.55168351185876</c:v>
                </c:pt>
                <c:pt idx="61">
                  <c:v>291.60265975360153</c:v>
                </c:pt>
                <c:pt idx="62">
                  <c:v>285.76946089988621</c:v>
                </c:pt>
                <c:pt idx="63">
                  <c:v>280.05377099553846</c:v>
                </c:pt>
                <c:pt idx="64">
                  <c:v>274.45266931039339</c:v>
                </c:pt>
                <c:pt idx="65">
                  <c:v>268.9639466305357</c:v>
                </c:pt>
                <c:pt idx="66">
                  <c:v>263.58410171103992</c:v>
                </c:pt>
                <c:pt idx="67">
                  <c:v>258.31423719521837</c:v>
                </c:pt>
                <c:pt idx="68">
                  <c:v>253.1503785702958</c:v>
                </c:pt>
                <c:pt idx="69">
                  <c:v>248.08438881567633</c:v>
                </c:pt>
                <c:pt idx="70">
                  <c:v>243.12260225276569</c:v>
                </c:pt>
                <c:pt idx="71">
                  <c:v>238.26071579220385</c:v>
                </c:pt>
                <c:pt idx="72">
                  <c:v>233.49461499949115</c:v>
                </c:pt>
                <c:pt idx="73">
                  <c:v>228.82306786383944</c:v>
                </c:pt>
                <c:pt idx="74">
                  <c:v>224.24787976332044</c:v>
                </c:pt>
                <c:pt idx="75">
                  <c:v>219.76439961263969</c:v>
                </c:pt>
                <c:pt idx="76">
                  <c:v>215.36828263034454</c:v>
                </c:pt>
                <c:pt idx="77">
                  <c:v>211.06160834482216</c:v>
                </c:pt>
                <c:pt idx="78">
                  <c:v>206.83990495343733</c:v>
                </c:pt>
                <c:pt idx="79">
                  <c:v>202.70191004115776</c:v>
                </c:pt>
                <c:pt idx="80">
                  <c:v>198.64818697655269</c:v>
                </c:pt>
                <c:pt idx="81">
                  <c:v>194.67708606261135</c:v>
                </c:pt>
                <c:pt idx="82">
                  <c:v>190.7803277505673</c:v>
                </c:pt>
                <c:pt idx="83">
                  <c:v>186.96769345681201</c:v>
                </c:pt>
                <c:pt idx="84">
                  <c:v>183.22757414943607</c:v>
                </c:pt>
                <c:pt idx="85">
                  <c:v>179.56256399336266</c:v>
                </c:pt>
                <c:pt idx="86">
                  <c:v>175.97155624181545</c:v>
                </c:pt>
                <c:pt idx="87">
                  <c:v>172.4510056319094</c:v>
                </c:pt>
                <c:pt idx="88">
                  <c:v>169.00285700064046</c:v>
                </c:pt>
                <c:pt idx="89">
                  <c:v>165.62230841384945</c:v>
                </c:pt>
                <c:pt idx="90">
                  <c:v>162.31118187184373</c:v>
                </c:pt>
                <c:pt idx="91">
                  <c:v>159.06308067035528</c:v>
                </c:pt>
                <c:pt idx="92">
                  <c:v>155.88324301820285</c:v>
                </c:pt>
                <c:pt idx="93">
                  <c:v>152.7651886495162</c:v>
                </c:pt>
                <c:pt idx="94">
                  <c:v>149.70969116985091</c:v>
                </c:pt>
                <c:pt idx="95">
                  <c:v>146.71555054542526</c:v>
                </c:pt>
                <c:pt idx="96">
                  <c:v>143.78206484364264</c:v>
                </c:pt>
                <c:pt idx="97">
                  <c:v>140.90591271037292</c:v>
                </c:pt>
                <c:pt idx="98">
                  <c:v>138.08793377653473</c:v>
                </c:pt>
                <c:pt idx="99">
                  <c:v>135.32612530940864</c:v>
                </c:pt>
                <c:pt idx="100">
                  <c:v>132.61942558987562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AB-46A4-9483-D1CFD5C5CEE8}"/>
            </c:ext>
          </c:extLst>
        </c:ser>
        <c:ser>
          <c:idx val="2"/>
          <c:order val="2"/>
          <c:tx>
            <c:strRef>
              <c:f>Foglio1!$F$11:$F$12</c:f>
              <c:strCache>
                <c:ptCount val="2"/>
                <c:pt idx="0">
                  <c:v>OBSERVATIONS</c:v>
                </c:pt>
                <c:pt idx="1">
                  <c:v>z_t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Foglio1!$B$13:$B$113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0.60000000000000009</c:v>
                </c:pt>
                <c:pt idx="7">
                  <c:v>0.70000000000000007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1.2000000000000002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</c:v>
                </c:pt>
                <c:pt idx="16">
                  <c:v>1.6</c:v>
                </c:pt>
                <c:pt idx="17">
                  <c:v>1.7000000000000002</c:v>
                </c:pt>
                <c:pt idx="18">
                  <c:v>1.8</c:v>
                </c:pt>
                <c:pt idx="19">
                  <c:v>1.9000000000000001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2.3000000000000003</c:v>
                </c:pt>
                <c:pt idx="24">
                  <c:v>2.4000000000000004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2.8000000000000003</c:v>
                </c:pt>
                <c:pt idx="29">
                  <c:v>2.9000000000000004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3.3000000000000003</c:v>
                </c:pt>
                <c:pt idx="34">
                  <c:v>3.4000000000000004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3.8000000000000003</c:v>
                </c:pt>
                <c:pt idx="39">
                  <c:v>3.9000000000000004</c:v>
                </c:pt>
                <c:pt idx="40">
                  <c:v>4</c:v>
                </c:pt>
                <c:pt idx="41">
                  <c:v>4.1000000000000005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4.6000000000000005</c:v>
                </c:pt>
                <c:pt idx="47">
                  <c:v>4.7</c:v>
                </c:pt>
                <c:pt idx="48">
                  <c:v>4.8000000000000007</c:v>
                </c:pt>
                <c:pt idx="49">
                  <c:v>4.9000000000000004</c:v>
                </c:pt>
                <c:pt idx="50">
                  <c:v>5</c:v>
                </c:pt>
                <c:pt idx="51">
                  <c:v>5.1000000000000005</c:v>
                </c:pt>
                <c:pt idx="52">
                  <c:v>5.2</c:v>
                </c:pt>
                <c:pt idx="53">
                  <c:v>5.3000000000000007</c:v>
                </c:pt>
                <c:pt idx="54">
                  <c:v>5.4</c:v>
                </c:pt>
                <c:pt idx="55">
                  <c:v>5.5</c:v>
                </c:pt>
                <c:pt idx="56">
                  <c:v>5.6000000000000005</c:v>
                </c:pt>
                <c:pt idx="57">
                  <c:v>5.7</c:v>
                </c:pt>
                <c:pt idx="58">
                  <c:v>5.8000000000000007</c:v>
                </c:pt>
                <c:pt idx="59">
                  <c:v>5.9</c:v>
                </c:pt>
                <c:pt idx="60">
                  <c:v>6</c:v>
                </c:pt>
                <c:pt idx="61">
                  <c:v>6.1000000000000005</c:v>
                </c:pt>
                <c:pt idx="62">
                  <c:v>6.2</c:v>
                </c:pt>
                <c:pt idx="63">
                  <c:v>6.3000000000000007</c:v>
                </c:pt>
                <c:pt idx="64">
                  <c:v>6.4</c:v>
                </c:pt>
                <c:pt idx="65">
                  <c:v>6.5</c:v>
                </c:pt>
                <c:pt idx="66">
                  <c:v>6.6000000000000005</c:v>
                </c:pt>
                <c:pt idx="67">
                  <c:v>6.7</c:v>
                </c:pt>
                <c:pt idx="68">
                  <c:v>6.8000000000000007</c:v>
                </c:pt>
                <c:pt idx="69">
                  <c:v>6.9</c:v>
                </c:pt>
                <c:pt idx="70">
                  <c:v>7</c:v>
                </c:pt>
                <c:pt idx="71">
                  <c:v>7.1000000000000005</c:v>
                </c:pt>
                <c:pt idx="72">
                  <c:v>7.2</c:v>
                </c:pt>
                <c:pt idx="73">
                  <c:v>7.3000000000000007</c:v>
                </c:pt>
                <c:pt idx="74">
                  <c:v>7.4</c:v>
                </c:pt>
                <c:pt idx="75">
                  <c:v>7.5</c:v>
                </c:pt>
                <c:pt idx="76">
                  <c:v>7.6000000000000005</c:v>
                </c:pt>
                <c:pt idx="77">
                  <c:v>7.7</c:v>
                </c:pt>
                <c:pt idx="78">
                  <c:v>7.8000000000000007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8.2000000000000011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8.7000000000000011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9.2000000000000011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9.6000000000000014</c:v>
                </c:pt>
                <c:pt idx="97">
                  <c:v>9.7000000000000011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Foglio1!$F$13:$F$113</c:f>
              <c:numCache>
                <c:formatCode>General</c:formatCode>
                <c:ptCount val="101"/>
                <c:pt idx="0">
                  <c:v>985.73163722427773</c:v>
                </c:pt>
                <c:pt idx="1">
                  <c:v>984.16525872782631</c:v>
                </c:pt>
                <c:pt idx="2">
                  <c:v>977.06323056443966</c:v>
                </c:pt>
                <c:pt idx="3">
                  <c:v>927.09994985730009</c:v>
                </c:pt>
                <c:pt idx="4">
                  <c:v>945.41830680877956</c:v>
                </c:pt>
                <c:pt idx="5">
                  <c:v>913.78136882689193</c:v>
                </c:pt>
                <c:pt idx="6">
                  <c:v>864.47608579593691</c:v>
                </c:pt>
                <c:pt idx="7">
                  <c:v>817.00562482884607</c:v>
                </c:pt>
                <c:pt idx="8">
                  <c:v>903.15176165584819</c:v>
                </c:pt>
                <c:pt idx="9">
                  <c:v>773.83848106058247</c:v>
                </c:pt>
                <c:pt idx="10">
                  <c:v>694.58507874762893</c:v>
                </c:pt>
                <c:pt idx="11">
                  <c:v>815.75933657897701</c:v>
                </c:pt>
                <c:pt idx="12">
                  <c:v>704.23047675419423</c:v>
                </c:pt>
                <c:pt idx="13">
                  <c:v>711.74089438394185</c:v>
                </c:pt>
                <c:pt idx="14">
                  <c:v>686.77969628304481</c:v>
                </c:pt>
                <c:pt idx="15">
                  <c:v>730.13080650564416</c:v>
                </c:pt>
                <c:pt idx="16">
                  <c:v>751.25716955155644</c:v>
                </c:pt>
                <c:pt idx="17">
                  <c:v>760.46631643102603</c:v>
                </c:pt>
                <c:pt idx="18">
                  <c:v>621.79055894798046</c:v>
                </c:pt>
                <c:pt idx="19">
                  <c:v>651.65580513532882</c:v>
                </c:pt>
                <c:pt idx="20">
                  <c:v>544.9026218510952</c:v>
                </c:pt>
                <c:pt idx="21">
                  <c:v>662.25890492601548</c:v>
                </c:pt>
                <c:pt idx="22">
                  <c:v>598.9580517428567</c:v>
                </c:pt>
                <c:pt idx="23">
                  <c:v>626.91427524147844</c:v>
                </c:pt>
                <c:pt idx="24">
                  <c:v>633.68199139686772</c:v>
                </c:pt>
                <c:pt idx="25">
                  <c:v>574.89088495729641</c:v>
                </c:pt>
                <c:pt idx="26">
                  <c:v>535.21163725946201</c:v>
                </c:pt>
                <c:pt idx="27">
                  <c:v>611.71695838749019</c:v>
                </c:pt>
                <c:pt idx="28">
                  <c:v>573.76876970290459</c:v>
                </c:pt>
                <c:pt idx="29">
                  <c:v>594.62059796392191</c:v>
                </c:pt>
                <c:pt idx="30">
                  <c:v>557.84716902328785</c:v>
                </c:pt>
                <c:pt idx="31">
                  <c:v>604.03278203535581</c:v>
                </c:pt>
                <c:pt idx="32">
                  <c:v>463.00612127302514</c:v>
                </c:pt>
                <c:pt idx="33">
                  <c:v>559.04835427331307</c:v>
                </c:pt>
                <c:pt idx="34">
                  <c:v>530.11481094451142</c:v>
                </c:pt>
                <c:pt idx="35">
                  <c:v>538.42892911840727</c:v>
                </c:pt>
                <c:pt idx="36">
                  <c:v>488.34975972646356</c:v>
                </c:pt>
                <c:pt idx="37">
                  <c:v>457.69167393355718</c:v>
                </c:pt>
                <c:pt idx="38">
                  <c:v>543.12931376765732</c:v>
                </c:pt>
                <c:pt idx="39">
                  <c:v>517.03204082789512</c:v>
                </c:pt>
                <c:pt idx="40">
                  <c:v>428.93652554092296</c:v>
                </c:pt>
                <c:pt idx="41">
                  <c:v>444.45892365500316</c:v>
                </c:pt>
                <c:pt idx="42">
                  <c:v>421.7363583499835</c:v>
                </c:pt>
                <c:pt idx="43">
                  <c:v>487.9039562145141</c:v>
                </c:pt>
                <c:pt idx="44">
                  <c:v>326.45570696660252</c:v>
                </c:pt>
                <c:pt idx="45">
                  <c:v>477.75622313648375</c:v>
                </c:pt>
                <c:pt idx="46">
                  <c:v>336.90291472625688</c:v>
                </c:pt>
                <c:pt idx="47">
                  <c:v>397.53179295702768</c:v>
                </c:pt>
                <c:pt idx="48">
                  <c:v>320.18850545311403</c:v>
                </c:pt>
                <c:pt idx="49">
                  <c:v>351.34953463701049</c:v>
                </c:pt>
                <c:pt idx="50">
                  <c:v>348.16764996682815</c:v>
                </c:pt>
                <c:pt idx="51">
                  <c:v>408.00841694084153</c:v>
                </c:pt>
                <c:pt idx="52">
                  <c:v>341.24391346657166</c:v>
                </c:pt>
                <c:pt idx="53">
                  <c:v>299.8280362059898</c:v>
                </c:pt>
                <c:pt idx="54">
                  <c:v>296.61053072919367</c:v>
                </c:pt>
                <c:pt idx="55">
                  <c:v>347.28876326851611</c:v>
                </c:pt>
                <c:pt idx="56">
                  <c:v>257.49194479035998</c:v>
                </c:pt>
                <c:pt idx="57">
                  <c:v>306.24447915543891</c:v>
                </c:pt>
                <c:pt idx="58">
                  <c:v>354.97193257746295</c:v>
                </c:pt>
                <c:pt idx="59">
                  <c:v>349.74287561438211</c:v>
                </c:pt>
                <c:pt idx="60">
                  <c:v>256.34953417444706</c:v>
                </c:pt>
                <c:pt idx="61">
                  <c:v>308.65261953134859</c:v>
                </c:pt>
                <c:pt idx="62">
                  <c:v>268.09527193543693</c:v>
                </c:pt>
                <c:pt idx="63">
                  <c:v>252.43441247968198</c:v>
                </c:pt>
                <c:pt idx="64">
                  <c:v>245.39791718902953</c:v>
                </c:pt>
                <c:pt idx="65">
                  <c:v>250.74483170703402</c:v>
                </c:pt>
                <c:pt idx="66">
                  <c:v>224.62723162125354</c:v>
                </c:pt>
                <c:pt idx="67">
                  <c:v>286.65881187389135</c:v>
                </c:pt>
                <c:pt idx="68">
                  <c:v>376.72018674516892</c:v>
                </c:pt>
                <c:pt idx="69">
                  <c:v>253.03928910866867</c:v>
                </c:pt>
                <c:pt idx="70">
                  <c:v>244.00044015569645</c:v>
                </c:pt>
                <c:pt idx="71">
                  <c:v>264.06423345282059</c:v>
                </c:pt>
                <c:pt idx="72">
                  <c:v>219.17548696279601</c:v>
                </c:pt>
                <c:pt idx="73">
                  <c:v>135.2006635075289</c:v>
                </c:pt>
                <c:pt idx="74">
                  <c:v>192.0138063652694</c:v>
                </c:pt>
                <c:pt idx="75">
                  <c:v>263.35107501942292</c:v>
                </c:pt>
                <c:pt idx="76">
                  <c:v>215.16318028052217</c:v>
                </c:pt>
                <c:pt idx="77">
                  <c:v>249.65243867126176</c:v>
                </c:pt>
                <c:pt idx="78">
                  <c:v>218.68235401615215</c:v>
                </c:pt>
                <c:pt idx="79">
                  <c:v>141.96675450150101</c:v>
                </c:pt>
                <c:pt idx="80">
                  <c:v>156.63839605586628</c:v>
                </c:pt>
                <c:pt idx="81">
                  <c:v>274.69185923681141</c:v>
                </c:pt>
                <c:pt idx="82">
                  <c:v>51.495655933046805</c:v>
                </c:pt>
                <c:pt idx="83">
                  <c:v>257.40874052062446</c:v>
                </c:pt>
                <c:pt idx="84">
                  <c:v>198.10690344550534</c:v>
                </c:pt>
                <c:pt idx="85">
                  <c:v>159.18156981791788</c:v>
                </c:pt>
                <c:pt idx="86">
                  <c:v>174.83557176385818</c:v>
                </c:pt>
                <c:pt idx="87">
                  <c:v>77.18500786965501</c:v>
                </c:pt>
                <c:pt idx="88">
                  <c:v>148.07232315640726</c:v>
                </c:pt>
                <c:pt idx="89">
                  <c:v>99.475243194867275</c:v>
                </c:pt>
                <c:pt idx="90">
                  <c:v>220.04099212903719</c:v>
                </c:pt>
                <c:pt idx="91">
                  <c:v>32.45179422653473</c:v>
                </c:pt>
                <c:pt idx="92">
                  <c:v>173.18893963559157</c:v>
                </c:pt>
                <c:pt idx="93">
                  <c:v>128.69807064694817</c:v>
                </c:pt>
                <c:pt idx="94">
                  <c:v>103.54500983622921</c:v>
                </c:pt>
                <c:pt idx="95">
                  <c:v>105.78731553062633</c:v>
                </c:pt>
                <c:pt idx="96">
                  <c:v>201.82305968251325</c:v>
                </c:pt>
                <c:pt idx="97">
                  <c:v>135.80888185352947</c:v>
                </c:pt>
                <c:pt idx="98">
                  <c:v>151.15289603363891</c:v>
                </c:pt>
                <c:pt idx="99">
                  <c:v>141.860472266101</c:v>
                </c:pt>
                <c:pt idx="100">
                  <c:v>114.09752529818294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DAB-46A4-9483-D1CFD5C5CE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1972128"/>
        <c:axId val="411972784"/>
      </c:scatterChart>
      <c:valAx>
        <c:axId val="411972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972784"/>
        <c:crosses val="autoZero"/>
        <c:crossBetween val="midCat"/>
      </c:valAx>
      <c:valAx>
        <c:axId val="41197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972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Foglio1!$F$11:$F$12</c:f>
              <c:strCache>
                <c:ptCount val="2"/>
                <c:pt idx="0">
                  <c:v>OBSERVATIONS</c:v>
                </c:pt>
                <c:pt idx="1">
                  <c:v>z_t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Foglio1!$B$13:$B$113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0.60000000000000009</c:v>
                </c:pt>
                <c:pt idx="7">
                  <c:v>0.70000000000000007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1.2000000000000002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</c:v>
                </c:pt>
                <c:pt idx="16">
                  <c:v>1.6</c:v>
                </c:pt>
                <c:pt idx="17">
                  <c:v>1.7000000000000002</c:v>
                </c:pt>
                <c:pt idx="18">
                  <c:v>1.8</c:v>
                </c:pt>
                <c:pt idx="19">
                  <c:v>1.9000000000000001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2.3000000000000003</c:v>
                </c:pt>
                <c:pt idx="24">
                  <c:v>2.4000000000000004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2.8000000000000003</c:v>
                </c:pt>
                <c:pt idx="29">
                  <c:v>2.9000000000000004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3.3000000000000003</c:v>
                </c:pt>
                <c:pt idx="34">
                  <c:v>3.4000000000000004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3.8000000000000003</c:v>
                </c:pt>
                <c:pt idx="39">
                  <c:v>3.9000000000000004</c:v>
                </c:pt>
                <c:pt idx="40">
                  <c:v>4</c:v>
                </c:pt>
                <c:pt idx="41">
                  <c:v>4.1000000000000005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4.6000000000000005</c:v>
                </c:pt>
                <c:pt idx="47">
                  <c:v>4.7</c:v>
                </c:pt>
                <c:pt idx="48">
                  <c:v>4.8000000000000007</c:v>
                </c:pt>
                <c:pt idx="49">
                  <c:v>4.9000000000000004</c:v>
                </c:pt>
                <c:pt idx="50">
                  <c:v>5</c:v>
                </c:pt>
                <c:pt idx="51">
                  <c:v>5.1000000000000005</c:v>
                </c:pt>
                <c:pt idx="52">
                  <c:v>5.2</c:v>
                </c:pt>
                <c:pt idx="53">
                  <c:v>5.3000000000000007</c:v>
                </c:pt>
                <c:pt idx="54">
                  <c:v>5.4</c:v>
                </c:pt>
                <c:pt idx="55">
                  <c:v>5.5</c:v>
                </c:pt>
                <c:pt idx="56">
                  <c:v>5.6000000000000005</c:v>
                </c:pt>
                <c:pt idx="57">
                  <c:v>5.7</c:v>
                </c:pt>
                <c:pt idx="58">
                  <c:v>5.8000000000000007</c:v>
                </c:pt>
                <c:pt idx="59">
                  <c:v>5.9</c:v>
                </c:pt>
                <c:pt idx="60">
                  <c:v>6</c:v>
                </c:pt>
                <c:pt idx="61">
                  <c:v>6.1000000000000005</c:v>
                </c:pt>
                <c:pt idx="62">
                  <c:v>6.2</c:v>
                </c:pt>
                <c:pt idx="63">
                  <c:v>6.3000000000000007</c:v>
                </c:pt>
                <c:pt idx="64">
                  <c:v>6.4</c:v>
                </c:pt>
                <c:pt idx="65">
                  <c:v>6.5</c:v>
                </c:pt>
                <c:pt idx="66">
                  <c:v>6.6000000000000005</c:v>
                </c:pt>
                <c:pt idx="67">
                  <c:v>6.7</c:v>
                </c:pt>
                <c:pt idx="68">
                  <c:v>6.8000000000000007</c:v>
                </c:pt>
                <c:pt idx="69">
                  <c:v>6.9</c:v>
                </c:pt>
                <c:pt idx="70">
                  <c:v>7</c:v>
                </c:pt>
                <c:pt idx="71">
                  <c:v>7.1000000000000005</c:v>
                </c:pt>
                <c:pt idx="72">
                  <c:v>7.2</c:v>
                </c:pt>
                <c:pt idx="73">
                  <c:v>7.3000000000000007</c:v>
                </c:pt>
                <c:pt idx="74">
                  <c:v>7.4</c:v>
                </c:pt>
                <c:pt idx="75">
                  <c:v>7.5</c:v>
                </c:pt>
                <c:pt idx="76">
                  <c:v>7.6000000000000005</c:v>
                </c:pt>
                <c:pt idx="77">
                  <c:v>7.7</c:v>
                </c:pt>
                <c:pt idx="78">
                  <c:v>7.8000000000000007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8.2000000000000011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8.7000000000000011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9.2000000000000011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9.6000000000000014</c:v>
                </c:pt>
                <c:pt idx="97">
                  <c:v>9.7000000000000011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Foglio1!$F$13:$F$113</c:f>
              <c:numCache>
                <c:formatCode>General</c:formatCode>
                <c:ptCount val="101"/>
                <c:pt idx="0">
                  <c:v>985.73163722427773</c:v>
                </c:pt>
                <c:pt idx="1">
                  <c:v>984.16525872782631</c:v>
                </c:pt>
                <c:pt idx="2">
                  <c:v>977.06323056443966</c:v>
                </c:pt>
                <c:pt idx="3">
                  <c:v>927.09994985730009</c:v>
                </c:pt>
                <c:pt idx="4">
                  <c:v>945.41830680877956</c:v>
                </c:pt>
                <c:pt idx="5">
                  <c:v>913.78136882689193</c:v>
                </c:pt>
                <c:pt idx="6">
                  <c:v>864.47608579593691</c:v>
                </c:pt>
                <c:pt idx="7">
                  <c:v>817.00562482884607</c:v>
                </c:pt>
                <c:pt idx="8">
                  <c:v>903.15176165584819</c:v>
                </c:pt>
                <c:pt idx="9">
                  <c:v>773.83848106058247</c:v>
                </c:pt>
                <c:pt idx="10">
                  <c:v>694.58507874762893</c:v>
                </c:pt>
                <c:pt idx="11">
                  <c:v>815.75933657897701</c:v>
                </c:pt>
                <c:pt idx="12">
                  <c:v>704.23047675419423</c:v>
                </c:pt>
                <c:pt idx="13">
                  <c:v>711.74089438394185</c:v>
                </c:pt>
                <c:pt idx="14">
                  <c:v>686.77969628304481</c:v>
                </c:pt>
                <c:pt idx="15">
                  <c:v>730.13080650564416</c:v>
                </c:pt>
                <c:pt idx="16">
                  <c:v>751.25716955155644</c:v>
                </c:pt>
                <c:pt idx="17">
                  <c:v>760.46631643102603</c:v>
                </c:pt>
                <c:pt idx="18">
                  <c:v>621.79055894798046</c:v>
                </c:pt>
                <c:pt idx="19">
                  <c:v>651.65580513532882</c:v>
                </c:pt>
                <c:pt idx="20">
                  <c:v>544.9026218510952</c:v>
                </c:pt>
                <c:pt idx="21">
                  <c:v>662.25890492601548</c:v>
                </c:pt>
                <c:pt idx="22">
                  <c:v>598.9580517428567</c:v>
                </c:pt>
                <c:pt idx="23">
                  <c:v>626.91427524147844</c:v>
                </c:pt>
                <c:pt idx="24">
                  <c:v>633.68199139686772</c:v>
                </c:pt>
                <c:pt idx="25">
                  <c:v>574.89088495729641</c:v>
                </c:pt>
                <c:pt idx="26">
                  <c:v>535.21163725946201</c:v>
                </c:pt>
                <c:pt idx="27">
                  <c:v>611.71695838749019</c:v>
                </c:pt>
                <c:pt idx="28">
                  <c:v>573.76876970290459</c:v>
                </c:pt>
                <c:pt idx="29">
                  <c:v>594.62059796392191</c:v>
                </c:pt>
                <c:pt idx="30">
                  <c:v>557.84716902328785</c:v>
                </c:pt>
                <c:pt idx="31">
                  <c:v>604.03278203535581</c:v>
                </c:pt>
                <c:pt idx="32">
                  <c:v>463.00612127302514</c:v>
                </c:pt>
                <c:pt idx="33">
                  <c:v>559.04835427331307</c:v>
                </c:pt>
                <c:pt idx="34">
                  <c:v>530.11481094451142</c:v>
                </c:pt>
                <c:pt idx="35">
                  <c:v>538.42892911840727</c:v>
                </c:pt>
                <c:pt idx="36">
                  <c:v>488.34975972646356</c:v>
                </c:pt>
                <c:pt idx="37">
                  <c:v>457.69167393355718</c:v>
                </c:pt>
                <c:pt idx="38">
                  <c:v>543.12931376765732</c:v>
                </c:pt>
                <c:pt idx="39">
                  <c:v>517.03204082789512</c:v>
                </c:pt>
                <c:pt idx="40">
                  <c:v>428.93652554092296</c:v>
                </c:pt>
                <c:pt idx="41">
                  <c:v>444.45892365500316</c:v>
                </c:pt>
                <c:pt idx="42">
                  <c:v>421.7363583499835</c:v>
                </c:pt>
                <c:pt idx="43">
                  <c:v>487.9039562145141</c:v>
                </c:pt>
                <c:pt idx="44">
                  <c:v>326.45570696660252</c:v>
                </c:pt>
                <c:pt idx="45">
                  <c:v>477.75622313648375</c:v>
                </c:pt>
                <c:pt idx="46">
                  <c:v>336.90291472625688</c:v>
                </c:pt>
                <c:pt idx="47">
                  <c:v>397.53179295702768</c:v>
                </c:pt>
                <c:pt idx="48">
                  <c:v>320.18850545311403</c:v>
                </c:pt>
                <c:pt idx="49">
                  <c:v>351.34953463701049</c:v>
                </c:pt>
                <c:pt idx="50">
                  <c:v>348.16764996682815</c:v>
                </c:pt>
                <c:pt idx="51">
                  <c:v>408.00841694084153</c:v>
                </c:pt>
                <c:pt idx="52">
                  <c:v>341.24391346657166</c:v>
                </c:pt>
                <c:pt idx="53">
                  <c:v>299.8280362059898</c:v>
                </c:pt>
                <c:pt idx="54">
                  <c:v>296.61053072919367</c:v>
                </c:pt>
                <c:pt idx="55">
                  <c:v>347.28876326851611</c:v>
                </c:pt>
                <c:pt idx="56">
                  <c:v>257.49194479035998</c:v>
                </c:pt>
                <c:pt idx="57">
                  <c:v>306.24447915543891</c:v>
                </c:pt>
                <c:pt idx="58">
                  <c:v>354.97193257746295</c:v>
                </c:pt>
                <c:pt idx="59">
                  <c:v>349.74287561438211</c:v>
                </c:pt>
                <c:pt idx="60">
                  <c:v>256.34953417444706</c:v>
                </c:pt>
                <c:pt idx="61">
                  <c:v>308.65261953134859</c:v>
                </c:pt>
                <c:pt idx="62">
                  <c:v>268.09527193543693</c:v>
                </c:pt>
                <c:pt idx="63">
                  <c:v>252.43441247968198</c:v>
                </c:pt>
                <c:pt idx="64">
                  <c:v>245.39791718902953</c:v>
                </c:pt>
                <c:pt idx="65">
                  <c:v>250.74483170703402</c:v>
                </c:pt>
                <c:pt idx="66">
                  <c:v>224.62723162125354</c:v>
                </c:pt>
                <c:pt idx="67">
                  <c:v>286.65881187389135</c:v>
                </c:pt>
                <c:pt idx="68">
                  <c:v>376.72018674516892</c:v>
                </c:pt>
                <c:pt idx="69">
                  <c:v>253.03928910866867</c:v>
                </c:pt>
                <c:pt idx="70">
                  <c:v>244.00044015569645</c:v>
                </c:pt>
                <c:pt idx="71">
                  <c:v>264.06423345282059</c:v>
                </c:pt>
                <c:pt idx="72">
                  <c:v>219.17548696279601</c:v>
                </c:pt>
                <c:pt idx="73">
                  <c:v>135.2006635075289</c:v>
                </c:pt>
                <c:pt idx="74">
                  <c:v>192.0138063652694</c:v>
                </c:pt>
                <c:pt idx="75">
                  <c:v>263.35107501942292</c:v>
                </c:pt>
                <c:pt idx="76">
                  <c:v>215.16318028052217</c:v>
                </c:pt>
                <c:pt idx="77">
                  <c:v>249.65243867126176</c:v>
                </c:pt>
                <c:pt idx="78">
                  <c:v>218.68235401615215</c:v>
                </c:pt>
                <c:pt idx="79">
                  <c:v>141.96675450150101</c:v>
                </c:pt>
                <c:pt idx="80">
                  <c:v>156.63839605586628</c:v>
                </c:pt>
                <c:pt idx="81">
                  <c:v>274.69185923681141</c:v>
                </c:pt>
                <c:pt idx="82">
                  <c:v>51.495655933046805</c:v>
                </c:pt>
                <c:pt idx="83">
                  <c:v>257.40874052062446</c:v>
                </c:pt>
                <c:pt idx="84">
                  <c:v>198.10690344550534</c:v>
                </c:pt>
                <c:pt idx="85">
                  <c:v>159.18156981791788</c:v>
                </c:pt>
                <c:pt idx="86">
                  <c:v>174.83557176385818</c:v>
                </c:pt>
                <c:pt idx="87">
                  <c:v>77.18500786965501</c:v>
                </c:pt>
                <c:pt idx="88">
                  <c:v>148.07232315640726</c:v>
                </c:pt>
                <c:pt idx="89">
                  <c:v>99.475243194867275</c:v>
                </c:pt>
                <c:pt idx="90">
                  <c:v>220.04099212903719</c:v>
                </c:pt>
                <c:pt idx="91">
                  <c:v>32.45179422653473</c:v>
                </c:pt>
                <c:pt idx="92">
                  <c:v>173.18893963559157</c:v>
                </c:pt>
                <c:pt idx="93">
                  <c:v>128.69807064694817</c:v>
                </c:pt>
                <c:pt idx="94">
                  <c:v>103.54500983622921</c:v>
                </c:pt>
                <c:pt idx="95">
                  <c:v>105.78731553062633</c:v>
                </c:pt>
                <c:pt idx="96">
                  <c:v>201.82305968251325</c:v>
                </c:pt>
                <c:pt idx="97">
                  <c:v>135.80888185352947</c:v>
                </c:pt>
                <c:pt idx="98">
                  <c:v>151.15289603363891</c:v>
                </c:pt>
                <c:pt idx="99">
                  <c:v>141.860472266101</c:v>
                </c:pt>
                <c:pt idx="100">
                  <c:v>114.09752529818294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05-482E-AB8D-3AA4D6A3ED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2015280"/>
        <c:axId val="632017248"/>
      </c:scatterChart>
      <c:valAx>
        <c:axId val="632015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017248"/>
        <c:crosses val="autoZero"/>
        <c:crossBetween val="midCat"/>
      </c:valAx>
      <c:valAx>
        <c:axId val="6320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015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370416</xdr:colOff>
      <xdr:row>8</xdr:row>
      <xdr:rowOff>162984</xdr:rowOff>
    </xdr:from>
    <xdr:to>
      <xdr:col>17</xdr:col>
      <xdr:colOff>412750</xdr:colOff>
      <xdr:row>39</xdr:row>
      <xdr:rowOff>31749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496BA402-AD44-4F4D-9369-421C32F736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398858</xdr:colOff>
      <xdr:row>39</xdr:row>
      <xdr:rowOff>182165</xdr:rowOff>
    </xdr:from>
    <xdr:to>
      <xdr:col>17</xdr:col>
      <xdr:colOff>394607</xdr:colOff>
      <xdr:row>64</xdr:row>
      <xdr:rowOff>13607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051839FE-64C7-4D33-B69D-98B48B65EA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0ABEC-9FAA-40D5-98F6-F0A3D0D05DE8}">
  <dimension ref="A1:T113"/>
  <sheetViews>
    <sheetView tabSelected="1" topLeftCell="A13" zoomScale="70" zoomScaleNormal="70" workbookViewId="0">
      <selection activeCell="K3" sqref="K3"/>
    </sheetView>
  </sheetViews>
  <sheetFormatPr defaultRowHeight="15" x14ac:dyDescent="0.25"/>
  <cols>
    <col min="1" max="1" width="18.5703125" customWidth="1"/>
    <col min="4" max="4" width="19.28515625" bestFit="1" customWidth="1"/>
    <col min="5" max="5" width="21.140625" bestFit="1" customWidth="1"/>
    <col min="6" max="6" width="18" bestFit="1" customWidth="1"/>
    <col min="7" max="8" width="34.85546875" bestFit="1" customWidth="1"/>
    <col min="9" max="9" width="19.28515625" bestFit="1" customWidth="1"/>
    <col min="10" max="10" width="34.85546875" bestFit="1" customWidth="1"/>
    <col min="11" max="12" width="18.28515625" bestFit="1" customWidth="1"/>
    <col min="13" max="13" width="18.42578125" customWidth="1"/>
    <col min="14" max="14" width="34.85546875" bestFit="1" customWidth="1"/>
    <col min="15" max="15" width="17.42578125" customWidth="1"/>
    <col min="16" max="16" width="19.28515625" bestFit="1" customWidth="1"/>
  </cols>
  <sheetData>
    <row r="1" spans="1:16" x14ac:dyDescent="0.25">
      <c r="D1" s="4" t="s">
        <v>18</v>
      </c>
      <c r="G1" s="4" t="s">
        <v>12</v>
      </c>
      <c r="J1" s="4" t="s">
        <v>16</v>
      </c>
    </row>
    <row r="2" spans="1:16" x14ac:dyDescent="0.25">
      <c r="A2" t="s">
        <v>0</v>
      </c>
      <c r="B2" s="1">
        <v>0.98</v>
      </c>
      <c r="D2" t="s">
        <v>11</v>
      </c>
      <c r="E2">
        <v>1000</v>
      </c>
      <c r="F2" t="s">
        <v>8</v>
      </c>
      <c r="G2" t="s">
        <v>13</v>
      </c>
      <c r="H2">
        <v>0</v>
      </c>
      <c r="I2" t="s">
        <v>8</v>
      </c>
      <c r="J2" t="s">
        <v>13</v>
      </c>
      <c r="K2">
        <v>0</v>
      </c>
      <c r="L2" t="s">
        <v>8</v>
      </c>
    </row>
    <row r="3" spans="1:16" x14ac:dyDescent="0.25">
      <c r="B3" s="1"/>
      <c r="G3" t="s">
        <v>14</v>
      </c>
      <c r="H3" s="11">
        <v>0</v>
      </c>
      <c r="I3" t="s">
        <v>8</v>
      </c>
      <c r="J3" t="s">
        <v>14</v>
      </c>
      <c r="K3" s="5">
        <f>E2*5/100</f>
        <v>50</v>
      </c>
      <c r="L3" t="s">
        <v>8</v>
      </c>
    </row>
    <row r="4" spans="1:16" x14ac:dyDescent="0.25">
      <c r="A4" s="4" t="s">
        <v>6</v>
      </c>
    </row>
    <row r="5" spans="1:16" x14ac:dyDescent="0.25">
      <c r="A5" t="s">
        <v>3</v>
      </c>
      <c r="B5">
        <v>0</v>
      </c>
      <c r="G5" s="4" t="s">
        <v>19</v>
      </c>
      <c r="J5" s="4" t="s">
        <v>24</v>
      </c>
    </row>
    <row r="6" spans="1:16" x14ac:dyDescent="0.25">
      <c r="A6" t="s">
        <v>4</v>
      </c>
      <c r="B6">
        <v>10</v>
      </c>
      <c r="C6" t="s">
        <v>5</v>
      </c>
      <c r="G6" s="4" t="s">
        <v>21</v>
      </c>
      <c r="J6" t="s">
        <v>25</v>
      </c>
      <c r="K6">
        <f>K3^2</f>
        <v>2500</v>
      </c>
      <c r="L6" t="s">
        <v>37</v>
      </c>
    </row>
    <row r="7" spans="1:16" x14ac:dyDescent="0.25">
      <c r="A7" t="s">
        <v>8</v>
      </c>
      <c r="B7">
        <f>(B6-B5)/((MAX(A13:A113)-MIN(A13:A113)))</f>
        <v>0.1</v>
      </c>
      <c r="C7" t="s">
        <v>10</v>
      </c>
      <c r="D7" t="s">
        <v>7</v>
      </c>
      <c r="G7" s="4" t="s">
        <v>20</v>
      </c>
    </row>
    <row r="8" spans="1:16" x14ac:dyDescent="0.25">
      <c r="A8" t="s">
        <v>9</v>
      </c>
      <c r="B8">
        <f>B5</f>
        <v>0</v>
      </c>
      <c r="C8" t="s">
        <v>5</v>
      </c>
    </row>
    <row r="10" spans="1:16" x14ac:dyDescent="0.25">
      <c r="G10" s="22" t="s">
        <v>30</v>
      </c>
      <c r="H10" s="23"/>
      <c r="I10" s="22" t="s">
        <v>31</v>
      </c>
      <c r="J10" s="24"/>
      <c r="K10" s="23"/>
    </row>
    <row r="11" spans="1:16" ht="33.75" customHeight="1" x14ac:dyDescent="0.25">
      <c r="A11" s="12"/>
      <c r="B11" s="12"/>
      <c r="C11" s="12"/>
      <c r="D11" s="13" t="s">
        <v>36</v>
      </c>
      <c r="E11" s="14" t="s">
        <v>16</v>
      </c>
      <c r="F11" s="14" t="s">
        <v>34</v>
      </c>
      <c r="G11" s="20" t="s">
        <v>35</v>
      </c>
      <c r="H11" s="21" t="s">
        <v>23</v>
      </c>
      <c r="I11" s="25" t="s">
        <v>22</v>
      </c>
      <c r="J11" s="26" t="s">
        <v>29</v>
      </c>
      <c r="K11" s="21" t="s">
        <v>23</v>
      </c>
      <c r="O11" s="15"/>
      <c r="P11" s="14"/>
    </row>
    <row r="12" spans="1:16" x14ac:dyDescent="0.25">
      <c r="A12" s="3" t="s">
        <v>1</v>
      </c>
      <c r="B12" s="3" t="s">
        <v>2</v>
      </c>
      <c r="C12" s="3"/>
      <c r="E12" s="14" t="s">
        <v>15</v>
      </c>
      <c r="F12" s="14" t="s">
        <v>17</v>
      </c>
      <c r="G12" s="17" t="s">
        <v>28</v>
      </c>
      <c r="H12" s="16" t="s">
        <v>32</v>
      </c>
      <c r="I12" s="17" t="s">
        <v>33</v>
      </c>
      <c r="J12" s="27" t="s">
        <v>27</v>
      </c>
      <c r="K12" s="16" t="s">
        <v>26</v>
      </c>
      <c r="O12" s="3"/>
    </row>
    <row r="13" spans="1:16" x14ac:dyDescent="0.25">
      <c r="A13" s="2">
        <v>0</v>
      </c>
      <c r="B13" s="2">
        <f>A13*$B$7+$B$8</f>
        <v>0</v>
      </c>
      <c r="D13">
        <f>$B$2*G13</f>
        <v>980</v>
      </c>
      <c r="E13">
        <f ca="1">IF($K$3=0,$K$2,NORMINV(RAND(),$K$2,$K$3))</f>
        <v>5.7316372242777236</v>
      </c>
      <c r="F13">
        <f ca="1">D13+E13</f>
        <v>985.73163722427773</v>
      </c>
      <c r="G13" s="18">
        <f>E2</f>
        <v>1000</v>
      </c>
      <c r="H13" s="19">
        <v>1</v>
      </c>
      <c r="I13" s="18">
        <f>H13/(H13+$K$6)</f>
        <v>3.9984006397441024E-4</v>
      </c>
      <c r="J13" s="9">
        <f ca="1">G13+I13*(F13-G13)</f>
        <v>999.99429493691491</v>
      </c>
      <c r="K13" s="19">
        <f>(1-I13)*H13</f>
        <v>0.99960015993602558</v>
      </c>
    </row>
    <row r="14" spans="1:16" x14ac:dyDescent="0.25">
      <c r="A14" s="2">
        <v>1</v>
      </c>
      <c r="B14" s="2">
        <f t="shared" ref="B14:B77" si="0">A14*$B$7+$B$8</f>
        <v>0.1</v>
      </c>
      <c r="D14">
        <f t="shared" ref="D14:D77" si="1">$B$2*G14</f>
        <v>960.4</v>
      </c>
      <c r="E14">
        <f t="shared" ref="E14:E77" ca="1" si="2">IF($K$3=0,$K$2,NORMINV(RAND(),$K$2,$K$3))</f>
        <v>23.765258727826318</v>
      </c>
      <c r="F14">
        <f t="shared" ref="F14:F77" ca="1" si="3">D14+E14</f>
        <v>984.16525872782631</v>
      </c>
      <c r="G14" s="18">
        <f>$B$2*G13</f>
        <v>980</v>
      </c>
      <c r="H14" s="19">
        <f>$B$2*H13*$B$2</f>
        <v>0.96039999999999992</v>
      </c>
      <c r="I14" s="18">
        <f>H14/(H14+$K$6)</f>
        <v>3.8401247776654121E-4</v>
      </c>
      <c r="J14" s="9">
        <f t="shared" ref="J14:J77" ca="1" si="4">G14+I14*(F14-G14)</f>
        <v>980.00159951132457</v>
      </c>
      <c r="K14" s="19">
        <f t="shared" ref="K14:K77" si="5">(1-I14)*H14</f>
        <v>0.96003119441635298</v>
      </c>
    </row>
    <row r="15" spans="1:16" x14ac:dyDescent="0.25">
      <c r="A15" s="2">
        <v>2</v>
      </c>
      <c r="B15" s="2">
        <f t="shared" si="0"/>
        <v>0.2</v>
      </c>
      <c r="D15">
        <f t="shared" si="1"/>
        <v>941.19200000000001</v>
      </c>
      <c r="E15">
        <f t="shared" ca="1" si="2"/>
        <v>35.871230564439621</v>
      </c>
      <c r="F15">
        <f t="shared" ca="1" si="3"/>
        <v>977.06323056443966</v>
      </c>
      <c r="G15" s="18">
        <f t="shared" ref="G15:G78" si="6">$B$2*G14</f>
        <v>960.4</v>
      </c>
      <c r="H15" s="19">
        <f t="shared" ref="H15:H78" si="7">$B$2*H14*$B$2</f>
        <v>0.92236815999999988</v>
      </c>
      <c r="I15" s="18">
        <f>H15/(H15+$K$6)</f>
        <v>3.6881119211973476E-4</v>
      </c>
      <c r="J15" s="9">
        <f t="shared" ca="1" si="4"/>
        <v>960.40614558592904</v>
      </c>
      <c r="K15" s="19">
        <f t="shared" si="5"/>
        <v>0.92202798029933697</v>
      </c>
    </row>
    <row r="16" spans="1:16" x14ac:dyDescent="0.25">
      <c r="A16" s="2">
        <v>3</v>
      </c>
      <c r="B16" s="2">
        <f t="shared" si="0"/>
        <v>0.30000000000000004</v>
      </c>
      <c r="D16">
        <f t="shared" si="1"/>
        <v>922.36815999999999</v>
      </c>
      <c r="E16">
        <f t="shared" ca="1" si="2"/>
        <v>4.7317898573001003</v>
      </c>
      <c r="F16">
        <f t="shared" ca="1" si="3"/>
        <v>927.09994985730009</v>
      </c>
      <c r="G16" s="18">
        <f t="shared" si="6"/>
        <v>941.19200000000001</v>
      </c>
      <c r="H16" s="19">
        <f t="shared" si="7"/>
        <v>0.8858423808639998</v>
      </c>
      <c r="I16" s="18">
        <f>H16/(H16+$K$6)</f>
        <v>3.5421144214270515E-4</v>
      </c>
      <c r="J16" s="9">
        <f t="shared" ca="1" si="4"/>
        <v>941.18700843459624</v>
      </c>
      <c r="K16" s="19">
        <f t="shared" si="5"/>
        <v>0.88552860535676281</v>
      </c>
    </row>
    <row r="17" spans="1:11" x14ac:dyDescent="0.25">
      <c r="A17" s="2">
        <v>4</v>
      </c>
      <c r="B17" s="2">
        <f t="shared" si="0"/>
        <v>0.4</v>
      </c>
      <c r="D17">
        <f t="shared" si="1"/>
        <v>903.92079679999995</v>
      </c>
      <c r="E17">
        <f t="shared" ca="1" si="2"/>
        <v>41.497510008779656</v>
      </c>
      <c r="F17">
        <f t="shared" ca="1" si="3"/>
        <v>945.41830680877956</v>
      </c>
      <c r="G17" s="18">
        <f t="shared" si="6"/>
        <v>922.36815999999999</v>
      </c>
      <c r="H17" s="19">
        <f t="shared" si="7"/>
        <v>0.85076302258178538</v>
      </c>
      <c r="I17" s="18">
        <f>H17/(H17+$K$6)</f>
        <v>3.4018944079395404E-4</v>
      </c>
      <c r="J17" s="9">
        <f t="shared" ca="1" si="4"/>
        <v>922.37600141655309</v>
      </c>
      <c r="K17" s="19">
        <f t="shared" si="5"/>
        <v>0.85047360198488509</v>
      </c>
    </row>
    <row r="18" spans="1:11" x14ac:dyDescent="0.25">
      <c r="A18" s="2">
        <v>5</v>
      </c>
      <c r="B18" s="2">
        <f t="shared" si="0"/>
        <v>0.5</v>
      </c>
      <c r="D18">
        <f t="shared" si="1"/>
        <v>885.84238086399989</v>
      </c>
      <c r="E18">
        <f t="shared" ca="1" si="2"/>
        <v>27.938987962892032</v>
      </c>
      <c r="F18">
        <f t="shared" ca="1" si="3"/>
        <v>913.78136882689193</v>
      </c>
      <c r="G18" s="18">
        <f t="shared" si="6"/>
        <v>903.92079679999995</v>
      </c>
      <c r="H18" s="19">
        <f t="shared" si="7"/>
        <v>0.81707280688754669</v>
      </c>
      <c r="I18" s="18">
        <f>H18/(H18+$K$6)</f>
        <v>3.2672234037912809E-4</v>
      </c>
      <c r="J18" s="9">
        <f t="shared" ca="1" si="4"/>
        <v>903.92401846917005</v>
      </c>
      <c r="K18" s="19">
        <f t="shared" si="5"/>
        <v>0.81680585094782021</v>
      </c>
    </row>
    <row r="19" spans="1:11" x14ac:dyDescent="0.25">
      <c r="A19" s="2">
        <v>6</v>
      </c>
      <c r="B19" s="2">
        <f t="shared" si="0"/>
        <v>0.60000000000000009</v>
      </c>
      <c r="D19">
        <f t="shared" si="1"/>
        <v>868.1255332467199</v>
      </c>
      <c r="E19">
        <f t="shared" ca="1" si="2"/>
        <v>-3.6494474507829548</v>
      </c>
      <c r="F19">
        <f t="shared" ca="1" si="3"/>
        <v>864.47608579593691</v>
      </c>
      <c r="G19" s="18">
        <f t="shared" si="6"/>
        <v>885.84238086399989</v>
      </c>
      <c r="H19" s="19">
        <f t="shared" si="7"/>
        <v>0.78471672373479984</v>
      </c>
      <c r="I19" s="18">
        <f>H19/(H19+$K$6)</f>
        <v>3.1378819555601459E-4</v>
      </c>
      <c r="J19" s="9">
        <f t="shared" ca="1" si="4"/>
        <v>885.83567637282476</v>
      </c>
      <c r="K19" s="19">
        <f t="shared" si="5"/>
        <v>0.78447048889003645</v>
      </c>
    </row>
    <row r="20" spans="1:11" x14ac:dyDescent="0.25">
      <c r="A20" s="2">
        <v>7</v>
      </c>
      <c r="B20" s="2">
        <f t="shared" si="0"/>
        <v>0.70000000000000007</v>
      </c>
      <c r="D20">
        <f t="shared" si="1"/>
        <v>850.76302258178544</v>
      </c>
      <c r="E20">
        <f t="shared" ca="1" si="2"/>
        <v>-33.757397752939333</v>
      </c>
      <c r="F20">
        <f t="shared" ca="1" si="3"/>
        <v>817.00562482884607</v>
      </c>
      <c r="G20" s="18">
        <f t="shared" si="6"/>
        <v>868.1255332467199</v>
      </c>
      <c r="H20" s="19">
        <f t="shared" si="7"/>
        <v>0.75364194147490171</v>
      </c>
      <c r="I20" s="18">
        <f>H20/(H20+$K$6)</f>
        <v>3.0136592778879539E-4</v>
      </c>
      <c r="J20" s="9">
        <f t="shared" ca="1" si="4"/>
        <v>868.11012744809102</v>
      </c>
      <c r="K20" s="19">
        <f t="shared" si="5"/>
        <v>0.75341481947198852</v>
      </c>
    </row>
    <row r="21" spans="1:11" x14ac:dyDescent="0.25">
      <c r="A21" s="2">
        <v>8</v>
      </c>
      <c r="B21" s="2">
        <f t="shared" si="0"/>
        <v>0.8</v>
      </c>
      <c r="D21">
        <f t="shared" si="1"/>
        <v>833.74776213014968</v>
      </c>
      <c r="E21">
        <f t="shared" ca="1" si="2"/>
        <v>69.403999525698552</v>
      </c>
      <c r="F21">
        <f t="shared" ca="1" si="3"/>
        <v>903.15176165584819</v>
      </c>
      <c r="G21" s="18">
        <f t="shared" si="6"/>
        <v>850.76302258178544</v>
      </c>
      <c r="H21" s="19">
        <f t="shared" si="7"/>
        <v>0.72379772059249559</v>
      </c>
      <c r="I21" s="18">
        <f>H21/(H21+$K$6)</f>
        <v>2.8943529119538773E-4</v>
      </c>
      <c r="J21" s="9">
        <f t="shared" ca="1" si="4"/>
        <v>850.77818573173465</v>
      </c>
      <c r="K21" s="19">
        <f t="shared" si="5"/>
        <v>0.72358822798846933</v>
      </c>
    </row>
    <row r="22" spans="1:11" x14ac:dyDescent="0.25">
      <c r="A22" s="2">
        <v>9</v>
      </c>
      <c r="B22" s="2">
        <f t="shared" si="0"/>
        <v>0.9</v>
      </c>
      <c r="D22">
        <f t="shared" si="1"/>
        <v>817.07280688754668</v>
      </c>
      <c r="E22">
        <f t="shared" ca="1" si="2"/>
        <v>-43.234325826964223</v>
      </c>
      <c r="F22">
        <f t="shared" ca="1" si="3"/>
        <v>773.83848106058247</v>
      </c>
      <c r="G22" s="18">
        <f t="shared" si="6"/>
        <v>833.74776213014968</v>
      </c>
      <c r="H22" s="19">
        <f t="shared" si="7"/>
        <v>0.69513533085703272</v>
      </c>
      <c r="I22" s="18">
        <f>H22/(H22+$K$6)</f>
        <v>2.7797683973382955E-4</v>
      </c>
      <c r="J22" s="9">
        <f t="shared" ca="1" si="4"/>
        <v>833.73110873752728</v>
      </c>
      <c r="K22" s="19">
        <f t="shared" si="5"/>
        <v>0.69494209933457374</v>
      </c>
    </row>
    <row r="23" spans="1:11" x14ac:dyDescent="0.25">
      <c r="A23" s="2">
        <v>10</v>
      </c>
      <c r="B23" s="2">
        <f t="shared" si="0"/>
        <v>1</v>
      </c>
      <c r="D23">
        <f t="shared" si="1"/>
        <v>800.73135074979575</v>
      </c>
      <c r="E23">
        <f t="shared" ca="1" si="2"/>
        <v>-106.14627200216682</v>
      </c>
      <c r="F23">
        <f t="shared" ca="1" si="3"/>
        <v>694.58507874762893</v>
      </c>
      <c r="G23" s="18">
        <f t="shared" si="6"/>
        <v>817.07280688754668</v>
      </c>
      <c r="H23" s="19">
        <f t="shared" si="7"/>
        <v>0.66760797175509423</v>
      </c>
      <c r="I23" s="18">
        <f>H23/(H23+$K$6)</f>
        <v>2.6697189567572262E-4</v>
      </c>
      <c r="J23" s="9">
        <f t="shared" ca="1" si="4"/>
        <v>817.04010610656815</v>
      </c>
      <c r="K23" s="19">
        <f t="shared" si="5"/>
        <v>0.66742973918930659</v>
      </c>
    </row>
    <row r="24" spans="1:11" x14ac:dyDescent="0.25">
      <c r="A24" s="2">
        <v>11</v>
      </c>
      <c r="B24" s="2">
        <f t="shared" si="0"/>
        <v>1.1000000000000001</v>
      </c>
      <c r="D24">
        <f t="shared" si="1"/>
        <v>784.71672373479987</v>
      </c>
      <c r="E24">
        <f t="shared" ca="1" si="2"/>
        <v>31.042612844177192</v>
      </c>
      <c r="F24">
        <f t="shared" ca="1" si="3"/>
        <v>815.75933657897701</v>
      </c>
      <c r="G24" s="18">
        <f t="shared" si="6"/>
        <v>800.73135074979575</v>
      </c>
      <c r="H24" s="19">
        <f t="shared" si="7"/>
        <v>0.64117069607359245</v>
      </c>
      <c r="I24" s="18">
        <f>H24/(H24+$K$6)</f>
        <v>2.5640251931672285E-4</v>
      </c>
      <c r="J24" s="9">
        <f t="shared" ca="1" si="4"/>
        <v>800.7352039632226</v>
      </c>
      <c r="K24" s="19">
        <f t="shared" si="5"/>
        <v>0.64100629829180711</v>
      </c>
    </row>
    <row r="25" spans="1:11" x14ac:dyDescent="0.25">
      <c r="A25" s="2">
        <v>12</v>
      </c>
      <c r="B25" s="2">
        <f t="shared" si="0"/>
        <v>1.2000000000000002</v>
      </c>
      <c r="D25">
        <f t="shared" si="1"/>
        <v>769.02238926010386</v>
      </c>
      <c r="E25">
        <f t="shared" ca="1" si="2"/>
        <v>-64.791912505909679</v>
      </c>
      <c r="F25">
        <f t="shared" ca="1" si="3"/>
        <v>704.23047675419423</v>
      </c>
      <c r="G25" s="18">
        <f t="shared" si="6"/>
        <v>784.71672373479987</v>
      </c>
      <c r="H25" s="19">
        <f t="shared" si="7"/>
        <v>0.61578033650907815</v>
      </c>
      <c r="I25" s="18">
        <f>H25/(H25+$K$6)</f>
        <v>2.4625147987597371E-4</v>
      </c>
      <c r="J25" s="9">
        <f t="shared" ca="1" si="4"/>
        <v>784.69690387737126</v>
      </c>
      <c r="K25" s="19">
        <f t="shared" si="5"/>
        <v>0.61562869968993428</v>
      </c>
    </row>
    <row r="26" spans="1:11" x14ac:dyDescent="0.25">
      <c r="A26" s="2">
        <v>13</v>
      </c>
      <c r="B26" s="2">
        <f t="shared" si="0"/>
        <v>1.3</v>
      </c>
      <c r="D26">
        <f t="shared" si="1"/>
        <v>753.64194147490173</v>
      </c>
      <c r="E26">
        <f t="shared" ca="1" si="2"/>
        <v>-41.901047090959871</v>
      </c>
      <c r="F26">
        <f t="shared" ca="1" si="3"/>
        <v>711.74089438394185</v>
      </c>
      <c r="G26" s="18">
        <f t="shared" si="6"/>
        <v>769.02238926010386</v>
      </c>
      <c r="H26" s="19">
        <f t="shared" si="7"/>
        <v>0.59139543518331861</v>
      </c>
      <c r="I26" s="18">
        <f>H26/(H26+$K$6)</f>
        <v>2.3650222753821674E-4</v>
      </c>
      <c r="J26" s="9">
        <f t="shared" ca="1" si="4"/>
        <v>769.00884205896898</v>
      </c>
      <c r="K26" s="19">
        <f t="shared" si="5"/>
        <v>0.59125556884554176</v>
      </c>
    </row>
    <row r="27" spans="1:11" x14ac:dyDescent="0.25">
      <c r="A27" s="2">
        <v>14</v>
      </c>
      <c r="B27" s="2">
        <f t="shared" si="0"/>
        <v>1.4000000000000001</v>
      </c>
      <c r="D27">
        <f t="shared" si="1"/>
        <v>738.56910264540363</v>
      </c>
      <c r="E27">
        <f t="shared" ca="1" si="2"/>
        <v>-51.789406362358761</v>
      </c>
      <c r="F27">
        <f t="shared" ca="1" si="3"/>
        <v>686.77969628304481</v>
      </c>
      <c r="G27" s="18">
        <f t="shared" si="6"/>
        <v>753.64194147490173</v>
      </c>
      <c r="H27" s="19">
        <f t="shared" si="7"/>
        <v>0.56797617595005923</v>
      </c>
      <c r="I27" s="18">
        <f>H27/(H27+$K$6)</f>
        <v>2.2713886659408059E-4</v>
      </c>
      <c r="J27" s="9">
        <f t="shared" ca="1" si="4"/>
        <v>753.62675446031096</v>
      </c>
      <c r="K27" s="19">
        <f t="shared" si="5"/>
        <v>0.5678471664852015</v>
      </c>
    </row>
    <row r="28" spans="1:11" x14ac:dyDescent="0.25">
      <c r="A28" s="2">
        <v>15</v>
      </c>
      <c r="B28" s="2">
        <f t="shared" si="0"/>
        <v>1.5</v>
      </c>
      <c r="D28">
        <f t="shared" si="1"/>
        <v>723.79772059249558</v>
      </c>
      <c r="E28">
        <f t="shared" ca="1" si="2"/>
        <v>6.3330859131485377</v>
      </c>
      <c r="F28">
        <f t="shared" ca="1" si="3"/>
        <v>730.13080650564416</v>
      </c>
      <c r="G28" s="18">
        <f t="shared" si="6"/>
        <v>738.56910264540363</v>
      </c>
      <c r="H28" s="19">
        <f t="shared" si="7"/>
        <v>0.54548431938243691</v>
      </c>
      <c r="I28" s="18">
        <f>H28/(H28+$K$6)</f>
        <v>2.1814612963575464E-4</v>
      </c>
      <c r="J28" s="9">
        <f t="shared" ca="1" si="4"/>
        <v>738.56726186376</v>
      </c>
      <c r="K28" s="19">
        <f t="shared" si="5"/>
        <v>0.54536532408938665</v>
      </c>
    </row>
    <row r="29" spans="1:11" x14ac:dyDescent="0.25">
      <c r="A29" s="2">
        <v>16</v>
      </c>
      <c r="B29" s="2">
        <f t="shared" si="0"/>
        <v>1.6</v>
      </c>
      <c r="D29">
        <f t="shared" si="1"/>
        <v>709.32176618064568</v>
      </c>
      <c r="E29">
        <f t="shared" ca="1" si="2"/>
        <v>41.935403370910819</v>
      </c>
      <c r="F29">
        <f t="shared" ca="1" si="3"/>
        <v>751.25716955155644</v>
      </c>
      <c r="G29" s="18">
        <f t="shared" si="6"/>
        <v>723.79772059249558</v>
      </c>
      <c r="H29" s="19">
        <f t="shared" si="7"/>
        <v>0.52388314033489236</v>
      </c>
      <c r="I29" s="18">
        <f>H29/(H29+$K$6)</f>
        <v>2.0950935276689412E-4</v>
      </c>
      <c r="J29" s="9">
        <f t="shared" ca="1" si="4"/>
        <v>723.80347360387429</v>
      </c>
      <c r="K29" s="19">
        <f t="shared" si="5"/>
        <v>0.52377338191723533</v>
      </c>
    </row>
    <row r="30" spans="1:11" x14ac:dyDescent="0.25">
      <c r="A30" s="2">
        <v>17</v>
      </c>
      <c r="B30" s="2">
        <f t="shared" si="0"/>
        <v>1.7000000000000002</v>
      </c>
      <c r="D30">
        <f t="shared" si="1"/>
        <v>695.13533085703273</v>
      </c>
      <c r="E30">
        <f t="shared" ca="1" si="2"/>
        <v>65.330985573993274</v>
      </c>
      <c r="F30">
        <f t="shared" ca="1" si="3"/>
        <v>760.46631643102603</v>
      </c>
      <c r="G30" s="18">
        <f t="shared" si="6"/>
        <v>709.32176618064568</v>
      </c>
      <c r="H30" s="19">
        <f t="shared" si="7"/>
        <v>0.50313736797763065</v>
      </c>
      <c r="I30" s="18">
        <f>H30/(H30+$K$6)</f>
        <v>2.0121445178718374E-4</v>
      </c>
      <c r="J30" s="9">
        <f t="shared" ca="1" si="4"/>
        <v>709.33205720328624</v>
      </c>
      <c r="K30" s="19">
        <f t="shared" si="5"/>
        <v>0.50303612946795939</v>
      </c>
    </row>
    <row r="31" spans="1:11" x14ac:dyDescent="0.25">
      <c r="A31" s="2">
        <v>18</v>
      </c>
      <c r="B31" s="2">
        <f t="shared" si="0"/>
        <v>1.8</v>
      </c>
      <c r="D31">
        <f t="shared" si="1"/>
        <v>681.23262423989206</v>
      </c>
      <c r="E31">
        <f t="shared" ca="1" si="2"/>
        <v>-59.442065291911582</v>
      </c>
      <c r="F31">
        <f t="shared" ca="1" si="3"/>
        <v>621.79055894798046</v>
      </c>
      <c r="G31" s="18">
        <f t="shared" si="6"/>
        <v>695.13533085703273</v>
      </c>
      <c r="H31" s="19">
        <f t="shared" si="7"/>
        <v>0.48321312820571644</v>
      </c>
      <c r="I31" s="18">
        <f>H31/(H31+$K$6)</f>
        <v>1.9324789931350801E-4</v>
      </c>
      <c r="J31" s="9">
        <f t="shared" ca="1" si="4"/>
        <v>695.12115713393564</v>
      </c>
      <c r="K31" s="19">
        <f t="shared" si="5"/>
        <v>0.48311974828376997</v>
      </c>
    </row>
    <row r="32" spans="1:11" x14ac:dyDescent="0.25">
      <c r="A32" s="2">
        <v>19</v>
      </c>
      <c r="B32" s="2">
        <f t="shared" si="0"/>
        <v>1.9000000000000001</v>
      </c>
      <c r="D32">
        <f t="shared" si="1"/>
        <v>667.60797175509424</v>
      </c>
      <c r="E32">
        <f t="shared" ca="1" si="2"/>
        <v>-15.952166619765421</v>
      </c>
      <c r="F32">
        <f t="shared" ca="1" si="3"/>
        <v>651.65580513532882</v>
      </c>
      <c r="G32" s="18">
        <f t="shared" si="6"/>
        <v>681.23262423989206</v>
      </c>
      <c r="H32" s="19">
        <f t="shared" si="7"/>
        <v>0.46407788832877006</v>
      </c>
      <c r="I32" s="18">
        <f>H32/(H32+$K$6)</f>
        <v>1.8559670280114134E-4</v>
      </c>
      <c r="J32" s="9">
        <f t="shared" ca="1" si="4"/>
        <v>681.22713487978695</v>
      </c>
      <c r="K32" s="19">
        <f t="shared" si="5"/>
        <v>0.46399175700285333</v>
      </c>
    </row>
    <row r="33" spans="1:20" x14ac:dyDescent="0.25">
      <c r="A33" s="2">
        <v>20</v>
      </c>
      <c r="B33" s="2">
        <f t="shared" si="0"/>
        <v>2</v>
      </c>
      <c r="D33">
        <f t="shared" si="1"/>
        <v>654.25581231999229</v>
      </c>
      <c r="E33">
        <f t="shared" ca="1" si="2"/>
        <v>-109.35319046889708</v>
      </c>
      <c r="F33">
        <f t="shared" ca="1" si="3"/>
        <v>544.9026218510952</v>
      </c>
      <c r="G33" s="18">
        <f t="shared" si="6"/>
        <v>667.60797175509424</v>
      </c>
      <c r="H33" s="19">
        <f t="shared" si="7"/>
        <v>0.44570040395095073</v>
      </c>
      <c r="I33" s="18">
        <f>H33/(H33+$K$6)</f>
        <v>1.78248383429781E-4</v>
      </c>
      <c r="J33" s="9">
        <f t="shared" ca="1" si="4"/>
        <v>667.58609972483566</v>
      </c>
      <c r="K33" s="19">
        <f t="shared" si="5"/>
        <v>0.44562095857445244</v>
      </c>
    </row>
    <row r="34" spans="1:20" x14ac:dyDescent="0.25">
      <c r="A34" s="2">
        <v>21</v>
      </c>
      <c r="B34" s="2">
        <f t="shared" si="0"/>
        <v>2.1</v>
      </c>
      <c r="D34">
        <f t="shared" si="1"/>
        <v>641.17069607359247</v>
      </c>
      <c r="E34">
        <f t="shared" ca="1" si="2"/>
        <v>21.088208852423005</v>
      </c>
      <c r="F34">
        <f t="shared" ca="1" si="3"/>
        <v>662.25890492601548</v>
      </c>
      <c r="G34" s="18">
        <f t="shared" si="6"/>
        <v>654.25581231999229</v>
      </c>
      <c r="H34" s="19">
        <f t="shared" si="7"/>
        <v>0.42805066795449304</v>
      </c>
      <c r="I34" s="18">
        <f>H34/(H34+$K$6)</f>
        <v>1.7119095582060251E-4</v>
      </c>
      <c r="J34" s="9">
        <f t="shared" ca="1" si="4"/>
        <v>654.25718237706508</v>
      </c>
      <c r="K34" s="19">
        <f t="shared" si="5"/>
        <v>0.42797738955150627</v>
      </c>
    </row>
    <row r="35" spans="1:20" x14ac:dyDescent="0.25">
      <c r="A35" s="2">
        <v>22</v>
      </c>
      <c r="B35" s="2">
        <f t="shared" si="0"/>
        <v>2.2000000000000002</v>
      </c>
      <c r="D35">
        <f t="shared" si="1"/>
        <v>628.34728215212056</v>
      </c>
      <c r="E35">
        <f t="shared" ca="1" si="2"/>
        <v>-29.389230409263838</v>
      </c>
      <c r="F35">
        <f t="shared" ca="1" si="3"/>
        <v>598.9580517428567</v>
      </c>
      <c r="G35" s="18">
        <f t="shared" si="6"/>
        <v>641.17069607359247</v>
      </c>
      <c r="H35" s="19">
        <f t="shared" si="7"/>
        <v>0.41109986150349509</v>
      </c>
      <c r="I35" s="18">
        <f>H35/(H35+$K$6)</f>
        <v>1.6441290855182404E-4</v>
      </c>
      <c r="J35" s="9">
        <f t="shared" ca="1" si="4"/>
        <v>641.1637557699604</v>
      </c>
      <c r="K35" s="19">
        <f t="shared" si="5"/>
        <v>0.41103227137956005</v>
      </c>
    </row>
    <row r="36" spans="1:20" x14ac:dyDescent="0.25">
      <c r="A36" s="2">
        <v>23</v>
      </c>
      <c r="B36" s="2">
        <f t="shared" si="0"/>
        <v>2.3000000000000003</v>
      </c>
      <c r="D36">
        <f t="shared" si="1"/>
        <v>615.7803365090781</v>
      </c>
      <c r="E36">
        <f t="shared" ca="1" si="2"/>
        <v>11.133938732400335</v>
      </c>
      <c r="F36">
        <f t="shared" ca="1" si="3"/>
        <v>626.91427524147844</v>
      </c>
      <c r="G36" s="18">
        <f t="shared" si="6"/>
        <v>628.34728215212056</v>
      </c>
      <c r="H36" s="19">
        <f t="shared" si="7"/>
        <v>0.39482030698795667</v>
      </c>
      <c r="I36" s="18">
        <f>H36/(H36+$K$6)</f>
        <v>1.579031854415225E-4</v>
      </c>
      <c r="J36" s="9">
        <f t="shared" ca="1" si="4"/>
        <v>628.34705587576457</v>
      </c>
      <c r="K36" s="19">
        <f t="shared" si="5"/>
        <v>0.39475796360380627</v>
      </c>
    </row>
    <row r="37" spans="1:20" x14ac:dyDescent="0.25">
      <c r="A37" s="2">
        <v>24</v>
      </c>
      <c r="B37" s="2">
        <f t="shared" si="0"/>
        <v>2.4000000000000004</v>
      </c>
      <c r="D37">
        <f t="shared" si="1"/>
        <v>603.46472977889653</v>
      </c>
      <c r="E37">
        <f t="shared" ca="1" si="2"/>
        <v>30.217261617971182</v>
      </c>
      <c r="F37">
        <f t="shared" ca="1" si="3"/>
        <v>633.68199139686772</v>
      </c>
      <c r="G37" s="18">
        <f t="shared" si="6"/>
        <v>615.7803365090781</v>
      </c>
      <c r="H37" s="19">
        <f t="shared" si="7"/>
        <v>0.37918542283123358</v>
      </c>
      <c r="I37" s="18">
        <f>H37/(H37+$K$6)</f>
        <v>1.5165116756765465E-4</v>
      </c>
      <c r="J37" s="9">
        <f t="shared" ca="1" si="4"/>
        <v>615.78305131594323</v>
      </c>
      <c r="K37" s="19">
        <f t="shared" si="5"/>
        <v>0.37912791891913661</v>
      </c>
    </row>
    <row r="38" spans="1:20" x14ac:dyDescent="0.25">
      <c r="A38" s="2">
        <v>25</v>
      </c>
      <c r="B38" s="2">
        <f t="shared" si="0"/>
        <v>2.5</v>
      </c>
      <c r="D38">
        <f t="shared" si="1"/>
        <v>591.39543518331857</v>
      </c>
      <c r="E38">
        <f t="shared" ca="1" si="2"/>
        <v>-16.50455022602214</v>
      </c>
      <c r="F38">
        <f t="shared" ca="1" si="3"/>
        <v>574.89088495729641</v>
      </c>
      <c r="G38" s="18">
        <f t="shared" si="6"/>
        <v>603.46472977889653</v>
      </c>
      <c r="H38" s="19">
        <f t="shared" si="7"/>
        <v>0.3641696800871167</v>
      </c>
      <c r="I38" s="18">
        <f>H38/(H38+$K$6)</f>
        <v>1.4564665599639868E-4</v>
      </c>
      <c r="J38" s="9">
        <f t="shared" ca="1" si="4"/>
        <v>603.46056809394929</v>
      </c>
      <c r="K38" s="19">
        <f t="shared" si="5"/>
        <v>0.36411663999099675</v>
      </c>
    </row>
    <row r="39" spans="1:20" x14ac:dyDescent="0.25">
      <c r="A39" s="2">
        <v>26</v>
      </c>
      <c r="B39" s="2">
        <f t="shared" si="0"/>
        <v>2.6</v>
      </c>
      <c r="D39">
        <f t="shared" si="1"/>
        <v>579.5675264796522</v>
      </c>
      <c r="E39">
        <f t="shared" ca="1" si="2"/>
        <v>-44.355889220190178</v>
      </c>
      <c r="F39">
        <f t="shared" ca="1" si="3"/>
        <v>535.21163725946201</v>
      </c>
      <c r="G39" s="18">
        <f t="shared" si="6"/>
        <v>591.39543518331857</v>
      </c>
      <c r="H39" s="19">
        <f t="shared" si="7"/>
        <v>0.34974856075566685</v>
      </c>
      <c r="I39" s="18">
        <f>H39/(H39+$K$6)</f>
        <v>1.3987985519105402E-4</v>
      </c>
      <c r="J39" s="9">
        <f t="shared" ca="1" si="4"/>
        <v>591.38757620180093</v>
      </c>
      <c r="K39" s="19">
        <f t="shared" si="5"/>
        <v>0.34969963797763509</v>
      </c>
    </row>
    <row r="40" spans="1:20" x14ac:dyDescent="0.25">
      <c r="A40" s="2">
        <v>27</v>
      </c>
      <c r="B40" s="2">
        <f t="shared" si="0"/>
        <v>2.7</v>
      </c>
      <c r="D40">
        <f t="shared" si="1"/>
        <v>567.9761759500592</v>
      </c>
      <c r="E40">
        <f t="shared" ca="1" si="2"/>
        <v>43.740782437431037</v>
      </c>
      <c r="F40">
        <f t="shared" ca="1" si="3"/>
        <v>611.71695838749019</v>
      </c>
      <c r="G40" s="18">
        <f t="shared" si="6"/>
        <v>579.5675264796522</v>
      </c>
      <c r="H40" s="19">
        <f t="shared" si="7"/>
        <v>0.33589851774974244</v>
      </c>
      <c r="I40" s="18">
        <f>H40/(H40+$K$6)</f>
        <v>1.343413570748114E-4</v>
      </c>
      <c r="J40" s="9">
        <f t="shared" ca="1" si="4"/>
        <v>579.57184547796385</v>
      </c>
      <c r="K40" s="19">
        <f t="shared" si="5"/>
        <v>0.33585339268702852</v>
      </c>
    </row>
    <row r="41" spans="1:20" x14ac:dyDescent="0.25">
      <c r="A41" s="2">
        <v>28</v>
      </c>
      <c r="B41" s="2">
        <f t="shared" si="0"/>
        <v>2.8000000000000003</v>
      </c>
      <c r="D41">
        <f t="shared" si="1"/>
        <v>556.61665243105801</v>
      </c>
      <c r="E41">
        <f t="shared" ca="1" si="2"/>
        <v>17.152117271846546</v>
      </c>
      <c r="F41">
        <f t="shared" ca="1" si="3"/>
        <v>573.76876970290459</v>
      </c>
      <c r="G41" s="18">
        <f t="shared" si="6"/>
        <v>567.9761759500592</v>
      </c>
      <c r="H41" s="19">
        <f t="shared" si="7"/>
        <v>0.32259693644685267</v>
      </c>
      <c r="I41" s="18">
        <f>H41/(H41+$K$6)</f>
        <v>1.2902212572174439E-4</v>
      </c>
      <c r="J41" s="9">
        <f t="shared" ca="1" si="4"/>
        <v>567.97692332281861</v>
      </c>
      <c r="K41" s="19">
        <f t="shared" si="5"/>
        <v>0.32255531430436096</v>
      </c>
    </row>
    <row r="42" spans="1:20" x14ac:dyDescent="0.25">
      <c r="A42" s="2">
        <v>29</v>
      </c>
      <c r="B42" s="2">
        <f t="shared" si="0"/>
        <v>2.9000000000000004</v>
      </c>
      <c r="D42">
        <f t="shared" si="1"/>
        <v>545.48431938243687</v>
      </c>
      <c r="E42">
        <f t="shared" ca="1" si="2"/>
        <v>49.136278581484987</v>
      </c>
      <c r="F42">
        <f t="shared" ca="1" si="3"/>
        <v>594.62059796392191</v>
      </c>
      <c r="G42" s="18">
        <f t="shared" si="6"/>
        <v>556.61665243105801</v>
      </c>
      <c r="H42" s="19">
        <f t="shared" si="7"/>
        <v>0.30982209776355729</v>
      </c>
      <c r="I42" s="18">
        <f>H42/(H42+$K$6)</f>
        <v>1.2391348265136843E-4</v>
      </c>
      <c r="J42" s="9">
        <f t="shared" ca="1" si="4"/>
        <v>556.62136163230343</v>
      </c>
      <c r="K42" s="19">
        <f t="shared" si="5"/>
        <v>0.30978370662842103</v>
      </c>
    </row>
    <row r="43" spans="1:20" x14ac:dyDescent="0.25">
      <c r="A43" s="2">
        <v>30</v>
      </c>
      <c r="B43" s="2">
        <f t="shared" si="0"/>
        <v>3</v>
      </c>
      <c r="D43">
        <f t="shared" si="1"/>
        <v>534.57463299478809</v>
      </c>
      <c r="E43">
        <f t="shared" ca="1" si="2"/>
        <v>23.272536028499761</v>
      </c>
      <c r="F43">
        <f t="shared" ca="1" si="3"/>
        <v>557.84716902328785</v>
      </c>
      <c r="G43" s="18">
        <f t="shared" si="6"/>
        <v>545.48431938243687</v>
      </c>
      <c r="H43" s="19">
        <f t="shared" si="7"/>
        <v>0.29755314269212041</v>
      </c>
      <c r="I43" s="18">
        <f>H43/(H43+$K$6)</f>
        <v>1.1900709270307358E-4</v>
      </c>
      <c r="J43" s="9">
        <f t="shared" ca="1" si="4"/>
        <v>545.48579064923013</v>
      </c>
      <c r="K43" s="19">
        <f t="shared" si="5"/>
        <v>0.29751773175768398</v>
      </c>
    </row>
    <row r="44" spans="1:20" x14ac:dyDescent="0.25">
      <c r="A44" s="2">
        <v>31</v>
      </c>
      <c r="B44" s="2">
        <f t="shared" si="0"/>
        <v>3.1</v>
      </c>
      <c r="D44">
        <f t="shared" si="1"/>
        <v>523.88314033489235</v>
      </c>
      <c r="E44">
        <f t="shared" ca="1" si="2"/>
        <v>80.149641700463462</v>
      </c>
      <c r="F44">
        <f t="shared" ca="1" si="3"/>
        <v>604.03278203535581</v>
      </c>
      <c r="G44" s="18">
        <f t="shared" si="6"/>
        <v>534.57463299478809</v>
      </c>
      <c r="H44" s="19">
        <f t="shared" si="7"/>
        <v>0.28577003824151243</v>
      </c>
      <c r="I44" s="18">
        <f>H44/(H44+$K$6)</f>
        <v>1.1429495046765859E-4</v>
      </c>
      <c r="J44" s="9">
        <f t="shared" ca="1" si="4"/>
        <v>534.58257171049229</v>
      </c>
      <c r="K44" s="19">
        <f t="shared" si="5"/>
        <v>0.28573737616914646</v>
      </c>
      <c r="Q44" s="9"/>
      <c r="R44" s="9"/>
      <c r="S44" s="9"/>
      <c r="T44" s="9"/>
    </row>
    <row r="45" spans="1:20" x14ac:dyDescent="0.25">
      <c r="A45" s="2">
        <v>32</v>
      </c>
      <c r="B45" s="2">
        <f t="shared" si="0"/>
        <v>3.2</v>
      </c>
      <c r="D45">
        <f t="shared" si="1"/>
        <v>513.40547752819452</v>
      </c>
      <c r="E45">
        <f t="shared" ca="1" si="2"/>
        <v>-50.399356255169373</v>
      </c>
      <c r="F45">
        <f t="shared" ca="1" si="3"/>
        <v>463.00612127302514</v>
      </c>
      <c r="G45" s="18">
        <f t="shared" si="6"/>
        <v>523.88314033489235</v>
      </c>
      <c r="H45" s="19">
        <f t="shared" si="7"/>
        <v>0.27445354472714856</v>
      </c>
      <c r="I45" s="18">
        <f>H45/(H45+$K$6)</f>
        <v>1.0976936725408128E-4</v>
      </c>
      <c r="J45" s="9">
        <f t="shared" ca="1" si="4"/>
        <v>523.87645790302963</v>
      </c>
      <c r="K45" s="19">
        <f t="shared" si="5"/>
        <v>0.27442341813520321</v>
      </c>
      <c r="Q45" s="10"/>
      <c r="R45" s="10"/>
      <c r="S45" s="10"/>
      <c r="T45" s="9"/>
    </row>
    <row r="46" spans="1:20" x14ac:dyDescent="0.25">
      <c r="A46" s="2">
        <v>33</v>
      </c>
      <c r="B46" s="2">
        <f t="shared" si="0"/>
        <v>3.3000000000000003</v>
      </c>
      <c r="D46">
        <f t="shared" si="1"/>
        <v>503.13736797763062</v>
      </c>
      <c r="E46">
        <f t="shared" ca="1" si="2"/>
        <v>55.910986295682498</v>
      </c>
      <c r="F46">
        <f t="shared" ca="1" si="3"/>
        <v>559.04835427331307</v>
      </c>
      <c r="G46" s="18">
        <f t="shared" si="6"/>
        <v>513.40547752819452</v>
      </c>
      <c r="H46" s="19">
        <f t="shared" si="7"/>
        <v>0.26358518435595346</v>
      </c>
      <c r="I46" s="18">
        <f>H46/(H46+$K$6)</f>
        <v>1.0542295857039333E-4</v>
      </c>
      <c r="J46" s="9">
        <f t="shared" ca="1" si="4"/>
        <v>513.41028933529867</v>
      </c>
      <c r="K46" s="19">
        <f t="shared" si="5"/>
        <v>0.2635573964259833</v>
      </c>
      <c r="Q46" s="8"/>
      <c r="R46" s="6"/>
      <c r="S46" s="7"/>
      <c r="T46" s="9"/>
    </row>
    <row r="47" spans="1:20" x14ac:dyDescent="0.25">
      <c r="A47" s="2">
        <v>34</v>
      </c>
      <c r="B47" s="2">
        <f t="shared" si="0"/>
        <v>3.4000000000000004</v>
      </c>
      <c r="D47">
        <f t="shared" si="1"/>
        <v>493.07462061807797</v>
      </c>
      <c r="E47">
        <f t="shared" ca="1" si="2"/>
        <v>37.040190326433475</v>
      </c>
      <c r="F47">
        <f t="shared" ca="1" si="3"/>
        <v>530.11481094451142</v>
      </c>
      <c r="G47" s="18">
        <f t="shared" si="6"/>
        <v>503.13736797763062</v>
      </c>
      <c r="H47" s="19">
        <f t="shared" si="7"/>
        <v>0.25314721105545768</v>
      </c>
      <c r="I47" s="18">
        <f>H47/(H47+$K$6)</f>
        <v>1.0124863209864749E-4</v>
      </c>
      <c r="J47" s="9">
        <f t="shared" ca="1" si="4"/>
        <v>503.14009940682854</v>
      </c>
      <c r="K47" s="19">
        <f t="shared" si="5"/>
        <v>0.25312158024661874</v>
      </c>
      <c r="Q47" s="8"/>
      <c r="R47" s="6"/>
      <c r="S47" s="7"/>
      <c r="T47" s="9"/>
    </row>
    <row r="48" spans="1:20" x14ac:dyDescent="0.25">
      <c r="A48" s="2">
        <v>35</v>
      </c>
      <c r="B48" s="2">
        <f t="shared" si="0"/>
        <v>3.5</v>
      </c>
      <c r="D48">
        <f t="shared" si="1"/>
        <v>483.21312820571643</v>
      </c>
      <c r="E48">
        <f t="shared" ca="1" si="2"/>
        <v>55.21580091269086</v>
      </c>
      <c r="F48">
        <f t="shared" ca="1" si="3"/>
        <v>538.42892911840727</v>
      </c>
      <c r="G48" s="18">
        <f t="shared" si="6"/>
        <v>493.07462061807797</v>
      </c>
      <c r="H48" s="19">
        <f t="shared" si="7"/>
        <v>0.24312258149766156</v>
      </c>
      <c r="I48" s="18">
        <f>H48/(H48+$K$6)</f>
        <v>9.7239576144354239E-5</v>
      </c>
      <c r="J48" s="9">
        <f t="shared" ca="1" si="4"/>
        <v>493.07903085181289</v>
      </c>
      <c r="K48" s="19">
        <f t="shared" si="5"/>
        <v>0.24309894036088558</v>
      </c>
      <c r="Q48" s="8"/>
      <c r="R48" s="6"/>
      <c r="S48" s="7"/>
      <c r="T48" s="9"/>
    </row>
    <row r="49" spans="1:20" x14ac:dyDescent="0.25">
      <c r="A49" s="2">
        <v>36</v>
      </c>
      <c r="B49" s="2">
        <f t="shared" si="0"/>
        <v>3.6</v>
      </c>
      <c r="D49">
        <f t="shared" si="1"/>
        <v>473.54886564160211</v>
      </c>
      <c r="E49">
        <f t="shared" ca="1" si="2"/>
        <v>14.80089408486146</v>
      </c>
      <c r="F49">
        <f t="shared" ca="1" si="3"/>
        <v>488.34975972646356</v>
      </c>
      <c r="G49" s="18">
        <f t="shared" si="6"/>
        <v>483.21312820571643</v>
      </c>
      <c r="H49" s="19">
        <f t="shared" si="7"/>
        <v>0.23349492727035415</v>
      </c>
      <c r="I49" s="18">
        <f>H49/(H49+$K$6)</f>
        <v>9.3389248541823214E-5</v>
      </c>
      <c r="J49" s="9">
        <f t="shared" ca="1" si="4"/>
        <v>483.21360791187419</v>
      </c>
      <c r="K49" s="19">
        <f t="shared" si="5"/>
        <v>0.23347312135455803</v>
      </c>
      <c r="Q49" s="8"/>
      <c r="R49" s="6"/>
      <c r="S49" s="7"/>
      <c r="T49" s="9"/>
    </row>
    <row r="50" spans="1:20" x14ac:dyDescent="0.25">
      <c r="A50" s="2">
        <v>37</v>
      </c>
      <c r="B50" s="2">
        <f t="shared" si="0"/>
        <v>3.7</v>
      </c>
      <c r="D50">
        <f t="shared" si="1"/>
        <v>464.07788832877003</v>
      </c>
      <c r="E50">
        <f t="shared" ca="1" si="2"/>
        <v>-6.3862143952128498</v>
      </c>
      <c r="F50">
        <f t="shared" ca="1" si="3"/>
        <v>457.69167393355718</v>
      </c>
      <c r="G50" s="18">
        <f t="shared" si="6"/>
        <v>473.54886564160211</v>
      </c>
      <c r="H50" s="19">
        <f t="shared" si="7"/>
        <v>0.22424852815044813</v>
      </c>
      <c r="I50" s="18">
        <f>H50/(H50+$K$6)</f>
        <v>8.9691365997454165E-5</v>
      </c>
      <c r="J50" s="9">
        <f t="shared" ca="1" si="4"/>
        <v>473.54744338841692</v>
      </c>
      <c r="K50" s="19">
        <f t="shared" si="5"/>
        <v>0.22422841499363538</v>
      </c>
      <c r="Q50" s="8"/>
      <c r="R50" s="6"/>
      <c r="S50" s="7"/>
      <c r="T50" s="9"/>
    </row>
    <row r="51" spans="1:20" x14ac:dyDescent="0.25">
      <c r="A51" s="2">
        <v>38</v>
      </c>
      <c r="B51" s="2">
        <f t="shared" si="0"/>
        <v>3.8000000000000003</v>
      </c>
      <c r="D51">
        <f t="shared" si="1"/>
        <v>454.79633056219461</v>
      </c>
      <c r="E51">
        <f t="shared" ca="1" si="2"/>
        <v>88.332983205462725</v>
      </c>
      <c r="F51">
        <f t="shared" ca="1" si="3"/>
        <v>543.12931376765732</v>
      </c>
      <c r="G51" s="18">
        <f t="shared" si="6"/>
        <v>464.07788832877003</v>
      </c>
      <c r="H51" s="19">
        <f t="shared" si="7"/>
        <v>0.21536828643569036</v>
      </c>
      <c r="I51" s="18">
        <f>H51/(H51+$K$6)</f>
        <v>8.6139893853742945E-5</v>
      </c>
      <c r="J51" s="9">
        <f t="shared" ca="1" si="4"/>
        <v>464.08469781016635</v>
      </c>
      <c r="K51" s="19">
        <f t="shared" si="5"/>
        <v>0.21534973463435733</v>
      </c>
      <c r="Q51" s="8"/>
      <c r="R51" s="6"/>
      <c r="S51" s="7"/>
      <c r="T51" s="9"/>
    </row>
    <row r="52" spans="1:20" x14ac:dyDescent="0.25">
      <c r="A52" s="2">
        <v>39</v>
      </c>
      <c r="B52" s="2">
        <f t="shared" si="0"/>
        <v>3.9000000000000004</v>
      </c>
      <c r="D52">
        <f t="shared" si="1"/>
        <v>445.70040395095072</v>
      </c>
      <c r="E52">
        <f t="shared" ca="1" si="2"/>
        <v>71.331636876944387</v>
      </c>
      <c r="F52">
        <f t="shared" ca="1" si="3"/>
        <v>517.03204082789512</v>
      </c>
      <c r="G52" s="18">
        <f t="shared" si="6"/>
        <v>454.79633056219461</v>
      </c>
      <c r="H52" s="19">
        <f t="shared" si="7"/>
        <v>0.20683970229283702</v>
      </c>
      <c r="I52" s="18">
        <f>H52/(H52+$K$6)</f>
        <v>8.2729036257442632E-5</v>
      </c>
      <c r="J52" s="9">
        <f t="shared" ca="1" si="4"/>
        <v>454.80147926252567</v>
      </c>
      <c r="K52" s="19">
        <f t="shared" si="5"/>
        <v>0.20682259064360656</v>
      </c>
      <c r="Q52" s="8"/>
      <c r="R52" s="6"/>
      <c r="S52" s="7"/>
      <c r="T52" s="9"/>
    </row>
    <row r="53" spans="1:20" x14ac:dyDescent="0.25">
      <c r="A53" s="2">
        <v>40</v>
      </c>
      <c r="B53" s="2">
        <f t="shared" si="0"/>
        <v>4</v>
      </c>
      <c r="D53">
        <f t="shared" si="1"/>
        <v>436.78639587193169</v>
      </c>
      <c r="E53">
        <f t="shared" ca="1" si="2"/>
        <v>-7.8498703310087308</v>
      </c>
      <c r="F53">
        <f t="shared" ca="1" si="3"/>
        <v>428.93652554092296</v>
      </c>
      <c r="G53" s="18">
        <f t="shared" si="6"/>
        <v>445.70040395095072</v>
      </c>
      <c r="H53" s="19">
        <f t="shared" si="7"/>
        <v>0.19864885008204067</v>
      </c>
      <c r="I53" s="18">
        <f>H53/(H53+$K$6)</f>
        <v>7.9453226715967289E-5</v>
      </c>
      <c r="J53" s="9">
        <f t="shared" ca="1" si="4"/>
        <v>445.69907200671878</v>
      </c>
      <c r="K53" s="19">
        <f t="shared" si="5"/>
        <v>0.19863306678991824</v>
      </c>
      <c r="Q53" s="8"/>
      <c r="R53" s="6"/>
      <c r="S53" s="7"/>
      <c r="T53" s="9"/>
    </row>
    <row r="54" spans="1:20" x14ac:dyDescent="0.25">
      <c r="A54" s="2">
        <v>41</v>
      </c>
      <c r="B54" s="2">
        <f t="shared" si="0"/>
        <v>4.1000000000000005</v>
      </c>
      <c r="D54">
        <f t="shared" si="1"/>
        <v>428.05066795449306</v>
      </c>
      <c r="E54">
        <f t="shared" ca="1" si="2"/>
        <v>16.408255700510086</v>
      </c>
      <c r="F54">
        <f t="shared" ca="1" si="3"/>
        <v>444.45892365500316</v>
      </c>
      <c r="G54" s="18">
        <f t="shared" si="6"/>
        <v>436.78639587193169</v>
      </c>
      <c r="H54" s="19">
        <f t="shared" si="7"/>
        <v>0.19078235561879187</v>
      </c>
      <c r="I54" s="18">
        <f>H54/(H54+$K$6)</f>
        <v>7.630711902674938E-5</v>
      </c>
      <c r="J54" s="9">
        <f t="shared" ca="1" si="4"/>
        <v>436.78698134042247</v>
      </c>
      <c r="K54" s="19">
        <f t="shared" si="5"/>
        <v>0.19076779756687345</v>
      </c>
      <c r="Q54" s="8"/>
      <c r="R54" s="6"/>
      <c r="S54" s="7"/>
      <c r="T54" s="9"/>
    </row>
    <row r="55" spans="1:20" x14ac:dyDescent="0.25">
      <c r="A55" s="2">
        <v>42</v>
      </c>
      <c r="B55" s="2">
        <f t="shared" si="0"/>
        <v>4.2</v>
      </c>
      <c r="D55">
        <f t="shared" si="1"/>
        <v>419.48965459540318</v>
      </c>
      <c r="E55">
        <f t="shared" ca="1" si="2"/>
        <v>2.2467037545803286</v>
      </c>
      <c r="F55">
        <f t="shared" ca="1" si="3"/>
        <v>421.7363583499835</v>
      </c>
      <c r="G55" s="18">
        <f t="shared" si="6"/>
        <v>428.05066795449306</v>
      </c>
      <c r="H55" s="19">
        <f t="shared" si="7"/>
        <v>0.18322737433628772</v>
      </c>
      <c r="I55" s="18">
        <f>H55/(H55+$K$6)</f>
        <v>7.3285578564860233E-5</v>
      </c>
      <c r="J55" s="9">
        <f t="shared" ca="1" si="4"/>
        <v>428.05020520666045</v>
      </c>
      <c r="K55" s="19">
        <f t="shared" si="5"/>
        <v>0.18321394641215055</v>
      </c>
      <c r="Q55" s="8"/>
      <c r="R55" s="6"/>
      <c r="S55" s="7"/>
      <c r="T55" s="9"/>
    </row>
    <row r="56" spans="1:20" x14ac:dyDescent="0.25">
      <c r="A56" s="2">
        <v>43</v>
      </c>
      <c r="B56" s="2">
        <f t="shared" si="0"/>
        <v>4.3</v>
      </c>
      <c r="D56">
        <f t="shared" si="1"/>
        <v>411.09986150349511</v>
      </c>
      <c r="E56">
        <f t="shared" ca="1" si="2"/>
        <v>76.804094711018962</v>
      </c>
      <c r="F56">
        <f t="shared" ca="1" si="3"/>
        <v>487.9039562145141</v>
      </c>
      <c r="G56" s="18">
        <f t="shared" si="6"/>
        <v>419.48965459540318</v>
      </c>
      <c r="H56" s="19">
        <f t="shared" si="7"/>
        <v>0.17597157031257071</v>
      </c>
      <c r="I56" s="18">
        <f>H56/(H56+$K$6)</f>
        <v>7.0383673914779023E-5</v>
      </c>
      <c r="J56" s="9">
        <f t="shared" ca="1" si="4"/>
        <v>419.49446984529942</v>
      </c>
      <c r="K56" s="19">
        <f t="shared" si="5"/>
        <v>0.17595918478694755</v>
      </c>
      <c r="Q56" s="8"/>
      <c r="R56" s="6"/>
      <c r="S56" s="7"/>
      <c r="T56" s="9"/>
    </row>
    <row r="57" spans="1:20" x14ac:dyDescent="0.25">
      <c r="A57" s="2">
        <v>44</v>
      </c>
      <c r="B57" s="2">
        <f t="shared" si="0"/>
        <v>4.4000000000000004</v>
      </c>
      <c r="D57">
        <f t="shared" si="1"/>
        <v>402.87786427342519</v>
      </c>
      <c r="E57">
        <f t="shared" ca="1" si="2"/>
        <v>-76.422157306822697</v>
      </c>
      <c r="F57">
        <f t="shared" ca="1" si="3"/>
        <v>326.45570696660252</v>
      </c>
      <c r="G57" s="18">
        <f t="shared" si="6"/>
        <v>411.09986150349511</v>
      </c>
      <c r="H57" s="19">
        <f t="shared" si="7"/>
        <v>0.16900309612819292</v>
      </c>
      <c r="I57" s="18">
        <f>H57/(H57+$K$6)</f>
        <v>6.7596668832748891E-5</v>
      </c>
      <c r="J57" s="9">
        <f t="shared" ca="1" si="4"/>
        <v>411.09413984061223</v>
      </c>
      <c r="K57" s="19">
        <f t="shared" si="5"/>
        <v>0.16899167208187224</v>
      </c>
      <c r="Q57" s="9"/>
      <c r="R57" s="9"/>
      <c r="S57" s="9"/>
      <c r="T57" s="9"/>
    </row>
    <row r="58" spans="1:20" x14ac:dyDescent="0.25">
      <c r="A58" s="2">
        <v>45</v>
      </c>
      <c r="B58" s="2">
        <f t="shared" si="0"/>
        <v>4.5</v>
      </c>
      <c r="D58">
        <f t="shared" si="1"/>
        <v>394.82030698795666</v>
      </c>
      <c r="E58">
        <f t="shared" ca="1" si="2"/>
        <v>82.935916148527127</v>
      </c>
      <c r="F58">
        <f t="shared" ca="1" si="3"/>
        <v>477.75622313648375</v>
      </c>
      <c r="G58" s="18">
        <f t="shared" si="6"/>
        <v>402.87786427342519</v>
      </c>
      <c r="H58" s="19">
        <f t="shared" si="7"/>
        <v>0.16231057352151648</v>
      </c>
      <c r="I58" s="18">
        <f>H58/(H58+$K$6)</f>
        <v>6.4920014526690243E-5</v>
      </c>
      <c r="J58" s="9">
        <f t="shared" ca="1" si="4"/>
        <v>402.8827253775703</v>
      </c>
      <c r="K58" s="19">
        <f t="shared" si="5"/>
        <v>0.16230003631672563</v>
      </c>
    </row>
    <row r="59" spans="1:20" x14ac:dyDescent="0.25">
      <c r="A59" s="2">
        <v>46</v>
      </c>
      <c r="B59" s="2">
        <f t="shared" si="0"/>
        <v>4.6000000000000005</v>
      </c>
      <c r="D59">
        <f t="shared" si="1"/>
        <v>386.92390084819749</v>
      </c>
      <c r="E59">
        <f t="shared" ca="1" si="2"/>
        <v>-50.020986121940624</v>
      </c>
      <c r="F59">
        <f t="shared" ca="1" si="3"/>
        <v>336.90291472625688</v>
      </c>
      <c r="G59" s="18">
        <f t="shared" si="6"/>
        <v>394.82030698795666</v>
      </c>
      <c r="H59" s="19">
        <f t="shared" si="7"/>
        <v>0.15588307481006441</v>
      </c>
      <c r="I59" s="18">
        <f>H59/(H59+$K$6)</f>
        <v>6.2349342241153395E-5</v>
      </c>
      <c r="J59" s="9">
        <f t="shared" ca="1" si="4"/>
        <v>394.81669587664481</v>
      </c>
      <c r="K59" s="19">
        <f t="shared" si="5"/>
        <v>0.15587335560288348</v>
      </c>
    </row>
    <row r="60" spans="1:20" x14ac:dyDescent="0.25">
      <c r="A60" s="2">
        <v>47</v>
      </c>
      <c r="B60" s="2">
        <f t="shared" si="0"/>
        <v>4.7</v>
      </c>
      <c r="D60">
        <f t="shared" si="1"/>
        <v>379.18542283123355</v>
      </c>
      <c r="E60">
        <f t="shared" ca="1" si="2"/>
        <v>18.34637012579411</v>
      </c>
      <c r="F60">
        <f t="shared" ca="1" si="3"/>
        <v>397.53179295702768</v>
      </c>
      <c r="G60" s="18">
        <f t="shared" si="6"/>
        <v>386.92390084819749</v>
      </c>
      <c r="H60" s="19">
        <f t="shared" si="7"/>
        <v>0.14971010504758586</v>
      </c>
      <c r="I60" s="18">
        <f>H60/(H60+$K$6)</f>
        <v>5.9880456135283017E-5</v>
      </c>
      <c r="J60" s="9">
        <f t="shared" ca="1" si="4"/>
        <v>386.92453605361561</v>
      </c>
      <c r="K60" s="19">
        <f t="shared" si="5"/>
        <v>0.14970114033820756</v>
      </c>
    </row>
    <row r="61" spans="1:20" x14ac:dyDescent="0.25">
      <c r="A61" s="2">
        <v>48</v>
      </c>
      <c r="B61" s="2">
        <f t="shared" si="0"/>
        <v>4.8000000000000007</v>
      </c>
      <c r="D61">
        <f t="shared" si="1"/>
        <v>371.60171437460889</v>
      </c>
      <c r="E61">
        <f t="shared" ca="1" si="2"/>
        <v>-51.413208921494849</v>
      </c>
      <c r="F61">
        <f t="shared" ca="1" si="3"/>
        <v>320.18850545311403</v>
      </c>
      <c r="G61" s="18">
        <f t="shared" si="6"/>
        <v>379.18542283123355</v>
      </c>
      <c r="H61" s="19">
        <f t="shared" si="7"/>
        <v>0.14378158488770146</v>
      </c>
      <c r="I61" s="18">
        <f>H61/(H61+$K$6)</f>
        <v>5.7509326442239906E-5</v>
      </c>
      <c r="J61" s="9">
        <f t="shared" ca="1" si="4"/>
        <v>379.18202995825294</v>
      </c>
      <c r="K61" s="19">
        <f t="shared" si="5"/>
        <v>0.14377331610559976</v>
      </c>
    </row>
    <row r="62" spans="1:20" x14ac:dyDescent="0.25">
      <c r="A62" s="2">
        <v>49</v>
      </c>
      <c r="B62" s="2">
        <f t="shared" si="0"/>
        <v>4.9000000000000004</v>
      </c>
      <c r="D62">
        <f t="shared" si="1"/>
        <v>364.16968008711672</v>
      </c>
      <c r="E62">
        <f t="shared" ca="1" si="2"/>
        <v>-12.820145450106221</v>
      </c>
      <c r="F62">
        <f t="shared" ca="1" si="3"/>
        <v>351.34953463701049</v>
      </c>
      <c r="G62" s="18">
        <f t="shared" si="6"/>
        <v>371.60171437460889</v>
      </c>
      <c r="H62" s="19">
        <f t="shared" si="7"/>
        <v>0.13808783412614847</v>
      </c>
      <c r="I62" s="18">
        <f>H62/(H62+$K$6)</f>
        <v>5.5232082898978673E-5</v>
      </c>
      <c r="J62" s="9">
        <f t="shared" ca="1" si="4"/>
        <v>371.60059580453873</v>
      </c>
      <c r="K62" s="19">
        <f t="shared" si="5"/>
        <v>0.13808020724744668</v>
      </c>
    </row>
    <row r="63" spans="1:20" x14ac:dyDescent="0.25">
      <c r="A63" s="2">
        <v>50</v>
      </c>
      <c r="B63" s="2">
        <f t="shared" si="0"/>
        <v>5</v>
      </c>
      <c r="D63">
        <f t="shared" si="1"/>
        <v>356.8862864853744</v>
      </c>
      <c r="E63">
        <f t="shared" ca="1" si="2"/>
        <v>-8.7186365185462709</v>
      </c>
      <c r="F63">
        <f t="shared" ca="1" si="3"/>
        <v>348.16764996682815</v>
      </c>
      <c r="G63" s="18">
        <f t="shared" si="6"/>
        <v>364.16968008711672</v>
      </c>
      <c r="H63" s="19">
        <f t="shared" si="7"/>
        <v>0.13261955589475299</v>
      </c>
      <c r="I63" s="18">
        <f>H63/(H63+$K$6)</f>
        <v>5.3045008435716723E-5</v>
      </c>
      <c r="J63" s="9">
        <f t="shared" ca="1" si="4"/>
        <v>364.168831259294</v>
      </c>
      <c r="K63" s="19">
        <f t="shared" si="5"/>
        <v>0.13261252108929181</v>
      </c>
    </row>
    <row r="64" spans="1:20" x14ac:dyDescent="0.25">
      <c r="A64" s="2">
        <v>51</v>
      </c>
      <c r="B64" s="2">
        <f t="shared" si="0"/>
        <v>5.1000000000000005</v>
      </c>
      <c r="D64">
        <f t="shared" si="1"/>
        <v>349.74856075566692</v>
      </c>
      <c r="E64">
        <f t="shared" ca="1" si="2"/>
        <v>58.259856185174627</v>
      </c>
      <c r="F64">
        <f t="shared" ca="1" si="3"/>
        <v>408.00841694084153</v>
      </c>
      <c r="G64" s="18">
        <f t="shared" si="6"/>
        <v>356.8862864853744</v>
      </c>
      <c r="H64" s="19">
        <f t="shared" si="7"/>
        <v>0.12736782148132078</v>
      </c>
      <c r="I64" s="18">
        <f>H64/(H64+$K$6)</f>
        <v>5.0944533114848625E-5</v>
      </c>
      <c r="J64" s="9">
        <f t="shared" ca="1" si="4"/>
        <v>356.88889087844228</v>
      </c>
      <c r="K64" s="19">
        <f t="shared" si="5"/>
        <v>0.12736133278712156</v>
      </c>
    </row>
    <row r="65" spans="1:11" x14ac:dyDescent="0.25">
      <c r="A65" s="2">
        <v>52</v>
      </c>
      <c r="B65" s="2">
        <f t="shared" si="0"/>
        <v>5.2</v>
      </c>
      <c r="D65">
        <f t="shared" si="1"/>
        <v>342.75358954055355</v>
      </c>
      <c r="E65">
        <f t="shared" ca="1" si="2"/>
        <v>-1.5096760739819133</v>
      </c>
      <c r="F65">
        <f t="shared" ca="1" si="3"/>
        <v>341.24391346657166</v>
      </c>
      <c r="G65" s="18">
        <f t="shared" si="6"/>
        <v>349.74856075566692</v>
      </c>
      <c r="H65" s="19">
        <f t="shared" si="7"/>
        <v>0.12232405575066048</v>
      </c>
      <c r="I65" s="18">
        <f>H65/(H65+$K$6)</f>
        <v>4.8927228309462814E-5</v>
      </c>
      <c r="J65" s="9">
        <f t="shared" ca="1" si="4"/>
        <v>349.74814464684732</v>
      </c>
      <c r="K65" s="19">
        <f t="shared" si="5"/>
        <v>0.12231807077365701</v>
      </c>
    </row>
    <row r="66" spans="1:11" x14ac:dyDescent="0.25">
      <c r="A66" s="2">
        <v>53</v>
      </c>
      <c r="B66" s="2">
        <f t="shared" si="0"/>
        <v>5.3000000000000007</v>
      </c>
      <c r="D66">
        <f t="shared" si="1"/>
        <v>335.8985177497425</v>
      </c>
      <c r="E66">
        <f t="shared" ca="1" si="2"/>
        <v>-36.070481543752685</v>
      </c>
      <c r="F66">
        <f t="shared" ca="1" si="3"/>
        <v>299.8280362059898</v>
      </c>
      <c r="G66" s="18">
        <f t="shared" si="6"/>
        <v>342.75358954055355</v>
      </c>
      <c r="H66" s="19">
        <f t="shared" si="7"/>
        <v>0.11748002314293432</v>
      </c>
      <c r="I66" s="18">
        <f>H66/(H66+$K$6)</f>
        <v>4.6989801112004879E-5</v>
      </c>
      <c r="J66" s="9">
        <f t="shared" ca="1" si="4"/>
        <v>342.75157247733972</v>
      </c>
      <c r="K66" s="19">
        <f t="shared" si="5"/>
        <v>0.1174745027800122</v>
      </c>
    </row>
    <row r="67" spans="1:11" x14ac:dyDescent="0.25">
      <c r="A67" s="2">
        <v>54</v>
      </c>
      <c r="B67" s="2">
        <f t="shared" si="0"/>
        <v>5.4</v>
      </c>
      <c r="D67">
        <f t="shared" si="1"/>
        <v>329.18054739474763</v>
      </c>
      <c r="E67">
        <f t="shared" ca="1" si="2"/>
        <v>-32.570016665553943</v>
      </c>
      <c r="F67">
        <f t="shared" ca="1" si="3"/>
        <v>296.61053072919367</v>
      </c>
      <c r="G67" s="18">
        <f t="shared" si="6"/>
        <v>335.8985177497425</v>
      </c>
      <c r="H67" s="19">
        <f t="shared" si="7"/>
        <v>0.11282781422647412</v>
      </c>
      <c r="I67" s="18">
        <f>H67/(H67+$K$6)</f>
        <v>4.5129088964003313E-5</v>
      </c>
      <c r="J67" s="9">
        <f t="shared" ca="1" si="4"/>
        <v>335.89674471868102</v>
      </c>
      <c r="K67" s="19">
        <f t="shared" si="5"/>
        <v>0.11282272241000828</v>
      </c>
    </row>
    <row r="68" spans="1:11" x14ac:dyDescent="0.25">
      <c r="A68" s="2">
        <v>55</v>
      </c>
      <c r="B68" s="2">
        <f t="shared" si="0"/>
        <v>5.5</v>
      </c>
      <c r="D68">
        <f t="shared" si="1"/>
        <v>322.59693644685268</v>
      </c>
      <c r="E68">
        <f t="shared" ca="1" si="2"/>
        <v>24.691826821663419</v>
      </c>
      <c r="F68">
        <f t="shared" ca="1" si="3"/>
        <v>347.28876326851611</v>
      </c>
      <c r="G68" s="18">
        <f t="shared" si="6"/>
        <v>329.18054739474763</v>
      </c>
      <c r="H68" s="19">
        <f t="shared" si="7"/>
        <v>0.10835983278310574</v>
      </c>
      <c r="I68" s="18">
        <f>H68/(H68+$K$6)</f>
        <v>4.3342054498131132E-5</v>
      </c>
      <c r="J68" s="9">
        <f t="shared" ca="1" si="4"/>
        <v>329.18133224202688</v>
      </c>
      <c r="K68" s="19">
        <f t="shared" si="5"/>
        <v>0.10835513624532783</v>
      </c>
    </row>
    <row r="69" spans="1:11" x14ac:dyDescent="0.25">
      <c r="A69" s="2">
        <v>56</v>
      </c>
      <c r="B69" s="2">
        <f t="shared" si="0"/>
        <v>5.6000000000000005</v>
      </c>
      <c r="D69">
        <f t="shared" si="1"/>
        <v>316.1449977179156</v>
      </c>
      <c r="E69">
        <f t="shared" ca="1" si="2"/>
        <v>-58.653052927555592</v>
      </c>
      <c r="F69">
        <f t="shared" ca="1" si="3"/>
        <v>257.49194479035998</v>
      </c>
      <c r="G69" s="18">
        <f t="shared" si="6"/>
        <v>322.59693644685268</v>
      </c>
      <c r="H69" s="19">
        <f t="shared" si="7"/>
        <v>0.10406878340489474</v>
      </c>
      <c r="I69" s="18">
        <f>H69/(H69+$K$6)</f>
        <v>4.1625780584220425E-5</v>
      </c>
      <c r="J69" s="9">
        <f t="shared" ca="1" si="4"/>
        <v>322.59422640075508</v>
      </c>
      <c r="K69" s="19">
        <f t="shared" si="5"/>
        <v>0.10406445146055106</v>
      </c>
    </row>
    <row r="70" spans="1:11" x14ac:dyDescent="0.25">
      <c r="A70" s="2">
        <v>57</v>
      </c>
      <c r="B70" s="2">
        <f t="shared" si="0"/>
        <v>5.7</v>
      </c>
      <c r="D70">
        <f t="shared" si="1"/>
        <v>309.82209776355728</v>
      </c>
      <c r="E70">
        <f t="shared" ca="1" si="2"/>
        <v>-3.5776186081183754</v>
      </c>
      <c r="F70">
        <f t="shared" ca="1" si="3"/>
        <v>306.24447915543891</v>
      </c>
      <c r="G70" s="18">
        <f t="shared" si="6"/>
        <v>316.1449977179156</v>
      </c>
      <c r="H70" s="19">
        <f t="shared" si="7"/>
        <v>9.9947659582060908E-2</v>
      </c>
      <c r="I70" s="18">
        <f>H70/(H70+$K$6)</f>
        <v>3.9977465571176419E-5</v>
      </c>
      <c r="J70" s="9">
        <f t="shared" ca="1" si="4"/>
        <v>316.14460192027565</v>
      </c>
      <c r="K70" s="19">
        <f t="shared" si="5"/>
        <v>9.9943663927941045E-2</v>
      </c>
    </row>
    <row r="71" spans="1:11" x14ac:dyDescent="0.25">
      <c r="A71" s="2">
        <v>58</v>
      </c>
      <c r="B71" s="2">
        <f t="shared" si="0"/>
        <v>5.8000000000000007</v>
      </c>
      <c r="D71">
        <f t="shared" si="1"/>
        <v>303.62565580828613</v>
      </c>
      <c r="E71">
        <f t="shared" ca="1" si="2"/>
        <v>51.346276769176832</v>
      </c>
      <c r="F71">
        <f t="shared" ca="1" si="3"/>
        <v>354.97193257746295</v>
      </c>
      <c r="G71" s="18">
        <f t="shared" si="6"/>
        <v>309.82209776355728</v>
      </c>
      <c r="H71" s="19">
        <f t="shared" si="7"/>
        <v>9.5989732262611302E-2</v>
      </c>
      <c r="I71" s="18">
        <f>H71/(H71+$K$6)</f>
        <v>3.839441871705531E-5</v>
      </c>
      <c r="J71" s="9">
        <f t="shared" ca="1" si="4"/>
        <v>309.82383126522012</v>
      </c>
      <c r="K71" s="19">
        <f t="shared" si="5"/>
        <v>9.598604679263828E-2</v>
      </c>
    </row>
    <row r="72" spans="1:11" x14ac:dyDescent="0.25">
      <c r="A72" s="2">
        <v>59</v>
      </c>
      <c r="B72" s="2">
        <f t="shared" si="0"/>
        <v>5.9</v>
      </c>
      <c r="D72">
        <f t="shared" si="1"/>
        <v>297.55314269212039</v>
      </c>
      <c r="E72">
        <f t="shared" ca="1" si="2"/>
        <v>52.189732922261697</v>
      </c>
      <c r="F72">
        <f t="shared" ca="1" si="3"/>
        <v>349.74287561438211</v>
      </c>
      <c r="G72" s="18">
        <f t="shared" si="6"/>
        <v>303.62565580828613</v>
      </c>
      <c r="H72" s="19">
        <f t="shared" si="7"/>
        <v>9.2188538865011896E-2</v>
      </c>
      <c r="I72" s="18">
        <f>H72/(H72+$K$6)</f>
        <v>3.6874055799874269E-5</v>
      </c>
      <c r="J72" s="9">
        <f t="shared" ca="1" si="4"/>
        <v>303.62735633722258</v>
      </c>
      <c r="K72" s="19">
        <f t="shared" si="5"/>
        <v>9.2185139499685681E-2</v>
      </c>
    </row>
    <row r="73" spans="1:11" x14ac:dyDescent="0.25">
      <c r="A73" s="2">
        <v>60</v>
      </c>
      <c r="B73" s="2">
        <f t="shared" si="0"/>
        <v>6</v>
      </c>
      <c r="D73">
        <f t="shared" si="1"/>
        <v>291.60207983827797</v>
      </c>
      <c r="E73">
        <f t="shared" ca="1" si="2"/>
        <v>-35.252545663830922</v>
      </c>
      <c r="F73">
        <f t="shared" ca="1" si="3"/>
        <v>256.34953417444706</v>
      </c>
      <c r="G73" s="18">
        <f t="shared" si="6"/>
        <v>297.55314269212039</v>
      </c>
      <c r="H73" s="19">
        <f t="shared" si="7"/>
        <v>8.8537872725957423E-2</v>
      </c>
      <c r="I73" s="18">
        <f>H73/(H73+$K$6)</f>
        <v>3.5413894902015143E-5</v>
      </c>
      <c r="J73" s="9">
        <f t="shared" ca="1" si="4"/>
        <v>297.55168351185876</v>
      </c>
      <c r="K73" s="19">
        <f t="shared" si="5"/>
        <v>8.8534737255037854E-2</v>
      </c>
    </row>
    <row r="74" spans="1:11" x14ac:dyDescent="0.25">
      <c r="A74" s="2">
        <v>61</v>
      </c>
      <c r="B74" s="2">
        <f t="shared" si="0"/>
        <v>6.1000000000000005</v>
      </c>
      <c r="D74">
        <f t="shared" si="1"/>
        <v>285.7700382415124</v>
      </c>
      <c r="E74">
        <f t="shared" ca="1" si="2"/>
        <v>22.882581289836207</v>
      </c>
      <c r="F74">
        <f t="shared" ca="1" si="3"/>
        <v>308.65261953134859</v>
      </c>
      <c r="G74" s="18">
        <f t="shared" si="6"/>
        <v>291.60207983827797</v>
      </c>
      <c r="H74" s="19">
        <f t="shared" si="7"/>
        <v>8.50317729660095E-2</v>
      </c>
      <c r="I74" s="18">
        <f>H74/(H74+$K$6)</f>
        <v>3.4011552361364354E-5</v>
      </c>
      <c r="J74" s="9">
        <f t="shared" ca="1" si="4"/>
        <v>291.60265975360153</v>
      </c>
      <c r="K74" s="19">
        <f t="shared" si="5"/>
        <v>8.5028880903410889E-2</v>
      </c>
    </row>
    <row r="75" spans="1:11" x14ac:dyDescent="0.25">
      <c r="A75" s="2">
        <v>62</v>
      </c>
      <c r="B75" s="2">
        <f t="shared" si="0"/>
        <v>6.2</v>
      </c>
      <c r="D75">
        <f t="shared" si="1"/>
        <v>280.05463747668216</v>
      </c>
      <c r="E75">
        <f t="shared" ca="1" si="2"/>
        <v>-11.959365541245218</v>
      </c>
      <c r="F75">
        <f t="shared" ca="1" si="3"/>
        <v>268.09527193543693</v>
      </c>
      <c r="G75" s="18">
        <f t="shared" si="6"/>
        <v>285.7700382415124</v>
      </c>
      <c r="H75" s="19">
        <f t="shared" si="7"/>
        <v>8.1664514756555534E-2</v>
      </c>
      <c r="I75" s="18">
        <f>H75/(H75+$K$6)</f>
        <v>3.2664738882602012E-5</v>
      </c>
      <c r="J75" s="9">
        <f t="shared" ca="1" si="4"/>
        <v>285.76946089988621</v>
      </c>
      <c r="K75" s="19">
        <f t="shared" si="5"/>
        <v>8.1661847206505031E-2</v>
      </c>
    </row>
    <row r="76" spans="1:11" x14ac:dyDescent="0.25">
      <c r="A76" s="2">
        <v>63</v>
      </c>
      <c r="B76" s="2">
        <f t="shared" si="0"/>
        <v>6.3000000000000007</v>
      </c>
      <c r="D76">
        <f t="shared" si="1"/>
        <v>274.45354472714854</v>
      </c>
      <c r="E76">
        <f t="shared" ca="1" si="2"/>
        <v>-22.019132247466558</v>
      </c>
      <c r="F76">
        <f t="shared" ca="1" si="3"/>
        <v>252.43441247968198</v>
      </c>
      <c r="G76" s="18">
        <f t="shared" si="6"/>
        <v>280.05463747668216</v>
      </c>
      <c r="H76" s="19">
        <f t="shared" si="7"/>
        <v>7.8430599972195938E-2</v>
      </c>
      <c r="I76" s="18">
        <f>H76/(H76+$K$6)</f>
        <v>3.1371255802312588E-5</v>
      </c>
      <c r="J76" s="9">
        <f t="shared" ca="1" si="4"/>
        <v>280.05377099553846</v>
      </c>
      <c r="K76" s="19">
        <f t="shared" si="5"/>
        <v>7.842813950578148E-2</v>
      </c>
    </row>
    <row r="77" spans="1:11" x14ac:dyDescent="0.25">
      <c r="A77" s="2">
        <v>64</v>
      </c>
      <c r="B77" s="2">
        <f t="shared" si="0"/>
        <v>6.4</v>
      </c>
      <c r="D77">
        <f t="shared" si="1"/>
        <v>268.96447383260556</v>
      </c>
      <c r="E77">
        <f t="shared" ca="1" si="2"/>
        <v>-23.566556643576032</v>
      </c>
      <c r="F77">
        <f t="shared" ca="1" si="3"/>
        <v>245.39791718902953</v>
      </c>
      <c r="G77" s="18">
        <f t="shared" si="6"/>
        <v>274.45354472714854</v>
      </c>
      <c r="H77" s="19">
        <f t="shared" si="7"/>
        <v>7.5324748213296988E-2</v>
      </c>
      <c r="I77" s="18">
        <f>H77/(H77+$K$6)</f>
        <v>3.0128991501839274E-5</v>
      </c>
      <c r="J77" s="9">
        <f t="shared" ca="1" si="4"/>
        <v>274.45266931039339</v>
      </c>
      <c r="K77" s="19">
        <f t="shared" si="5"/>
        <v>7.5322478754598202E-2</v>
      </c>
    </row>
    <row r="78" spans="1:11" x14ac:dyDescent="0.25">
      <c r="A78" s="2">
        <v>65</v>
      </c>
      <c r="B78" s="2">
        <f t="shared" ref="B78:B113" si="8">A78*$B$7+$B$8</f>
        <v>6.5</v>
      </c>
      <c r="D78">
        <f t="shared" ref="D78:D113" si="9">$B$2*G78</f>
        <v>263.58518435595346</v>
      </c>
      <c r="E78">
        <f t="shared" ref="E78:E113" ca="1" si="10">IF($K$3=0,$K$2,NORMINV(RAND(),$K$2,$K$3))</f>
        <v>-12.840352648919445</v>
      </c>
      <c r="F78">
        <f t="shared" ref="F78:F113" ca="1" si="11">D78+E78</f>
        <v>250.74483170703402</v>
      </c>
      <c r="G78" s="18">
        <f t="shared" si="6"/>
        <v>268.96447383260556</v>
      </c>
      <c r="H78" s="19">
        <f t="shared" si="7"/>
        <v>7.2341888184050421E-2</v>
      </c>
      <c r="I78" s="18">
        <f>H78/(H78+$K$6)</f>
        <v>2.8935917962043486E-5</v>
      </c>
      <c r="J78" s="9">
        <f t="shared" ref="J78:J113" ca="1" si="12">G78+I78*(F78-G78)</f>
        <v>268.9639466305357</v>
      </c>
      <c r="K78" s="19">
        <f t="shared" ref="K78:K113" si="13">(1-I78)*H78</f>
        <v>7.2339794905108709E-2</v>
      </c>
    </row>
    <row r="79" spans="1:11" x14ac:dyDescent="0.25">
      <c r="A79" s="2">
        <v>66</v>
      </c>
      <c r="B79" s="2">
        <f t="shared" si="8"/>
        <v>6.6000000000000005</v>
      </c>
      <c r="D79">
        <f t="shared" si="9"/>
        <v>258.31348066883436</v>
      </c>
      <c r="E79">
        <f t="shared" ca="1" si="10"/>
        <v>-33.686249047580816</v>
      </c>
      <c r="F79">
        <f t="shared" ca="1" si="11"/>
        <v>224.62723162125354</v>
      </c>
      <c r="G79" s="18">
        <f t="shared" ref="G79:G113" si="14">$B$2*G78</f>
        <v>263.58518435595346</v>
      </c>
      <c r="H79" s="19">
        <f t="shared" ref="H79:H113" si="15">$B$2*H78*$B$2</f>
        <v>6.9477149411962022E-2</v>
      </c>
      <c r="I79" s="18">
        <f>H79/(H79+$K$6)</f>
        <v>2.7790087454361515E-5</v>
      </c>
      <c r="J79" s="9">
        <f t="shared" ca="1" si="12"/>
        <v>263.58410171103992</v>
      </c>
      <c r="K79" s="19">
        <f t="shared" si="13"/>
        <v>6.9475218635903779E-2</v>
      </c>
    </row>
    <row r="80" spans="1:11" x14ac:dyDescent="0.25">
      <c r="A80" s="2">
        <v>67</v>
      </c>
      <c r="B80" s="2">
        <f t="shared" si="8"/>
        <v>6.7</v>
      </c>
      <c r="D80">
        <f t="shared" si="9"/>
        <v>253.14721105545766</v>
      </c>
      <c r="E80">
        <f t="shared" ca="1" si="10"/>
        <v>33.511600818433685</v>
      </c>
      <c r="F80">
        <f t="shared" ca="1" si="11"/>
        <v>286.65881187389135</v>
      </c>
      <c r="G80" s="18">
        <f t="shared" si="14"/>
        <v>258.31348066883436</v>
      </c>
      <c r="H80" s="19">
        <f t="shared" si="15"/>
        <v>6.6725854295248313E-2</v>
      </c>
      <c r="I80" s="18">
        <f>H80/(H80+$K$6)</f>
        <v>2.6689629362771301E-5</v>
      </c>
      <c r="J80" s="9">
        <f t="shared" ca="1" si="12"/>
        <v>258.31423719521837</v>
      </c>
      <c r="K80" s="19">
        <f t="shared" si="13"/>
        <v>6.672407340692825E-2</v>
      </c>
    </row>
    <row r="81" spans="1:11" x14ac:dyDescent="0.25">
      <c r="A81" s="2">
        <v>68</v>
      </c>
      <c r="B81" s="2">
        <f t="shared" si="8"/>
        <v>6.8000000000000007</v>
      </c>
      <c r="D81">
        <f t="shared" si="9"/>
        <v>248.08426683434851</v>
      </c>
      <c r="E81">
        <f t="shared" ca="1" si="10"/>
        <v>128.63591991082038</v>
      </c>
      <c r="F81">
        <f t="shared" ca="1" si="11"/>
        <v>376.72018674516892</v>
      </c>
      <c r="G81" s="18">
        <f t="shared" si="14"/>
        <v>253.14721105545766</v>
      </c>
      <c r="H81" s="19">
        <f t="shared" si="15"/>
        <v>6.4083510465156479E-2</v>
      </c>
      <c r="I81" s="18">
        <f>H81/(H81+$K$6)</f>
        <v>2.5632747131494972E-5</v>
      </c>
      <c r="J81" s="9">
        <f t="shared" ca="1" si="12"/>
        <v>253.1503785702958</v>
      </c>
      <c r="K81" s="19">
        <f t="shared" si="13"/>
        <v>6.4081867828737427E-2</v>
      </c>
    </row>
    <row r="82" spans="1:11" x14ac:dyDescent="0.25">
      <c r="A82" s="2">
        <v>69</v>
      </c>
      <c r="B82" s="2">
        <f t="shared" si="8"/>
        <v>6.9</v>
      </c>
      <c r="D82">
        <f t="shared" si="9"/>
        <v>243.12258149766154</v>
      </c>
      <c r="E82">
        <f t="shared" ca="1" si="10"/>
        <v>9.9167076110071157</v>
      </c>
      <c r="F82">
        <f t="shared" ca="1" si="11"/>
        <v>253.03928910866867</v>
      </c>
      <c r="G82" s="18">
        <f t="shared" si="14"/>
        <v>248.08426683434851</v>
      </c>
      <c r="H82" s="19">
        <f t="shared" si="15"/>
        <v>6.1545803450736285E-2</v>
      </c>
      <c r="I82" s="18">
        <f>H82/(H82+$K$6)</f>
        <v>2.4617715333466786E-5</v>
      </c>
      <c r="J82" s="9">
        <f t="shared" ca="1" si="12"/>
        <v>248.08438881567633</v>
      </c>
      <c r="K82" s="19">
        <f t="shared" si="13"/>
        <v>6.1544288333666965E-2</v>
      </c>
    </row>
    <row r="83" spans="1:11" x14ac:dyDescent="0.25">
      <c r="A83" s="2">
        <v>70</v>
      </c>
      <c r="B83" s="2">
        <f t="shared" si="8"/>
        <v>7</v>
      </c>
      <c r="D83">
        <f t="shared" si="9"/>
        <v>238.26012986770832</v>
      </c>
      <c r="E83">
        <f t="shared" ca="1" si="10"/>
        <v>5.7403102879881489</v>
      </c>
      <c r="F83">
        <f t="shared" ca="1" si="11"/>
        <v>244.00044015569645</v>
      </c>
      <c r="G83" s="18">
        <f t="shared" si="14"/>
        <v>243.12258149766154</v>
      </c>
      <c r="H83" s="19">
        <f t="shared" si="15"/>
        <v>5.9108589634087119E-2</v>
      </c>
      <c r="I83" s="18">
        <f>H83/(H83+$K$6)</f>
        <v>2.3642876854792536E-5</v>
      </c>
      <c r="J83" s="9">
        <f t="shared" ca="1" si="12"/>
        <v>243.12260225276569</v>
      </c>
      <c r="K83" s="19">
        <f t="shared" si="13"/>
        <v>5.9107192136981346E-2</v>
      </c>
    </row>
    <row r="84" spans="1:11" x14ac:dyDescent="0.25">
      <c r="A84" s="2">
        <v>71</v>
      </c>
      <c r="B84" s="2">
        <f t="shared" si="8"/>
        <v>7.1000000000000005</v>
      </c>
      <c r="D84">
        <f t="shared" si="9"/>
        <v>233.49492727035414</v>
      </c>
      <c r="E84">
        <f t="shared" ca="1" si="10"/>
        <v>30.56930618246647</v>
      </c>
      <c r="F84">
        <f t="shared" ca="1" si="11"/>
        <v>264.06423345282059</v>
      </c>
      <c r="G84" s="18">
        <f t="shared" si="14"/>
        <v>238.26012986770832</v>
      </c>
      <c r="H84" s="19">
        <f t="shared" si="15"/>
        <v>5.6767889484577269E-2</v>
      </c>
      <c r="I84" s="18">
        <f>H84/(H84+$K$6)</f>
        <v>2.2706640190614546E-5</v>
      </c>
      <c r="J84" s="9">
        <f t="shared" ca="1" si="12"/>
        <v>238.26071579220385</v>
      </c>
      <c r="K84" s="19">
        <f t="shared" si="13"/>
        <v>5.6766600476536359E-2</v>
      </c>
    </row>
    <row r="85" spans="1:11" x14ac:dyDescent="0.25">
      <c r="A85" s="2">
        <v>72</v>
      </c>
      <c r="B85" s="2">
        <f t="shared" si="8"/>
        <v>7.2</v>
      </c>
      <c r="D85">
        <f t="shared" si="9"/>
        <v>228.82502872494706</v>
      </c>
      <c r="E85">
        <f t="shared" ca="1" si="10"/>
        <v>-9.649541762151042</v>
      </c>
      <c r="F85">
        <f t="shared" ca="1" si="11"/>
        <v>219.17548696279601</v>
      </c>
      <c r="G85" s="18">
        <f t="shared" si="14"/>
        <v>233.49492727035414</v>
      </c>
      <c r="H85" s="19">
        <f t="shared" si="15"/>
        <v>5.4519881060988006E-2</v>
      </c>
      <c r="I85" s="18">
        <f>H85/(H85+$K$6)</f>
        <v>2.1807476847977604E-5</v>
      </c>
      <c r="J85" s="9">
        <f t="shared" ca="1" si="12"/>
        <v>233.49461499949115</v>
      </c>
      <c r="K85" s="19">
        <f t="shared" si="13"/>
        <v>5.4518692119944014E-2</v>
      </c>
    </row>
    <row r="86" spans="1:11" x14ac:dyDescent="0.25">
      <c r="A86" s="2">
        <v>73</v>
      </c>
      <c r="B86" s="2">
        <f t="shared" si="8"/>
        <v>7.3000000000000007</v>
      </c>
      <c r="D86">
        <f t="shared" si="9"/>
        <v>224.24852815044812</v>
      </c>
      <c r="E86">
        <f t="shared" ca="1" si="10"/>
        <v>-89.047864642919222</v>
      </c>
      <c r="F86">
        <f t="shared" ca="1" si="11"/>
        <v>135.2006635075289</v>
      </c>
      <c r="G86" s="18">
        <f t="shared" si="14"/>
        <v>228.82502872494706</v>
      </c>
      <c r="H86" s="19">
        <f t="shared" si="15"/>
        <v>5.2360893770972874E-2</v>
      </c>
      <c r="I86" s="18">
        <f>H86/(H86+$K$6)</f>
        <v>2.0943918851465098E-5</v>
      </c>
      <c r="J86" s="9">
        <f t="shared" ca="1" si="12"/>
        <v>228.82306786383944</v>
      </c>
      <c r="K86" s="19">
        <f t="shared" si="13"/>
        <v>5.2359797128662747E-2</v>
      </c>
    </row>
    <row r="87" spans="1:11" x14ac:dyDescent="0.25">
      <c r="A87" s="2">
        <v>74</v>
      </c>
      <c r="B87" s="2">
        <f t="shared" si="8"/>
        <v>7.4</v>
      </c>
      <c r="D87">
        <f t="shared" si="9"/>
        <v>219.76355758743915</v>
      </c>
      <c r="E87">
        <f t="shared" ca="1" si="10"/>
        <v>-27.749751222169738</v>
      </c>
      <c r="F87">
        <f t="shared" ca="1" si="11"/>
        <v>192.0138063652694</v>
      </c>
      <c r="G87" s="18">
        <f t="shared" si="14"/>
        <v>224.24852815044812</v>
      </c>
      <c r="H87" s="19">
        <f t="shared" si="15"/>
        <v>5.028740237764235E-2</v>
      </c>
      <c r="I87" s="18">
        <f>H87/(H87+$K$6)</f>
        <v>2.0114556347541459E-5</v>
      </c>
      <c r="J87" s="9">
        <f t="shared" ca="1" si="12"/>
        <v>224.24787976332044</v>
      </c>
      <c r="K87" s="19">
        <f t="shared" si="13"/>
        <v>5.0286390868853656E-2</v>
      </c>
    </row>
    <row r="88" spans="1:11" x14ac:dyDescent="0.25">
      <c r="A88" s="2">
        <v>75</v>
      </c>
      <c r="B88" s="2">
        <f t="shared" si="8"/>
        <v>7.5</v>
      </c>
      <c r="D88">
        <f t="shared" si="9"/>
        <v>215.36828643569038</v>
      </c>
      <c r="E88">
        <f t="shared" ca="1" si="10"/>
        <v>47.982788583732564</v>
      </c>
      <c r="F88">
        <f t="shared" ca="1" si="11"/>
        <v>263.35107501942292</v>
      </c>
      <c r="G88" s="18">
        <f t="shared" si="14"/>
        <v>219.76355758743915</v>
      </c>
      <c r="H88" s="19">
        <f t="shared" si="15"/>
        <v>4.8296021243487711E-2</v>
      </c>
      <c r="I88" s="18">
        <f>H88/(H88+$K$6)</f>
        <v>1.931803530369772E-5</v>
      </c>
      <c r="J88" s="9">
        <f t="shared" ca="1" si="12"/>
        <v>219.76439961263969</v>
      </c>
      <c r="K88" s="19">
        <f t="shared" si="13"/>
        <v>4.82950882592443E-2</v>
      </c>
    </row>
    <row r="89" spans="1:11" x14ac:dyDescent="0.25">
      <c r="A89" s="2">
        <v>76</v>
      </c>
      <c r="B89" s="2">
        <f t="shared" si="8"/>
        <v>7.6000000000000005</v>
      </c>
      <c r="D89">
        <f t="shared" si="9"/>
        <v>211.06092070697656</v>
      </c>
      <c r="E89">
        <f t="shared" ca="1" si="10"/>
        <v>4.1022595735456191</v>
      </c>
      <c r="F89">
        <f t="shared" ca="1" si="11"/>
        <v>215.16318028052217</v>
      </c>
      <c r="G89" s="18">
        <f t="shared" si="14"/>
        <v>215.36828643569038</v>
      </c>
      <c r="H89" s="19">
        <f t="shared" si="15"/>
        <v>4.6383498802245599E-2</v>
      </c>
      <c r="I89" s="18">
        <f>H89/(H89+$K$6)</f>
        <v>1.855305529865095E-5</v>
      </c>
      <c r="J89" s="9">
        <f t="shared" ca="1" si="12"/>
        <v>215.36828263034454</v>
      </c>
      <c r="K89" s="19">
        <f t="shared" si="13"/>
        <v>4.6382638246627375E-2</v>
      </c>
    </row>
    <row r="90" spans="1:11" x14ac:dyDescent="0.25">
      <c r="A90" s="2">
        <v>77</v>
      </c>
      <c r="B90" s="2">
        <f t="shared" si="8"/>
        <v>7.7</v>
      </c>
      <c r="D90">
        <f t="shared" si="9"/>
        <v>206.83970229283702</v>
      </c>
      <c r="E90">
        <f t="shared" ca="1" si="10"/>
        <v>42.812736378424738</v>
      </c>
      <c r="F90">
        <f t="shared" ca="1" si="11"/>
        <v>249.65243867126176</v>
      </c>
      <c r="G90" s="18">
        <f t="shared" si="14"/>
        <v>211.06092070697656</v>
      </c>
      <c r="H90" s="19">
        <f t="shared" si="15"/>
        <v>4.454671224967667E-2</v>
      </c>
      <c r="I90" s="18">
        <f>H90/(H90+$K$6)</f>
        <v>1.7818367399996539E-5</v>
      </c>
      <c r="J90" s="9">
        <f t="shared" ca="1" si="12"/>
        <v>211.06160834482216</v>
      </c>
      <c r="K90" s="19">
        <f t="shared" si="13"/>
        <v>4.4545918499991344E-2</v>
      </c>
    </row>
    <row r="91" spans="1:11" x14ac:dyDescent="0.25">
      <c r="A91" s="2">
        <v>78</v>
      </c>
      <c r="B91" s="2">
        <f t="shared" si="8"/>
        <v>7.8000000000000007</v>
      </c>
      <c r="D91">
        <f t="shared" si="9"/>
        <v>202.70290824698029</v>
      </c>
      <c r="E91">
        <f t="shared" ca="1" si="10"/>
        <v>15.979445769171846</v>
      </c>
      <c r="F91">
        <f t="shared" ca="1" si="11"/>
        <v>218.68235401615215</v>
      </c>
      <c r="G91" s="18">
        <f t="shared" si="14"/>
        <v>206.83970229283702</v>
      </c>
      <c r="H91" s="19">
        <f t="shared" si="15"/>
        <v>4.2782662444589468E-2</v>
      </c>
      <c r="I91" s="18">
        <f>H91/(H91+$K$6)</f>
        <v>1.7112772125854446E-5</v>
      </c>
      <c r="J91" s="9">
        <f t="shared" ca="1" si="12"/>
        <v>206.83990495343733</v>
      </c>
      <c r="K91" s="19">
        <f t="shared" si="13"/>
        <v>4.2781930314636112E-2</v>
      </c>
    </row>
    <row r="92" spans="1:11" x14ac:dyDescent="0.25">
      <c r="A92" s="2">
        <v>79</v>
      </c>
      <c r="B92" s="2">
        <f t="shared" si="8"/>
        <v>7.9</v>
      </c>
      <c r="D92">
        <f t="shared" si="9"/>
        <v>198.64885008204067</v>
      </c>
      <c r="E92">
        <f t="shared" ca="1" si="10"/>
        <v>-56.682095580539652</v>
      </c>
      <c r="F92">
        <f t="shared" ca="1" si="11"/>
        <v>141.96675450150101</v>
      </c>
      <c r="G92" s="18">
        <f t="shared" si="14"/>
        <v>202.70290824698029</v>
      </c>
      <c r="H92" s="19">
        <f t="shared" si="15"/>
        <v>4.1088469011783729E-2</v>
      </c>
      <c r="I92" s="18">
        <f>H92/(H92+$K$6)</f>
        <v>1.643511748718726E-5</v>
      </c>
      <c r="J92" s="9">
        <f t="shared" ca="1" si="12"/>
        <v>202.70191004115776</v>
      </c>
      <c r="K92" s="19">
        <f t="shared" si="13"/>
        <v>4.1087793717968155E-2</v>
      </c>
    </row>
    <row r="93" spans="1:11" x14ac:dyDescent="0.25">
      <c r="A93" s="2">
        <v>80</v>
      </c>
      <c r="B93" s="2">
        <f t="shared" si="8"/>
        <v>8</v>
      </c>
      <c r="D93">
        <f t="shared" si="9"/>
        <v>194.67587308039984</v>
      </c>
      <c r="E93">
        <f t="shared" ca="1" si="10"/>
        <v>-38.037477024533558</v>
      </c>
      <c r="F93">
        <f t="shared" ca="1" si="11"/>
        <v>156.63839605586628</v>
      </c>
      <c r="G93" s="18">
        <f t="shared" si="14"/>
        <v>198.64885008204067</v>
      </c>
      <c r="H93" s="19">
        <f t="shared" si="15"/>
        <v>3.9461365638917091E-2</v>
      </c>
      <c r="I93" s="18">
        <f>H93/(H93+$K$6)</f>
        <v>1.5784297107599028E-5</v>
      </c>
      <c r="J93" s="9">
        <f t="shared" ca="1" si="12"/>
        <v>198.64818697655269</v>
      </c>
      <c r="K93" s="19">
        <f t="shared" si="13"/>
        <v>3.9460742768997574E-2</v>
      </c>
    </row>
    <row r="94" spans="1:11" x14ac:dyDescent="0.25">
      <c r="A94" s="2">
        <v>81</v>
      </c>
      <c r="B94" s="2">
        <f t="shared" si="8"/>
        <v>8.1</v>
      </c>
      <c r="D94">
        <f t="shared" si="9"/>
        <v>190.78235561879183</v>
      </c>
      <c r="E94">
        <f t="shared" ca="1" si="10"/>
        <v>83.909503618019571</v>
      </c>
      <c r="F94">
        <f t="shared" ca="1" si="11"/>
        <v>274.69185923681141</v>
      </c>
      <c r="G94" s="18">
        <f t="shared" si="14"/>
        <v>194.67587308039984</v>
      </c>
      <c r="H94" s="19">
        <f t="shared" si="15"/>
        <v>3.7898695559615975E-2</v>
      </c>
      <c r="I94" s="18">
        <f>H94/(H94+$K$6)</f>
        <v>1.5159248417550113E-5</v>
      </c>
      <c r="J94" s="9">
        <f t="shared" ca="1" si="12"/>
        <v>194.67708606261135</v>
      </c>
      <c r="K94" s="19">
        <f t="shared" si="13"/>
        <v>3.7898121043875285E-2</v>
      </c>
    </row>
    <row r="95" spans="1:11" x14ac:dyDescent="0.25">
      <c r="A95" s="2">
        <v>82</v>
      </c>
      <c r="B95" s="2">
        <f t="shared" si="8"/>
        <v>8.2000000000000011</v>
      </c>
      <c r="D95">
        <f t="shared" si="9"/>
        <v>186.96670850641598</v>
      </c>
      <c r="E95">
        <f t="shared" ca="1" si="10"/>
        <v>-135.47105257336918</v>
      </c>
      <c r="F95">
        <f t="shared" ca="1" si="11"/>
        <v>51.495655933046805</v>
      </c>
      <c r="G95" s="18">
        <f t="shared" si="14"/>
        <v>190.78235561879183</v>
      </c>
      <c r="H95" s="19">
        <f t="shared" si="15"/>
        <v>3.6397907215455182E-2</v>
      </c>
      <c r="I95" s="18">
        <f>H95/(H95+$K$6)</f>
        <v>1.4558950920044176E-5</v>
      </c>
      <c r="J95" s="9">
        <f t="shared" ca="1" si="12"/>
        <v>190.7803277505673</v>
      </c>
      <c r="K95" s="19">
        <f t="shared" si="13"/>
        <v>3.6397377300110438E-2</v>
      </c>
    </row>
    <row r="96" spans="1:11" x14ac:dyDescent="0.25">
      <c r="A96" s="2">
        <v>83</v>
      </c>
      <c r="B96" s="2">
        <f t="shared" si="8"/>
        <v>8.3000000000000007</v>
      </c>
      <c r="D96">
        <f t="shared" si="9"/>
        <v>183.22737433628765</v>
      </c>
      <c r="E96">
        <f t="shared" ca="1" si="10"/>
        <v>74.181366184336824</v>
      </c>
      <c r="F96">
        <f t="shared" ca="1" si="11"/>
        <v>257.40874052062446</v>
      </c>
      <c r="G96" s="18">
        <f t="shared" si="14"/>
        <v>186.96670850641598</v>
      </c>
      <c r="H96" s="19">
        <f t="shared" si="15"/>
        <v>3.4956550089723155E-2</v>
      </c>
      <c r="I96" s="18">
        <f>H96/(H96+$K$6)</f>
        <v>1.3982424524959949E-5</v>
      </c>
      <c r="J96" s="9">
        <f t="shared" ca="1" si="12"/>
        <v>186.96769345681201</v>
      </c>
      <c r="K96" s="19">
        <f t="shared" si="13"/>
        <v>3.4956061312399873E-2</v>
      </c>
    </row>
    <row r="97" spans="1:11" x14ac:dyDescent="0.25">
      <c r="A97" s="2">
        <v>84</v>
      </c>
      <c r="B97" s="2">
        <f t="shared" si="8"/>
        <v>8.4</v>
      </c>
      <c r="D97">
        <f t="shared" si="9"/>
        <v>179.5628268495619</v>
      </c>
      <c r="E97">
        <f t="shared" ca="1" si="10"/>
        <v>18.544076595943437</v>
      </c>
      <c r="F97">
        <f t="shared" ca="1" si="11"/>
        <v>198.10690344550534</v>
      </c>
      <c r="G97" s="18">
        <f t="shared" si="14"/>
        <v>183.22737433628765</v>
      </c>
      <c r="H97" s="19">
        <f t="shared" si="15"/>
        <v>3.3572270706170117E-2</v>
      </c>
      <c r="I97" s="18">
        <f>H97/(H97+$K$6)</f>
        <v>1.3428727949312063E-5</v>
      </c>
      <c r="J97" s="9">
        <f t="shared" ca="1" si="12"/>
        <v>183.22757414943607</v>
      </c>
      <c r="K97" s="19">
        <f t="shared" si="13"/>
        <v>3.3571819873280166E-2</v>
      </c>
    </row>
    <row r="98" spans="1:11" x14ac:dyDescent="0.25">
      <c r="A98" s="2">
        <v>85</v>
      </c>
      <c r="B98" s="2">
        <f t="shared" si="8"/>
        <v>8.5</v>
      </c>
      <c r="D98">
        <f t="shared" si="9"/>
        <v>175.97157031257066</v>
      </c>
      <c r="E98">
        <f t="shared" ca="1" si="10"/>
        <v>-16.790000494652801</v>
      </c>
      <c r="F98">
        <f t="shared" ca="1" si="11"/>
        <v>159.18156981791788</v>
      </c>
      <c r="G98" s="18">
        <f t="shared" si="14"/>
        <v>179.5628268495619</v>
      </c>
      <c r="H98" s="19">
        <f t="shared" si="15"/>
        <v>3.2242808786205779E-2</v>
      </c>
      <c r="I98" s="18">
        <f>H98/(H98+$K$6)</f>
        <v>1.2896957180832589E-5</v>
      </c>
      <c r="J98" s="9">
        <f t="shared" ca="1" si="12"/>
        <v>179.56256399336266</v>
      </c>
      <c r="K98" s="19">
        <f t="shared" si="13"/>
        <v>3.2242392952081471E-2</v>
      </c>
    </row>
    <row r="99" spans="1:11" x14ac:dyDescent="0.25">
      <c r="A99" s="2">
        <v>86</v>
      </c>
      <c r="B99" s="2">
        <f t="shared" si="8"/>
        <v>8.6</v>
      </c>
      <c r="D99">
        <f t="shared" si="9"/>
        <v>172.45213890631925</v>
      </c>
      <c r="E99">
        <f t="shared" ca="1" si="10"/>
        <v>2.3834328575389341</v>
      </c>
      <c r="F99">
        <f t="shared" ca="1" si="11"/>
        <v>174.83557176385818</v>
      </c>
      <c r="G99" s="18">
        <f t="shared" si="14"/>
        <v>175.97157031257066</v>
      </c>
      <c r="H99" s="19">
        <f t="shared" si="15"/>
        <v>3.096599355827203E-2</v>
      </c>
      <c r="I99" s="18">
        <f>H99/(H99+$K$6)</f>
        <v>1.2386244002368017E-5</v>
      </c>
      <c r="J99" s="9">
        <f t="shared" ca="1" si="12"/>
        <v>175.97155624181545</v>
      </c>
      <c r="K99" s="19">
        <f t="shared" si="13"/>
        <v>3.0965610005920043E-2</v>
      </c>
    </row>
    <row r="100" spans="1:11" x14ac:dyDescent="0.25">
      <c r="A100" s="2">
        <v>87</v>
      </c>
      <c r="B100" s="2">
        <f t="shared" si="8"/>
        <v>8.7000000000000011</v>
      </c>
      <c r="D100">
        <f t="shared" si="9"/>
        <v>169.00309612819285</v>
      </c>
      <c r="E100">
        <f t="shared" ca="1" si="10"/>
        <v>-91.818088258537841</v>
      </c>
      <c r="F100">
        <f t="shared" ca="1" si="11"/>
        <v>77.18500786965501</v>
      </c>
      <c r="G100" s="18">
        <f t="shared" si="14"/>
        <v>172.45213890631925</v>
      </c>
      <c r="H100" s="19">
        <f t="shared" si="15"/>
        <v>2.9739740213364455E-2</v>
      </c>
      <c r="I100" s="18">
        <f>H100/(H100+$K$6)</f>
        <v>1.1895754574685505E-5</v>
      </c>
      <c r="J100" s="9">
        <f t="shared" ca="1" si="12"/>
        <v>172.4510056319094</v>
      </c>
      <c r="K100" s="19">
        <f t="shared" si="13"/>
        <v>2.9739386436713762E-2</v>
      </c>
    </row>
    <row r="101" spans="1:11" x14ac:dyDescent="0.25">
      <c r="A101" s="2">
        <v>88</v>
      </c>
      <c r="B101" s="2">
        <f t="shared" si="8"/>
        <v>8.8000000000000007</v>
      </c>
      <c r="D101">
        <f t="shared" si="9"/>
        <v>165.62303420562898</v>
      </c>
      <c r="E101">
        <f t="shared" ca="1" si="10"/>
        <v>-17.550711049221732</v>
      </c>
      <c r="F101">
        <f t="shared" ca="1" si="11"/>
        <v>148.07232315640726</v>
      </c>
      <c r="G101" s="18">
        <f t="shared" si="14"/>
        <v>169.00309612819285</v>
      </c>
      <c r="H101" s="19">
        <f t="shared" si="15"/>
        <v>2.856204650091522E-2</v>
      </c>
      <c r="I101" s="18">
        <f>H101/(H101+$K$6)</f>
        <v>1.142468807537726E-5</v>
      </c>
      <c r="J101" s="9">
        <f t="shared" ca="1" si="12"/>
        <v>169.00285700064046</v>
      </c>
      <c r="K101" s="19">
        <f t="shared" si="13"/>
        <v>2.8561720188443152E-2</v>
      </c>
    </row>
    <row r="102" spans="1:11" x14ac:dyDescent="0.25">
      <c r="A102" s="2">
        <v>89</v>
      </c>
      <c r="B102" s="2">
        <f t="shared" si="8"/>
        <v>8.9</v>
      </c>
      <c r="D102">
        <f t="shared" si="9"/>
        <v>162.3105735215164</v>
      </c>
      <c r="E102">
        <f t="shared" ca="1" si="10"/>
        <v>-62.835330326649128</v>
      </c>
      <c r="F102">
        <f t="shared" ca="1" si="11"/>
        <v>99.475243194867275</v>
      </c>
      <c r="G102" s="18">
        <f t="shared" si="14"/>
        <v>165.62303420562898</v>
      </c>
      <c r="H102" s="19">
        <f t="shared" si="15"/>
        <v>2.7430989459478975E-2</v>
      </c>
      <c r="I102" s="18">
        <f>H102/(H102+$K$6)</f>
        <v>1.0972275391643344E-5</v>
      </c>
      <c r="J102" s="9">
        <f t="shared" ca="1" si="12"/>
        <v>165.62230841384945</v>
      </c>
      <c r="K102" s="19">
        <f t="shared" si="13"/>
        <v>2.7430688479108362E-2</v>
      </c>
    </row>
    <row r="103" spans="1:11" x14ac:dyDescent="0.25">
      <c r="A103" s="2">
        <v>90</v>
      </c>
      <c r="B103" s="2">
        <f t="shared" si="8"/>
        <v>9</v>
      </c>
      <c r="D103">
        <f t="shared" si="9"/>
        <v>159.06436205108608</v>
      </c>
      <c r="E103">
        <f t="shared" ca="1" si="10"/>
        <v>60.976630077951121</v>
      </c>
      <c r="F103">
        <f t="shared" ca="1" si="11"/>
        <v>220.04099212903719</v>
      </c>
      <c r="G103" s="18">
        <f t="shared" si="14"/>
        <v>162.3105735215164</v>
      </c>
      <c r="H103" s="19">
        <f t="shared" si="15"/>
        <v>2.6344722276883607E-2</v>
      </c>
      <c r="I103" s="18">
        <f>H103/(H103+$K$6)</f>
        <v>1.0537777864820937E-5</v>
      </c>
      <c r="J103" s="9">
        <f t="shared" ca="1" si="12"/>
        <v>162.31118187184373</v>
      </c>
      <c r="K103" s="19">
        <f t="shared" si="13"/>
        <v>2.6344444662052342E-2</v>
      </c>
    </row>
    <row r="104" spans="1:11" x14ac:dyDescent="0.25">
      <c r="A104" s="2">
        <v>91</v>
      </c>
      <c r="B104" s="2">
        <f t="shared" si="8"/>
        <v>9.1</v>
      </c>
      <c r="D104">
        <f t="shared" si="9"/>
        <v>155.88307481006436</v>
      </c>
      <c r="E104">
        <f t="shared" ca="1" si="10"/>
        <v>-123.43128058352963</v>
      </c>
      <c r="F104">
        <f t="shared" ca="1" si="11"/>
        <v>32.45179422653473</v>
      </c>
      <c r="G104" s="18">
        <f t="shared" si="14"/>
        <v>159.06436205108608</v>
      </c>
      <c r="H104" s="19">
        <f t="shared" si="15"/>
        <v>2.5301471274719014E-2</v>
      </c>
      <c r="I104" s="18">
        <f>H104/(H104+$K$6)</f>
        <v>1.0120486084612422E-5</v>
      </c>
      <c r="J104" s="9">
        <f t="shared" ca="1" si="12"/>
        <v>159.06308067035528</v>
      </c>
      <c r="K104" s="19">
        <f t="shared" si="13"/>
        <v>2.5301215211531058E-2</v>
      </c>
    </row>
    <row r="105" spans="1:11" x14ac:dyDescent="0.25">
      <c r="A105" s="2">
        <v>92</v>
      </c>
      <c r="B105" s="2">
        <f t="shared" si="8"/>
        <v>9.2000000000000011</v>
      </c>
      <c r="D105">
        <f t="shared" si="9"/>
        <v>152.76541331386306</v>
      </c>
      <c r="E105">
        <f t="shared" ca="1" si="10"/>
        <v>20.423526321728495</v>
      </c>
      <c r="F105">
        <f t="shared" ca="1" si="11"/>
        <v>173.18893963559157</v>
      </c>
      <c r="G105" s="18">
        <f t="shared" si="14"/>
        <v>155.88307481006436</v>
      </c>
      <c r="H105" s="19">
        <f t="shared" si="15"/>
        <v>2.4299533012240141E-2</v>
      </c>
      <c r="I105" s="18">
        <f>H105/(H105+$K$6)</f>
        <v>9.7197187310455871E-6</v>
      </c>
      <c r="J105" s="9">
        <f t="shared" ca="1" si="12"/>
        <v>155.88324301820285</v>
      </c>
      <c r="K105" s="19">
        <f t="shared" si="13"/>
        <v>2.4299296827613965E-2</v>
      </c>
    </row>
    <row r="106" spans="1:11" x14ac:dyDescent="0.25">
      <c r="A106" s="2">
        <v>93</v>
      </c>
      <c r="B106" s="2">
        <f t="shared" si="8"/>
        <v>9.3000000000000007</v>
      </c>
      <c r="D106">
        <f t="shared" si="9"/>
        <v>149.71010504758581</v>
      </c>
      <c r="E106">
        <f t="shared" ca="1" si="10"/>
        <v>-21.012034400637646</v>
      </c>
      <c r="F106">
        <f t="shared" ca="1" si="11"/>
        <v>128.69807064694817</v>
      </c>
      <c r="G106" s="18">
        <f t="shared" si="14"/>
        <v>152.76541331386306</v>
      </c>
      <c r="H106" s="19">
        <f t="shared" si="15"/>
        <v>2.3337271504955431E-2</v>
      </c>
      <c r="I106" s="18">
        <f>H106/(H106+$K$6)</f>
        <v>9.3348214622770061E-6</v>
      </c>
      <c r="J106" s="9">
        <f t="shared" ca="1" si="12"/>
        <v>152.7651886495162</v>
      </c>
      <c r="K106" s="19">
        <f t="shared" si="13"/>
        <v>2.3337053655692518E-2</v>
      </c>
    </row>
    <row r="107" spans="1:11" x14ac:dyDescent="0.25">
      <c r="A107" s="2">
        <v>94</v>
      </c>
      <c r="B107" s="2">
        <f t="shared" si="8"/>
        <v>9.4</v>
      </c>
      <c r="D107">
        <f t="shared" si="9"/>
        <v>146.71590294663409</v>
      </c>
      <c r="E107">
        <f t="shared" ca="1" si="10"/>
        <v>-43.170893110404883</v>
      </c>
      <c r="F107">
        <f t="shared" ca="1" si="11"/>
        <v>103.54500983622921</v>
      </c>
      <c r="G107" s="18">
        <f t="shared" si="14"/>
        <v>149.71010504758581</v>
      </c>
      <c r="H107" s="19">
        <f t="shared" si="15"/>
        <v>2.2413115553359196E-2</v>
      </c>
      <c r="I107" s="18">
        <f>H107/(H107+$K$6)</f>
        <v>8.96516584642445E-6</v>
      </c>
      <c r="J107" s="9">
        <f t="shared" ca="1" si="12"/>
        <v>149.70969116985091</v>
      </c>
      <c r="K107" s="19">
        <f t="shared" si="13"/>
        <v>2.2412914616061125E-2</v>
      </c>
    </row>
    <row r="108" spans="1:11" x14ac:dyDescent="0.25">
      <c r="A108" s="2">
        <v>95</v>
      </c>
      <c r="B108" s="2">
        <f t="shared" si="8"/>
        <v>9.5</v>
      </c>
      <c r="D108">
        <f t="shared" si="9"/>
        <v>143.7815848877014</v>
      </c>
      <c r="E108">
        <f t="shared" ca="1" si="10"/>
        <v>-37.994269357075076</v>
      </c>
      <c r="F108">
        <f t="shared" ca="1" si="11"/>
        <v>105.78731553062633</v>
      </c>
      <c r="G108" s="18">
        <f t="shared" si="14"/>
        <v>146.71590294663409</v>
      </c>
      <c r="H108" s="19">
        <f t="shared" si="15"/>
        <v>2.152555617744617E-2</v>
      </c>
      <c r="I108" s="18">
        <f>H108/(H108+$K$6)</f>
        <v>8.6101483356857897E-6</v>
      </c>
      <c r="J108" s="9">
        <f t="shared" ca="1" si="12"/>
        <v>146.71555054542526</v>
      </c>
      <c r="K108" s="19">
        <f t="shared" si="13"/>
        <v>2.1525370839214474E-2</v>
      </c>
    </row>
    <row r="109" spans="1:11" x14ac:dyDescent="0.25">
      <c r="A109" s="2">
        <v>96</v>
      </c>
      <c r="B109" s="2">
        <f t="shared" si="8"/>
        <v>9.6000000000000014</v>
      </c>
      <c r="D109">
        <f t="shared" si="9"/>
        <v>140.90595318994738</v>
      </c>
      <c r="E109">
        <f t="shared" ca="1" si="10"/>
        <v>60.917106492565878</v>
      </c>
      <c r="F109">
        <f t="shared" ca="1" si="11"/>
        <v>201.82305968251325</v>
      </c>
      <c r="G109" s="18">
        <f t="shared" si="14"/>
        <v>143.7815848877014</v>
      </c>
      <c r="H109" s="19">
        <f t="shared" si="15"/>
        <v>2.0673144152819303E-2</v>
      </c>
      <c r="I109" s="18">
        <f>H109/(H109+$K$6)</f>
        <v>8.2691892810709076E-6</v>
      </c>
      <c r="J109" s="9">
        <f t="shared" ca="1" si="12"/>
        <v>143.78206484364264</v>
      </c>
      <c r="K109" s="19">
        <f t="shared" si="13"/>
        <v>2.0672973202677268E-2</v>
      </c>
    </row>
    <row r="110" spans="1:11" x14ac:dyDescent="0.25">
      <c r="A110" s="2">
        <v>97</v>
      </c>
      <c r="B110" s="2">
        <f t="shared" si="8"/>
        <v>9.7000000000000011</v>
      </c>
      <c r="D110">
        <f t="shared" si="9"/>
        <v>138.08783412614844</v>
      </c>
      <c r="E110">
        <f t="shared" ca="1" si="10"/>
        <v>-2.2789522726189575</v>
      </c>
      <c r="F110">
        <f t="shared" ca="1" si="11"/>
        <v>135.80888185352947</v>
      </c>
      <c r="G110" s="18">
        <f t="shared" si="14"/>
        <v>140.90595318994738</v>
      </c>
      <c r="H110" s="19">
        <f t="shared" si="15"/>
        <v>1.985448764436766E-2</v>
      </c>
      <c r="I110" s="18">
        <f>H110/(H110+$K$6)</f>
        <v>7.9417319861392271E-6</v>
      </c>
      <c r="J110" s="9">
        <f t="shared" ca="1" si="12"/>
        <v>140.90591271037292</v>
      </c>
      <c r="K110" s="19">
        <f t="shared" si="13"/>
        <v>1.9854329965348066E-2</v>
      </c>
    </row>
    <row r="111" spans="1:11" x14ac:dyDescent="0.25">
      <c r="A111" s="2">
        <v>98</v>
      </c>
      <c r="B111" s="2">
        <f t="shared" si="8"/>
        <v>9.8000000000000007</v>
      </c>
      <c r="D111">
        <f t="shared" si="9"/>
        <v>135.32607744362548</v>
      </c>
      <c r="E111">
        <f t="shared" ca="1" si="10"/>
        <v>15.826818590013444</v>
      </c>
      <c r="F111">
        <f t="shared" ca="1" si="11"/>
        <v>151.15289603363891</v>
      </c>
      <c r="G111" s="18">
        <f t="shared" si="14"/>
        <v>138.08783412614844</v>
      </c>
      <c r="H111" s="19">
        <f t="shared" si="15"/>
        <v>1.9068249933650701E-2</v>
      </c>
      <c r="I111" s="18">
        <f>H111/(H111+$K$6)</f>
        <v>7.6272417981991152E-6</v>
      </c>
      <c r="J111" s="9">
        <f t="shared" ca="1" si="12"/>
        <v>138.08793377653473</v>
      </c>
      <c r="K111" s="19">
        <f t="shared" si="13"/>
        <v>1.9068104495497791E-2</v>
      </c>
    </row>
    <row r="112" spans="1:11" x14ac:dyDescent="0.25">
      <c r="A112" s="2">
        <v>99</v>
      </c>
      <c r="B112" s="2">
        <f t="shared" si="8"/>
        <v>9.9</v>
      </c>
      <c r="D112">
        <f t="shared" si="9"/>
        <v>132.61955589475298</v>
      </c>
      <c r="E112">
        <f t="shared" ca="1" si="10"/>
        <v>9.2409163713480069</v>
      </c>
      <c r="F112">
        <f t="shared" ca="1" si="11"/>
        <v>141.860472266101</v>
      </c>
      <c r="G112" s="18">
        <f t="shared" si="14"/>
        <v>135.32607744362548</v>
      </c>
      <c r="H112" s="19">
        <f t="shared" si="15"/>
        <v>1.8313147236278131E-2</v>
      </c>
      <c r="I112" s="18">
        <f>H112/(H112+$K$6)</f>
        <v>7.325205235486447E-6</v>
      </c>
      <c r="J112" s="9">
        <f t="shared" ca="1" si="12"/>
        <v>135.32612530940864</v>
      </c>
      <c r="K112" s="19">
        <f t="shared" si="13"/>
        <v>1.8313013088716117E-2</v>
      </c>
    </row>
    <row r="113" spans="1:11" x14ac:dyDescent="0.25">
      <c r="A113" s="2">
        <v>100</v>
      </c>
      <c r="B113" s="2">
        <f t="shared" si="8"/>
        <v>10</v>
      </c>
      <c r="D113">
        <f t="shared" si="9"/>
        <v>129.96716477685791</v>
      </c>
      <c r="E113">
        <f t="shared" ca="1" si="10"/>
        <v>-15.869639478674975</v>
      </c>
      <c r="F113">
        <f t="shared" ca="1" si="11"/>
        <v>114.09752529818294</v>
      </c>
      <c r="G113" s="28">
        <f t="shared" si="14"/>
        <v>132.61955589475298</v>
      </c>
      <c r="H113" s="30">
        <f t="shared" si="15"/>
        <v>1.7587946605721515E-2</v>
      </c>
      <c r="I113" s="28">
        <f>H113/(H113+$K$6)</f>
        <v>7.0351291488982726E-6</v>
      </c>
      <c r="J113" s="29">
        <f t="shared" ca="1" si="12"/>
        <v>132.61942558987562</v>
      </c>
      <c r="K113" s="30">
        <f t="shared" si="13"/>
        <v>1.7587822872245678E-2</v>
      </c>
    </row>
  </sheetData>
  <sortState xmlns:xlrd2="http://schemas.microsoft.com/office/spreadsheetml/2017/richdata2" ref="Q46:R56">
    <sortCondition descending="1" ref="R46"/>
  </sortState>
  <mergeCells count="2">
    <mergeCell ref="G10:H10"/>
    <mergeCell ref="I10:K1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Davide</dc:creator>
  <cp:lastModifiedBy>Davide</cp:lastModifiedBy>
  <dcterms:created xsi:type="dcterms:W3CDTF">2020-07-02T13:26:35Z</dcterms:created>
  <dcterms:modified xsi:type="dcterms:W3CDTF">2020-07-02T16:05:00Z</dcterms:modified>
</cp:coreProperties>
</file>