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80" windowHeight="1119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B34" i="1" l="1"/>
  <c r="B35" i="1"/>
  <c r="L26" i="1"/>
  <c r="L25" i="1"/>
  <c r="B31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I6" i="1"/>
  <c r="I7" i="1"/>
  <c r="J7" i="1" s="1"/>
  <c r="I8" i="1"/>
  <c r="J8" i="1" s="1"/>
  <c r="I9" i="1"/>
  <c r="I10" i="1"/>
  <c r="I11" i="1"/>
  <c r="J11" i="1" s="1"/>
  <c r="I12" i="1"/>
  <c r="J12" i="1" s="1"/>
  <c r="I13" i="1"/>
  <c r="I14" i="1"/>
  <c r="I15" i="1"/>
  <c r="J15" i="1" s="1"/>
  <c r="I16" i="1"/>
  <c r="J16" i="1" s="1"/>
  <c r="I17" i="1"/>
  <c r="I18" i="1"/>
  <c r="I19" i="1"/>
  <c r="J19" i="1" s="1"/>
  <c r="I20" i="1"/>
  <c r="J20" i="1" s="1"/>
  <c r="I21" i="1"/>
  <c r="I22" i="1"/>
  <c r="I23" i="1"/>
  <c r="J23" i="1" s="1"/>
  <c r="I24" i="1"/>
  <c r="J24" i="1" s="1"/>
  <c r="I5" i="1"/>
  <c r="G26" i="1"/>
  <c r="J6" i="1"/>
  <c r="J9" i="1"/>
  <c r="J10" i="1"/>
  <c r="J13" i="1"/>
  <c r="J14" i="1"/>
  <c r="J17" i="1"/>
  <c r="J18" i="1"/>
  <c r="J21" i="1"/>
  <c r="J22" i="1"/>
  <c r="J5" i="1"/>
  <c r="G2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C28" i="1"/>
  <c r="C27" i="1"/>
  <c r="C29" i="1" s="1"/>
  <c r="B29" i="1"/>
  <c r="B28" i="1"/>
  <c r="B27" i="1"/>
  <c r="C26" i="1"/>
  <c r="B26" i="1"/>
  <c r="C25" i="1"/>
  <c r="B25" i="1"/>
  <c r="C1" i="1"/>
  <c r="J25" i="1" l="1"/>
  <c r="J26" i="1" s="1"/>
</calcChain>
</file>

<file path=xl/sharedStrings.xml><?xml version="1.0" encoding="utf-8"?>
<sst xmlns="http://schemas.openxmlformats.org/spreadsheetml/2006/main" count="23" uniqueCount="23">
  <si>
    <t>SURFACE FINISH</t>
  </si>
  <si>
    <t>RPM</t>
  </si>
  <si>
    <t>CUTTING TOOL</t>
  </si>
  <si>
    <t>Y</t>
  </si>
  <si>
    <t>X_1</t>
  </si>
  <si>
    <t>X_2</t>
  </si>
  <si>
    <t>SAMPLE SIZE</t>
  </si>
  <si>
    <t>N</t>
  </si>
  <si>
    <t>SAMPLE SUM</t>
  </si>
  <si>
    <t>SAMPLE MEAN</t>
  </si>
  <si>
    <t>SAMPLE VARIANCE</t>
  </si>
  <si>
    <t>SAMPLE STD DEV</t>
  </si>
  <si>
    <t>SQRT(VARIANCE)</t>
  </si>
  <si>
    <t>Y - Y_BAR</t>
  </si>
  <si>
    <t>(Y - Y_BAR)^2</t>
  </si>
  <si>
    <t>SST_Y</t>
  </si>
  <si>
    <t>X_1-X_1_BAR</t>
  </si>
  <si>
    <t>(X_1-X_1_BAR)^2</t>
  </si>
  <si>
    <t>SST_X_1</t>
  </si>
  <si>
    <t>COVARIANCE(Y, X_1)</t>
  </si>
  <si>
    <t>LINEAR REGRESSION</t>
  </si>
  <si>
    <t>BETA_0</t>
  </si>
  <si>
    <t>BETA_1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</si>
</sst>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SURFACE FINISH vs RPM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Foglio1!$B$3</c:f>
              <c:strCache>
                <c:ptCount val="1"/>
                <c:pt idx="0">
                  <c:v>SURFACE FINISH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579352580927382"/>
                  <c:y val="-6.8997156605424326E-2"/>
                </c:manualLayout>
              </c:layout>
              <c:numFmt formatCode="General" sourceLinked="0"/>
            </c:trendlineLbl>
          </c:trendline>
          <c:xVal>
            <c:numRef>
              <c:f>Foglio1!$C$5:$C$24</c:f>
              <c:numCache>
                <c:formatCode>General</c:formatCode>
                <c:ptCount val="20"/>
                <c:pt idx="0">
                  <c:v>225</c:v>
                </c:pt>
                <c:pt idx="1">
                  <c:v>200</c:v>
                </c:pt>
                <c:pt idx="2">
                  <c:v>250</c:v>
                </c:pt>
                <c:pt idx="3">
                  <c:v>245</c:v>
                </c:pt>
                <c:pt idx="4">
                  <c:v>235</c:v>
                </c:pt>
                <c:pt idx="5">
                  <c:v>237</c:v>
                </c:pt>
                <c:pt idx="6">
                  <c:v>265</c:v>
                </c:pt>
                <c:pt idx="7">
                  <c:v>259</c:v>
                </c:pt>
                <c:pt idx="8">
                  <c:v>221</c:v>
                </c:pt>
                <c:pt idx="9">
                  <c:v>218</c:v>
                </c:pt>
                <c:pt idx="10">
                  <c:v>224</c:v>
                </c:pt>
                <c:pt idx="11">
                  <c:v>212</c:v>
                </c:pt>
                <c:pt idx="12">
                  <c:v>248</c:v>
                </c:pt>
                <c:pt idx="13">
                  <c:v>260</c:v>
                </c:pt>
                <c:pt idx="14">
                  <c:v>243</c:v>
                </c:pt>
                <c:pt idx="15">
                  <c:v>238</c:v>
                </c:pt>
                <c:pt idx="16">
                  <c:v>224</c:v>
                </c:pt>
                <c:pt idx="17">
                  <c:v>251</c:v>
                </c:pt>
                <c:pt idx="18">
                  <c:v>232</c:v>
                </c:pt>
                <c:pt idx="19">
                  <c:v>216</c:v>
                </c:pt>
              </c:numCache>
            </c:numRef>
          </c:xVal>
          <c:yVal>
            <c:numRef>
              <c:f>Foglio1!$B$5:$B$24</c:f>
              <c:numCache>
                <c:formatCode>General</c:formatCode>
                <c:ptCount val="20"/>
                <c:pt idx="0">
                  <c:v>45.44</c:v>
                </c:pt>
                <c:pt idx="1">
                  <c:v>42.03</c:v>
                </c:pt>
                <c:pt idx="2">
                  <c:v>50.1</c:v>
                </c:pt>
                <c:pt idx="3">
                  <c:v>48.75</c:v>
                </c:pt>
                <c:pt idx="4">
                  <c:v>47.92</c:v>
                </c:pt>
                <c:pt idx="5">
                  <c:v>47.79</c:v>
                </c:pt>
                <c:pt idx="6">
                  <c:v>52.26</c:v>
                </c:pt>
                <c:pt idx="7">
                  <c:v>50.52</c:v>
                </c:pt>
                <c:pt idx="8">
                  <c:v>45.58</c:v>
                </c:pt>
                <c:pt idx="9">
                  <c:v>44.78</c:v>
                </c:pt>
                <c:pt idx="10">
                  <c:v>33.5</c:v>
                </c:pt>
                <c:pt idx="11">
                  <c:v>31.23</c:v>
                </c:pt>
                <c:pt idx="12">
                  <c:v>37.520000000000003</c:v>
                </c:pt>
                <c:pt idx="13">
                  <c:v>37.130000000000003</c:v>
                </c:pt>
                <c:pt idx="14">
                  <c:v>34.700000000000003</c:v>
                </c:pt>
                <c:pt idx="15">
                  <c:v>33.92</c:v>
                </c:pt>
                <c:pt idx="16">
                  <c:v>32.130000000000003</c:v>
                </c:pt>
                <c:pt idx="17">
                  <c:v>35.47</c:v>
                </c:pt>
                <c:pt idx="18">
                  <c:v>33.49</c:v>
                </c:pt>
                <c:pt idx="19">
                  <c:v>32.29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26944"/>
        <c:axId val="281425408"/>
      </c:scatterChart>
      <c:valAx>
        <c:axId val="28142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RPM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425408"/>
        <c:crosses val="autoZero"/>
        <c:crossBetween val="midCat"/>
      </c:valAx>
      <c:valAx>
        <c:axId val="28142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426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385762</xdr:colOff>
      <xdr:row>29</xdr:row>
      <xdr:rowOff>161925</xdr:rowOff>
    </xdr:from>
    <xdr:to>
      <xdr:col>9</xdr:col>
      <xdr:colOff>404812</xdr:colOff>
      <xdr:row>44</xdr:row>
      <xdr:rowOff>47625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7.5703125" customWidth="1"/>
    <col min="3" max="3" width="9.28515625" customWidth="1"/>
    <col min="6" max="6" width="9.5703125" customWidth="1"/>
    <col min="7" max="7" width="12.85546875" bestFit="1" customWidth="1"/>
  </cols>
  <sheetData>
    <row r="1" spans="1:12" x14ac:dyDescent="0.25">
      <c r="A1" t="s">
        <v>6</v>
      </c>
      <c r="B1" t="s">
        <v>7</v>
      </c>
      <c r="C1">
        <f>COUNTA(B5:B24)</f>
        <v>20</v>
      </c>
    </row>
    <row r="3" spans="1:12" x14ac:dyDescent="0.25">
      <c r="B3" s="1" t="s">
        <v>0</v>
      </c>
      <c r="C3" s="1" t="s">
        <v>1</v>
      </c>
      <c r="D3" s="1" t="s">
        <v>2</v>
      </c>
    </row>
    <row r="4" spans="1:12" x14ac:dyDescent="0.25">
      <c r="B4" s="1" t="s">
        <v>3</v>
      </c>
      <c r="C4" s="1" t="s">
        <v>4</v>
      </c>
      <c r="D4" s="1" t="s">
        <v>5</v>
      </c>
      <c r="F4" s="1" t="s">
        <v>13</v>
      </c>
      <c r="G4" s="1" t="s">
        <v>14</v>
      </c>
      <c r="I4" s="1" t="s">
        <v>16</v>
      </c>
      <c r="J4" s="1" t="s">
        <v>17</v>
      </c>
    </row>
    <row r="5" spans="1:12" x14ac:dyDescent="0.25">
      <c r="B5">
        <v>45.44</v>
      </c>
      <c r="C5">
        <v>225</v>
      </c>
      <c r="D5">
        <v>302</v>
      </c>
      <c r="F5">
        <f>B5-$B$26</f>
        <v>4.6124999999999972</v>
      </c>
      <c r="G5">
        <f>F5^2</f>
        <v>21.275156249999974</v>
      </c>
      <c r="I5">
        <f>C5-$C$26</f>
        <v>-10.150000000000006</v>
      </c>
      <c r="J5">
        <f>I5^2</f>
        <v>103.02250000000012</v>
      </c>
      <c r="L5">
        <f>F5*I5</f>
        <v>-46.816874999999996</v>
      </c>
    </row>
    <row r="6" spans="1:12" x14ac:dyDescent="0.25">
      <c r="B6">
        <v>42.03</v>
      </c>
      <c r="C6">
        <v>200</v>
      </c>
      <c r="D6">
        <v>302</v>
      </c>
      <c r="F6">
        <f t="shared" ref="F6:F24" si="0">B6-$B$26</f>
        <v>1.2025000000000006</v>
      </c>
      <c r="G6">
        <f t="shared" ref="G6:G24" si="1">F6^2</f>
        <v>1.4460062500000013</v>
      </c>
      <c r="I6">
        <f t="shared" ref="I6:I25" si="2">C6-$C$26</f>
        <v>-35.150000000000006</v>
      </c>
      <c r="J6">
        <f t="shared" ref="J6:J24" si="3">I6^2</f>
        <v>1235.5225000000005</v>
      </c>
      <c r="L6">
        <f t="shared" ref="L6:L24" si="4">F6*I6</f>
        <v>-42.267875000000025</v>
      </c>
    </row>
    <row r="7" spans="1:12" x14ac:dyDescent="0.25">
      <c r="B7">
        <v>50.1</v>
      </c>
      <c r="C7">
        <v>250</v>
      </c>
      <c r="D7">
        <v>302</v>
      </c>
      <c r="F7">
        <f t="shared" si="0"/>
        <v>9.2725000000000009</v>
      </c>
      <c r="G7">
        <f t="shared" si="1"/>
        <v>85.97925625000002</v>
      </c>
      <c r="I7">
        <f t="shared" si="2"/>
        <v>14.849999999999994</v>
      </c>
      <c r="J7">
        <f t="shared" si="3"/>
        <v>220.52249999999984</v>
      </c>
      <c r="L7">
        <f t="shared" si="4"/>
        <v>137.69662499999995</v>
      </c>
    </row>
    <row r="8" spans="1:12" x14ac:dyDescent="0.25">
      <c r="B8">
        <v>48.75</v>
      </c>
      <c r="C8">
        <v>245</v>
      </c>
      <c r="D8">
        <v>302</v>
      </c>
      <c r="F8">
        <f t="shared" si="0"/>
        <v>7.9224999999999994</v>
      </c>
      <c r="G8">
        <f t="shared" si="1"/>
        <v>62.76600624999999</v>
      </c>
      <c r="I8">
        <f t="shared" si="2"/>
        <v>9.8499999999999943</v>
      </c>
      <c r="J8">
        <f t="shared" si="3"/>
        <v>97.022499999999894</v>
      </c>
      <c r="L8">
        <f t="shared" si="4"/>
        <v>78.036624999999944</v>
      </c>
    </row>
    <row r="9" spans="1:12" x14ac:dyDescent="0.25">
      <c r="B9">
        <v>47.92</v>
      </c>
      <c r="C9">
        <v>235</v>
      </c>
      <c r="D9">
        <v>302</v>
      </c>
      <c r="F9">
        <f t="shared" si="0"/>
        <v>7.0925000000000011</v>
      </c>
      <c r="G9">
        <f t="shared" si="1"/>
        <v>50.303556250000014</v>
      </c>
      <c r="I9">
        <f t="shared" si="2"/>
        <v>-0.15000000000000568</v>
      </c>
      <c r="J9">
        <f t="shared" si="3"/>
        <v>2.2500000000001706E-2</v>
      </c>
      <c r="L9">
        <f t="shared" si="4"/>
        <v>-1.0638750000000405</v>
      </c>
    </row>
    <row r="10" spans="1:12" x14ac:dyDescent="0.25">
      <c r="B10">
        <v>47.79</v>
      </c>
      <c r="C10">
        <v>237</v>
      </c>
      <c r="D10">
        <v>302</v>
      </c>
      <c r="F10">
        <f t="shared" si="0"/>
        <v>6.9624999999999986</v>
      </c>
      <c r="G10">
        <f t="shared" si="1"/>
        <v>48.476406249999982</v>
      </c>
      <c r="I10">
        <f t="shared" si="2"/>
        <v>1.8499999999999943</v>
      </c>
      <c r="J10">
        <f t="shared" si="3"/>
        <v>3.422499999999979</v>
      </c>
      <c r="L10">
        <f t="shared" si="4"/>
        <v>12.880624999999958</v>
      </c>
    </row>
    <row r="11" spans="1:12" x14ac:dyDescent="0.25">
      <c r="B11">
        <v>52.26</v>
      </c>
      <c r="C11">
        <v>265</v>
      </c>
      <c r="D11">
        <v>302</v>
      </c>
      <c r="F11">
        <f t="shared" si="0"/>
        <v>11.432499999999997</v>
      </c>
      <c r="G11">
        <f t="shared" si="1"/>
        <v>130.70205624999994</v>
      </c>
      <c r="I11">
        <f t="shared" si="2"/>
        <v>29.849999999999994</v>
      </c>
      <c r="J11">
        <f t="shared" si="3"/>
        <v>891.0224999999997</v>
      </c>
      <c r="L11">
        <f t="shared" si="4"/>
        <v>341.26012499999985</v>
      </c>
    </row>
    <row r="12" spans="1:12" x14ac:dyDescent="0.25">
      <c r="B12">
        <v>50.52</v>
      </c>
      <c r="C12">
        <v>259</v>
      </c>
      <c r="D12">
        <v>302</v>
      </c>
      <c r="F12">
        <f t="shared" si="0"/>
        <v>9.6925000000000026</v>
      </c>
      <c r="G12">
        <f t="shared" si="1"/>
        <v>93.944556250000048</v>
      </c>
      <c r="I12">
        <f t="shared" si="2"/>
        <v>23.849999999999994</v>
      </c>
      <c r="J12">
        <f t="shared" si="3"/>
        <v>568.82249999999976</v>
      </c>
      <c r="L12">
        <f t="shared" si="4"/>
        <v>231.16612499999999</v>
      </c>
    </row>
    <row r="13" spans="1:12" x14ac:dyDescent="0.25">
      <c r="B13">
        <v>45.58</v>
      </c>
      <c r="C13">
        <v>221</v>
      </c>
      <c r="D13">
        <v>302</v>
      </c>
      <c r="F13">
        <f t="shared" si="0"/>
        <v>4.7524999999999977</v>
      </c>
      <c r="G13">
        <f t="shared" si="1"/>
        <v>22.586256249999977</v>
      </c>
      <c r="I13">
        <f t="shared" si="2"/>
        <v>-14.150000000000006</v>
      </c>
      <c r="J13">
        <f t="shared" si="3"/>
        <v>200.22250000000017</v>
      </c>
      <c r="L13">
        <f t="shared" si="4"/>
        <v>-67.247874999999993</v>
      </c>
    </row>
    <row r="14" spans="1:12" x14ac:dyDescent="0.25">
      <c r="B14">
        <v>44.78</v>
      </c>
      <c r="C14">
        <v>218</v>
      </c>
      <c r="D14">
        <v>302</v>
      </c>
      <c r="F14">
        <f t="shared" si="0"/>
        <v>3.9525000000000006</v>
      </c>
      <c r="G14">
        <f t="shared" si="1"/>
        <v>15.622256250000005</v>
      </c>
      <c r="I14">
        <f t="shared" si="2"/>
        <v>-17.150000000000006</v>
      </c>
      <c r="J14">
        <f t="shared" si="3"/>
        <v>294.12250000000017</v>
      </c>
      <c r="L14">
        <f t="shared" si="4"/>
        <v>-67.78537500000003</v>
      </c>
    </row>
    <row r="15" spans="1:12" x14ac:dyDescent="0.25">
      <c r="B15">
        <v>33.5</v>
      </c>
      <c r="C15">
        <v>224</v>
      </c>
      <c r="D15">
        <v>416</v>
      </c>
      <c r="F15">
        <f t="shared" si="0"/>
        <v>-7.3275000000000006</v>
      </c>
      <c r="G15">
        <f t="shared" si="1"/>
        <v>53.692256250000007</v>
      </c>
      <c r="I15">
        <f t="shared" si="2"/>
        <v>-11.150000000000006</v>
      </c>
      <c r="J15">
        <f t="shared" si="3"/>
        <v>124.32250000000013</v>
      </c>
      <c r="L15">
        <f t="shared" si="4"/>
        <v>81.70162500000005</v>
      </c>
    </row>
    <row r="16" spans="1:12" x14ac:dyDescent="0.25">
      <c r="B16">
        <v>31.23</v>
      </c>
      <c r="C16">
        <v>212</v>
      </c>
      <c r="D16">
        <v>416</v>
      </c>
      <c r="F16">
        <f t="shared" si="0"/>
        <v>-9.5975000000000001</v>
      </c>
      <c r="G16">
        <f t="shared" si="1"/>
        <v>92.112006250000007</v>
      </c>
      <c r="I16">
        <f t="shared" si="2"/>
        <v>-23.150000000000006</v>
      </c>
      <c r="J16">
        <f t="shared" si="3"/>
        <v>535.92250000000024</v>
      </c>
      <c r="L16">
        <f t="shared" si="4"/>
        <v>222.18212500000007</v>
      </c>
    </row>
    <row r="17" spans="1:12" x14ac:dyDescent="0.25">
      <c r="B17">
        <v>37.520000000000003</v>
      </c>
      <c r="C17">
        <v>248</v>
      </c>
      <c r="D17">
        <v>416</v>
      </c>
      <c r="F17">
        <f t="shared" si="0"/>
        <v>-3.3074999999999974</v>
      </c>
      <c r="G17">
        <f t="shared" si="1"/>
        <v>10.939556249999983</v>
      </c>
      <c r="I17">
        <f t="shared" si="2"/>
        <v>12.849999999999994</v>
      </c>
      <c r="J17">
        <f t="shared" si="3"/>
        <v>165.12249999999986</v>
      </c>
      <c r="L17">
        <f t="shared" si="4"/>
        <v>-42.501374999999946</v>
      </c>
    </row>
    <row r="18" spans="1:12" x14ac:dyDescent="0.25">
      <c r="B18">
        <v>37.130000000000003</v>
      </c>
      <c r="C18">
        <v>260</v>
      </c>
      <c r="D18">
        <v>416</v>
      </c>
      <c r="F18">
        <f t="shared" si="0"/>
        <v>-3.697499999999998</v>
      </c>
      <c r="G18">
        <f t="shared" si="1"/>
        <v>13.671506249999986</v>
      </c>
      <c r="I18">
        <f t="shared" si="2"/>
        <v>24.849999999999994</v>
      </c>
      <c r="J18">
        <f t="shared" si="3"/>
        <v>617.5224999999997</v>
      </c>
      <c r="L18">
        <f t="shared" si="4"/>
        <v>-91.882874999999927</v>
      </c>
    </row>
    <row r="19" spans="1:12" x14ac:dyDescent="0.25">
      <c r="B19">
        <v>34.700000000000003</v>
      </c>
      <c r="C19">
        <v>243</v>
      </c>
      <c r="D19">
        <v>416</v>
      </c>
      <c r="F19">
        <f t="shared" si="0"/>
        <v>-6.1274999999999977</v>
      </c>
      <c r="G19">
        <f t="shared" si="1"/>
        <v>37.546256249999971</v>
      </c>
      <c r="I19">
        <f t="shared" si="2"/>
        <v>7.8499999999999943</v>
      </c>
      <c r="J19">
        <f t="shared" si="3"/>
        <v>61.62249999999991</v>
      </c>
      <c r="L19">
        <f t="shared" si="4"/>
        <v>-48.100874999999945</v>
      </c>
    </row>
    <row r="20" spans="1:12" x14ac:dyDescent="0.25">
      <c r="B20">
        <v>33.92</v>
      </c>
      <c r="C20">
        <v>238</v>
      </c>
      <c r="D20">
        <v>416</v>
      </c>
      <c r="F20">
        <f t="shared" si="0"/>
        <v>-6.9074999999999989</v>
      </c>
      <c r="G20">
        <f t="shared" si="1"/>
        <v>47.713556249999982</v>
      </c>
      <c r="I20">
        <f t="shared" si="2"/>
        <v>2.8499999999999943</v>
      </c>
      <c r="J20">
        <f t="shared" si="3"/>
        <v>8.1224999999999667</v>
      </c>
      <c r="L20">
        <f t="shared" si="4"/>
        <v>-19.686374999999959</v>
      </c>
    </row>
    <row r="21" spans="1:12" x14ac:dyDescent="0.25">
      <c r="B21">
        <v>32.130000000000003</v>
      </c>
      <c r="C21">
        <v>224</v>
      </c>
      <c r="D21">
        <v>416</v>
      </c>
      <c r="F21">
        <f t="shared" si="0"/>
        <v>-8.697499999999998</v>
      </c>
      <c r="G21">
        <f t="shared" si="1"/>
        <v>75.646506249999959</v>
      </c>
      <c r="I21">
        <f t="shared" si="2"/>
        <v>-11.150000000000006</v>
      </c>
      <c r="J21">
        <f t="shared" si="3"/>
        <v>124.32250000000013</v>
      </c>
      <c r="L21">
        <f t="shared" si="4"/>
        <v>96.977125000000029</v>
      </c>
    </row>
    <row r="22" spans="1:12" x14ac:dyDescent="0.25">
      <c r="B22">
        <v>35.47</v>
      </c>
      <c r="C22">
        <v>251</v>
      </c>
      <c r="D22">
        <v>416</v>
      </c>
      <c r="F22">
        <f t="shared" si="0"/>
        <v>-5.3575000000000017</v>
      </c>
      <c r="G22">
        <f t="shared" si="1"/>
        <v>28.70280625000002</v>
      </c>
      <c r="I22">
        <f t="shared" si="2"/>
        <v>15.849999999999994</v>
      </c>
      <c r="J22">
        <f t="shared" si="3"/>
        <v>251.22249999999983</v>
      </c>
      <c r="L22">
        <f t="shared" si="4"/>
        <v>-84.916375000000002</v>
      </c>
    </row>
    <row r="23" spans="1:12" x14ac:dyDescent="0.25">
      <c r="B23">
        <v>33.49</v>
      </c>
      <c r="C23">
        <v>232</v>
      </c>
      <c r="D23">
        <v>416</v>
      </c>
      <c r="F23">
        <f t="shared" si="0"/>
        <v>-7.3374999999999986</v>
      </c>
      <c r="G23">
        <f t="shared" si="1"/>
        <v>53.83890624999998</v>
      </c>
      <c r="I23">
        <f t="shared" si="2"/>
        <v>-3.1500000000000057</v>
      </c>
      <c r="J23">
        <f t="shared" si="3"/>
        <v>9.922500000000035</v>
      </c>
      <c r="L23">
        <f t="shared" si="4"/>
        <v>23.113125000000036</v>
      </c>
    </row>
    <row r="24" spans="1:12" x14ac:dyDescent="0.25">
      <c r="B24">
        <v>32.29</v>
      </c>
      <c r="C24">
        <v>216</v>
      </c>
      <c r="D24">
        <v>416</v>
      </c>
      <c r="F24">
        <f t="shared" si="0"/>
        <v>-8.5375000000000014</v>
      </c>
      <c r="G24">
        <f t="shared" si="1"/>
        <v>72.888906250000019</v>
      </c>
      <c r="I24">
        <f t="shared" si="2"/>
        <v>-19.150000000000006</v>
      </c>
      <c r="J24">
        <f t="shared" si="3"/>
        <v>366.7225000000002</v>
      </c>
      <c r="L24">
        <f t="shared" si="4"/>
        <v>163.49312500000008</v>
      </c>
    </row>
    <row r="25" spans="1:12" x14ac:dyDescent="0.25">
      <c r="A25" t="s">
        <v>8</v>
      </c>
      <c r="B25">
        <f>SUM(B5:B24)</f>
        <v>816.55</v>
      </c>
      <c r="C25">
        <f>SUM(C5:C24)</f>
        <v>4703</v>
      </c>
      <c r="F25" s="2" t="s">
        <v>15</v>
      </c>
      <c r="G25" s="1">
        <f>SUM(G5:G24)</f>
        <v>1019.8537749999998</v>
      </c>
      <c r="I25" s="2" t="s">
        <v>18</v>
      </c>
      <c r="J25" s="1">
        <f>SUM(J5:J24)</f>
        <v>5878.55</v>
      </c>
      <c r="L25" s="1">
        <f>SUM(L5:L24)</f>
        <v>876.23749999999995</v>
      </c>
    </row>
    <row r="26" spans="1:12" x14ac:dyDescent="0.25">
      <c r="A26" t="s">
        <v>9</v>
      </c>
      <c r="B26">
        <f>B25/$C$1</f>
        <v>40.827500000000001</v>
      </c>
      <c r="C26">
        <f>C25/$C$1</f>
        <v>235.15</v>
      </c>
      <c r="G26">
        <f>G25/($C$1-1)</f>
        <v>53.6765144736842</v>
      </c>
      <c r="J26">
        <f>J25/($C$1-1)</f>
        <v>309.39736842105265</v>
      </c>
      <c r="L26">
        <f>L25/($C$1-1)</f>
        <v>46.117763157894736</v>
      </c>
    </row>
    <row r="27" spans="1:12" x14ac:dyDescent="0.25">
      <c r="A27" t="s">
        <v>10</v>
      </c>
      <c r="B27">
        <f>_xlfn.VAR.S(B5:B24)</f>
        <v>53.676514473684378</v>
      </c>
      <c r="C27">
        <f>_xlfn.VAR.S(C5:C24)</f>
        <v>309.39736842105265</v>
      </c>
    </row>
    <row r="28" spans="1:12" x14ac:dyDescent="0.25">
      <c r="A28" t="s">
        <v>11</v>
      </c>
      <c r="B28">
        <f>_xlfn.STDEV.S(B5:B24)</f>
        <v>7.3264257638827122</v>
      </c>
      <c r="C28">
        <f>_xlfn.STDEV.S(C5:C24)</f>
        <v>17.589694949630385</v>
      </c>
    </row>
    <row r="29" spans="1:12" x14ac:dyDescent="0.25">
      <c r="A29" t="s">
        <v>12</v>
      </c>
      <c r="B29">
        <f>SQRT(B27)</f>
        <v>7.3264257638827122</v>
      </c>
      <c r="C29">
        <f>SQRT(C27)</f>
        <v>17.589694949630385</v>
      </c>
    </row>
    <row r="31" spans="1:12" x14ac:dyDescent="0.25">
      <c r="A31" t="s">
        <v>19</v>
      </c>
      <c r="B31">
        <f>_xlfn.COVARIANCE.S(B5:B24,C5:C24)</f>
        <v>46.117763157894736</v>
      </c>
    </row>
    <row r="33" spans="1:2" x14ac:dyDescent="0.25">
      <c r="A33" t="s">
        <v>20</v>
      </c>
    </row>
    <row r="34" spans="1:2" x14ac:dyDescent="0.25">
      <c r="A34" t="s">
        <v>21</v>
      </c>
      <c r="B34">
        <f>B26-B35*C26</f>
        <v>5.776807546078544</v>
      </c>
    </row>
    <row r="35" spans="1:2" x14ac:dyDescent="0.25">
      <c r="A35" t="s">
        <v>22</v>
      </c>
      <c r="B35">
        <f>B31/C27</f>
        <v>0.14905674018252799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2015-12-20T21:48:08Z</dcterms:created>
  <dcterms:modified xsi:type="dcterms:W3CDTF">2015-12-20T22:08:19Z</dcterms:modified>
</cp:coreProperties>
</file>