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uilh\Downloads\"/>
    </mc:Choice>
  </mc:AlternateContent>
  <xr:revisionPtr revIDLastSave="0" documentId="13_ncr:1_{5A690C90-13FD-442A-93B7-38FDD55C3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cUF6JUfVJ9CiVICx5i/IRaTjI5w=="/>
    </ext>
  </extLst>
</workbook>
</file>

<file path=xl/calcChain.xml><?xml version="1.0" encoding="utf-8"?>
<calcChain xmlns="http://schemas.openxmlformats.org/spreadsheetml/2006/main">
  <c r="I21" i="1" l="1"/>
  <c r="H21" i="1"/>
  <c r="G21" i="1"/>
  <c r="G13" i="1"/>
  <c r="H13" i="1"/>
  <c r="I13" i="1"/>
  <c r="G14" i="1"/>
  <c r="H14" i="1"/>
  <c r="I14" i="1"/>
  <c r="G8" i="1"/>
  <c r="H8" i="1"/>
  <c r="I8" i="1"/>
  <c r="G29" i="1"/>
  <c r="I29" i="1"/>
  <c r="I20" i="1"/>
  <c r="H20" i="1"/>
  <c r="G20" i="1"/>
  <c r="C6" i="1"/>
  <c r="I6" i="1" s="1"/>
  <c r="H26" i="1"/>
  <c r="G26" i="1"/>
  <c r="I26" i="1"/>
  <c r="G27" i="1"/>
  <c r="H27" i="1"/>
  <c r="I27" i="1"/>
  <c r="G28" i="1"/>
  <c r="H28" i="1"/>
  <c r="I28" i="1"/>
  <c r="G34" i="1"/>
  <c r="G35" i="1"/>
  <c r="H35" i="1"/>
  <c r="I35" i="1"/>
  <c r="G16" i="1"/>
  <c r="H16" i="1"/>
  <c r="I16" i="1"/>
  <c r="I34" i="1"/>
  <c r="G31" i="1"/>
  <c r="H31" i="1"/>
  <c r="I31" i="1"/>
  <c r="I38" i="1"/>
  <c r="H38" i="1"/>
  <c r="G38" i="1"/>
  <c r="I36" i="1"/>
  <c r="H36" i="1"/>
  <c r="G36" i="1"/>
  <c r="I32" i="1"/>
  <c r="H32" i="1"/>
  <c r="G32" i="1"/>
  <c r="I30" i="1"/>
  <c r="H30" i="1"/>
  <c r="G30" i="1"/>
  <c r="I25" i="1"/>
  <c r="H25" i="1"/>
  <c r="G25" i="1"/>
  <c r="I22" i="1"/>
  <c r="H22" i="1"/>
  <c r="G22" i="1"/>
  <c r="I19" i="1"/>
  <c r="H19" i="1"/>
  <c r="G19" i="1"/>
  <c r="I18" i="1"/>
  <c r="H18" i="1"/>
  <c r="G18" i="1"/>
  <c r="I17" i="1"/>
  <c r="H17" i="1"/>
  <c r="G17" i="1"/>
  <c r="I15" i="1"/>
  <c r="H15" i="1"/>
  <c r="G15" i="1"/>
  <c r="I12" i="1"/>
  <c r="H12" i="1"/>
  <c r="G12" i="1"/>
  <c r="I11" i="1"/>
  <c r="H11" i="1"/>
  <c r="G11" i="1"/>
  <c r="I7" i="1"/>
  <c r="H7" i="1"/>
  <c r="G7" i="1"/>
  <c r="I5" i="1"/>
  <c r="H5" i="1"/>
  <c r="G5" i="1"/>
  <c r="G6" i="1" l="1"/>
  <c r="G43" i="1" s="1"/>
  <c r="H6" i="1"/>
  <c r="C41" i="1"/>
  <c r="C43" i="1" s="1"/>
  <c r="C45" i="1" s="1"/>
  <c r="H34" i="1"/>
  <c r="I43" i="1"/>
  <c r="H43" i="1" l="1"/>
  <c r="E45" i="1" s="1"/>
  <c r="F45" i="1"/>
  <c r="D45" i="1"/>
</calcChain>
</file>

<file path=xl/sharedStrings.xml><?xml version="1.0" encoding="utf-8"?>
<sst xmlns="http://schemas.openxmlformats.org/spreadsheetml/2006/main" count="43" uniqueCount="43">
  <si>
    <t>Item</t>
  </si>
  <si>
    <t>Weight [kg]</t>
  </si>
  <si>
    <t>Lcg [m]</t>
  </si>
  <si>
    <t>Tcg [m]</t>
  </si>
  <si>
    <t>Vcg {m]</t>
  </si>
  <si>
    <t>Ml [kg.m]</t>
  </si>
  <si>
    <t>Mt [kg.m]</t>
  </si>
  <si>
    <t>Mv [kh.m]</t>
  </si>
  <si>
    <t>Structures</t>
  </si>
  <si>
    <t>Bottom</t>
  </si>
  <si>
    <t>Sides</t>
  </si>
  <si>
    <t>Decks</t>
  </si>
  <si>
    <t>Machinery</t>
  </si>
  <si>
    <t>Generator</t>
  </si>
  <si>
    <t>Batteries</t>
  </si>
  <si>
    <t>Bilge system</t>
  </si>
  <si>
    <t>FW system</t>
  </si>
  <si>
    <t>Sanitary discharge system</t>
  </si>
  <si>
    <t>Equipment and outfitting</t>
  </si>
  <si>
    <t>Galley equipment</t>
  </si>
  <si>
    <t>Toilets</t>
  </si>
  <si>
    <t>Anchoring equipment</t>
  </si>
  <si>
    <t>Margin</t>
  </si>
  <si>
    <t>Design margin (5%)</t>
  </si>
  <si>
    <t>Totals</t>
  </si>
  <si>
    <t>Lightweight</t>
  </si>
  <si>
    <t>Engine 2</t>
  </si>
  <si>
    <t>Engine 1</t>
  </si>
  <si>
    <t>Inverter/Converter</t>
  </si>
  <si>
    <t>Single bed 1</t>
  </si>
  <si>
    <t>Single bed 2</t>
  </si>
  <si>
    <t>Double bed</t>
  </si>
  <si>
    <t>FW tank</t>
  </si>
  <si>
    <t>Table</t>
  </si>
  <si>
    <t>Superstructure</t>
  </si>
  <si>
    <t>Water jet 1</t>
  </si>
  <si>
    <t>Water jet 2</t>
  </si>
  <si>
    <t>Furniture, appliances, etc (Kitchen)</t>
  </si>
  <si>
    <t>Flybridge + Nav and com equipment</t>
  </si>
  <si>
    <t>Fuel tank</t>
  </si>
  <si>
    <t>Fire fighting equipment 1</t>
  </si>
  <si>
    <t>Fire fighting equipment 2</t>
  </si>
  <si>
    <t>Seat + Life jackets and safety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</si>
</sst>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2" xfId="0" applyFont="1" applyBorder="1"/>
    <xf numFmtId="0" fontId="2" fillId="0" borderId="0" xfId="0" applyFont="1"/>
    <xf numFmtId="0" fontId="2" fillId="3" borderId="3" xfId="0" applyFont="1" applyFill="1" applyBorder="1"/>
    <xf numFmtId="0" fontId="5" fillId="0" borderId="0" xfId="0" applyFont="1"/>
    <xf numFmtId="0" fontId="5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7"/>
  <sheetViews>
    <sheetView tabSelected="1" workbookViewId="0">
      <selection activeCell="M13" sqref="M13"/>
    </sheetView>
  </sheetViews>
  <sheetFormatPr defaultColWidth="14.44140625" defaultRowHeight="15" customHeight="1" x14ac:dyDescent="0.3"/>
  <cols>
    <col min="1" max="1" width="6.44140625" customWidth="1"/>
    <col min="2" max="2" width="36.109375" customWidth="1"/>
    <col min="3" max="3" width="13.6640625" customWidth="1"/>
    <col min="4" max="4" width="8.6640625" customWidth="1"/>
    <col min="5" max="5" width="10" customWidth="1"/>
    <col min="6" max="6" width="10.88671875" customWidth="1"/>
    <col min="7" max="26" width="8.6640625" customWidth="1"/>
  </cols>
  <sheetData>
    <row r="1" spans="1:9" ht="14.25" customHeight="1" x14ac:dyDescent="0.3"/>
    <row r="2" spans="1:9" ht="14.25" customHeight="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ht="14.25" customHeight="1" x14ac:dyDescent="0.3"/>
    <row r="4" spans="1:9" ht="14.25" customHeight="1" x14ac:dyDescent="0.3">
      <c r="A4" s="2">
        <v>1</v>
      </c>
      <c r="B4" s="2" t="s">
        <v>8</v>
      </c>
    </row>
    <row r="5" spans="1:9" ht="14.25" customHeight="1" x14ac:dyDescent="0.3">
      <c r="B5" s="3" t="s">
        <v>9</v>
      </c>
      <c r="C5">
        <v>1762.807</v>
      </c>
      <c r="D5">
        <v>4.84</v>
      </c>
      <c r="E5">
        <v>0</v>
      </c>
      <c r="F5">
        <v>0.60699999999999998</v>
      </c>
      <c r="G5" s="3">
        <f t="shared" ref="G5:G7" si="0">C5*D5</f>
        <v>8531.9858800000002</v>
      </c>
      <c r="H5" s="3">
        <f t="shared" ref="H5:H7" si="1">C5*E5</f>
        <v>0</v>
      </c>
      <c r="I5" s="3">
        <f t="shared" ref="I5:I7" si="2">C5*F5</f>
        <v>1070.0238489999999</v>
      </c>
    </row>
    <row r="6" spans="1:9" ht="14.25" customHeight="1" x14ac:dyDescent="0.3">
      <c r="B6" s="3" t="s">
        <v>10</v>
      </c>
      <c r="C6">
        <f>2128.459-C5</f>
        <v>365.65199999999982</v>
      </c>
      <c r="D6">
        <v>4.84</v>
      </c>
      <c r="E6">
        <v>0</v>
      </c>
      <c r="F6">
        <v>0.60699999999999998</v>
      </c>
      <c r="G6" s="3">
        <f t="shared" si="0"/>
        <v>1769.7556799999991</v>
      </c>
      <c r="H6" s="3">
        <f t="shared" si="1"/>
        <v>0</v>
      </c>
      <c r="I6" s="3">
        <f t="shared" si="2"/>
        <v>221.95076399999988</v>
      </c>
    </row>
    <row r="7" spans="1:9" ht="14.25" customHeight="1" x14ac:dyDescent="0.3">
      <c r="B7" s="3" t="s">
        <v>11</v>
      </c>
      <c r="C7">
        <v>529.82000000000005</v>
      </c>
      <c r="D7">
        <v>3.7189999999999999</v>
      </c>
      <c r="E7">
        <v>-2.7E-2</v>
      </c>
      <c r="F7">
        <v>1.1200000000000001</v>
      </c>
      <c r="G7" s="3">
        <f t="shared" si="0"/>
        <v>1970.4005800000002</v>
      </c>
      <c r="H7" s="3">
        <f t="shared" si="1"/>
        <v>-14.305140000000002</v>
      </c>
      <c r="I7" s="3">
        <f t="shared" si="2"/>
        <v>593.39840000000015</v>
      </c>
    </row>
    <row r="8" spans="1:9" ht="14.25" customHeight="1" x14ac:dyDescent="0.3">
      <c r="B8" s="9" t="s">
        <v>34</v>
      </c>
      <c r="C8">
        <v>1129.81</v>
      </c>
      <c r="D8">
        <v>6.0384000000000002</v>
      </c>
      <c r="E8">
        <v>0</v>
      </c>
      <c r="F8">
        <v>3.8170000000000002</v>
      </c>
      <c r="G8" s="3">
        <f t="shared" ref="G8" si="3">C8*D8</f>
        <v>6822.2447039999997</v>
      </c>
      <c r="H8" s="3">
        <f t="shared" ref="H8" si="4">C8*E8</f>
        <v>0</v>
      </c>
      <c r="I8" s="3">
        <f t="shared" ref="I8" si="5">C8*F8</f>
        <v>4312.48477</v>
      </c>
    </row>
    <row r="9" spans="1:9" ht="14.25" customHeight="1" x14ac:dyDescent="0.3"/>
    <row r="10" spans="1:9" ht="14.25" customHeight="1" x14ac:dyDescent="0.3">
      <c r="A10" s="2">
        <v>2</v>
      </c>
      <c r="B10" s="2" t="s">
        <v>12</v>
      </c>
    </row>
    <row r="11" spans="1:9" ht="14.25" customHeight="1" x14ac:dyDescent="0.3">
      <c r="B11" s="3" t="s">
        <v>27</v>
      </c>
      <c r="C11">
        <v>690</v>
      </c>
      <c r="D11">
        <v>2.9670000000000001</v>
      </c>
      <c r="E11">
        <v>0.47</v>
      </c>
      <c r="F11">
        <v>0.95399999999999996</v>
      </c>
      <c r="G11" s="3">
        <f t="shared" ref="G11:G22" si="6">C11*D11</f>
        <v>2047.23</v>
      </c>
      <c r="H11" s="3">
        <f t="shared" ref="H11:H22" si="7">C11*E11</f>
        <v>324.29999999999995</v>
      </c>
      <c r="I11" s="3">
        <f t="shared" ref="I11:I22" si="8">C11*F11</f>
        <v>658.26</v>
      </c>
    </row>
    <row r="12" spans="1:9" ht="14.25" customHeight="1" x14ac:dyDescent="0.3">
      <c r="B12" s="3" t="s">
        <v>26</v>
      </c>
      <c r="C12">
        <v>690</v>
      </c>
      <c r="D12">
        <v>2.9670000000000001</v>
      </c>
      <c r="E12">
        <v>-0.47</v>
      </c>
      <c r="F12">
        <v>0.95399999999999996</v>
      </c>
      <c r="G12" s="3">
        <f t="shared" si="6"/>
        <v>2047.23</v>
      </c>
      <c r="H12" s="3">
        <f t="shared" si="7"/>
        <v>-324.29999999999995</v>
      </c>
      <c r="I12" s="3">
        <f t="shared" si="8"/>
        <v>658.26</v>
      </c>
    </row>
    <row r="13" spans="1:9" ht="14.25" customHeight="1" x14ac:dyDescent="0.3">
      <c r="B13" s="9" t="s">
        <v>35</v>
      </c>
      <c r="C13">
        <v>130</v>
      </c>
      <c r="D13">
        <v>0.96</v>
      </c>
      <c r="E13">
        <v>0.38700000000000001</v>
      </c>
      <c r="F13">
        <v>0.64600000000000002</v>
      </c>
      <c r="G13" s="3">
        <f t="shared" ref="G13:G14" si="9">C13*D13</f>
        <v>124.8</v>
      </c>
      <c r="H13" s="3">
        <f t="shared" ref="H13:H14" si="10">C13*E13</f>
        <v>50.31</v>
      </c>
      <c r="I13" s="3">
        <f t="shared" ref="I13:I14" si="11">C13*F13</f>
        <v>83.98</v>
      </c>
    </row>
    <row r="14" spans="1:9" ht="14.25" customHeight="1" x14ac:dyDescent="0.3">
      <c r="B14" s="9" t="s">
        <v>36</v>
      </c>
      <c r="C14">
        <v>130</v>
      </c>
      <c r="D14">
        <v>0.96</v>
      </c>
      <c r="E14">
        <v>-0.38700000000000001</v>
      </c>
      <c r="F14">
        <v>0.64600000000000002</v>
      </c>
      <c r="G14" s="3">
        <f t="shared" si="9"/>
        <v>124.8</v>
      </c>
      <c r="H14" s="3">
        <f t="shared" si="10"/>
        <v>-50.31</v>
      </c>
      <c r="I14" s="3">
        <f t="shared" si="11"/>
        <v>83.98</v>
      </c>
    </row>
    <row r="15" spans="1:9" ht="14.25" customHeight="1" x14ac:dyDescent="0.3">
      <c r="B15" s="3" t="s">
        <v>13</v>
      </c>
      <c r="C15">
        <v>90</v>
      </c>
      <c r="D15">
        <v>3.444</v>
      </c>
      <c r="E15">
        <v>0</v>
      </c>
      <c r="F15">
        <v>0.32400000000000001</v>
      </c>
      <c r="G15" s="3">
        <f t="shared" si="6"/>
        <v>309.95999999999998</v>
      </c>
      <c r="H15" s="3">
        <f t="shared" si="7"/>
        <v>0</v>
      </c>
      <c r="I15" s="3">
        <f t="shared" si="8"/>
        <v>29.16</v>
      </c>
    </row>
    <row r="16" spans="1:9" ht="14.25" customHeight="1" x14ac:dyDescent="0.3">
      <c r="B16" s="9" t="s">
        <v>28</v>
      </c>
      <c r="C16">
        <v>3.4</v>
      </c>
      <c r="D16">
        <v>2.9</v>
      </c>
      <c r="E16">
        <v>0</v>
      </c>
      <c r="F16">
        <v>0.46700000000000003</v>
      </c>
      <c r="G16" s="3">
        <f t="shared" ref="G16" si="12">C16*D16</f>
        <v>9.86</v>
      </c>
      <c r="H16" s="3">
        <f t="shared" ref="H16" si="13">C16*E16</f>
        <v>0</v>
      </c>
      <c r="I16" s="3">
        <f t="shared" ref="I16" si="14">C16*F16</f>
        <v>1.5878000000000001</v>
      </c>
    </row>
    <row r="17" spans="1:9" ht="14.25" customHeight="1" x14ac:dyDescent="0.3">
      <c r="B17" s="3" t="s">
        <v>14</v>
      </c>
      <c r="C17">
        <v>24.39</v>
      </c>
      <c r="D17">
        <v>4.5339999999999998</v>
      </c>
      <c r="E17">
        <v>-0.92200000000000004</v>
      </c>
      <c r="F17">
        <v>0.54800000000000004</v>
      </c>
      <c r="G17" s="3">
        <f t="shared" si="6"/>
        <v>110.58426</v>
      </c>
      <c r="H17" s="3">
        <f t="shared" si="7"/>
        <v>-22.487580000000001</v>
      </c>
      <c r="I17" s="3">
        <f t="shared" si="8"/>
        <v>13.365720000000001</v>
      </c>
    </row>
    <row r="18" spans="1:9" ht="14.25" customHeight="1" x14ac:dyDescent="0.3">
      <c r="B18" s="3" t="s">
        <v>15</v>
      </c>
      <c r="C18">
        <v>0.95</v>
      </c>
      <c r="D18">
        <v>5.52</v>
      </c>
      <c r="E18">
        <v>0</v>
      </c>
      <c r="F18">
        <v>0.14499999999999999</v>
      </c>
      <c r="G18" s="3">
        <f t="shared" si="6"/>
        <v>5.2439999999999998</v>
      </c>
      <c r="H18" s="3">
        <f t="shared" si="7"/>
        <v>0</v>
      </c>
      <c r="I18" s="3">
        <f t="shared" si="8"/>
        <v>0.13774999999999998</v>
      </c>
    </row>
    <row r="19" spans="1:9" ht="14.25" customHeight="1" x14ac:dyDescent="0.3">
      <c r="B19" s="3" t="s">
        <v>16</v>
      </c>
      <c r="C19">
        <v>1.6</v>
      </c>
      <c r="D19">
        <v>5.8040000000000003</v>
      </c>
      <c r="E19">
        <v>0</v>
      </c>
      <c r="F19">
        <v>0.45</v>
      </c>
      <c r="G19" s="3">
        <f t="shared" si="6"/>
        <v>9.2864000000000004</v>
      </c>
      <c r="H19" s="3">
        <f t="shared" si="7"/>
        <v>0</v>
      </c>
      <c r="I19" s="3">
        <f t="shared" si="8"/>
        <v>0.72000000000000008</v>
      </c>
    </row>
    <row r="20" spans="1:9" ht="14.25" customHeight="1" x14ac:dyDescent="0.3">
      <c r="B20" s="9" t="s">
        <v>32</v>
      </c>
      <c r="C20">
        <v>39.07</v>
      </c>
      <c r="D20">
        <v>6.7290000000000001</v>
      </c>
      <c r="E20">
        <v>0</v>
      </c>
      <c r="F20">
        <v>0.52</v>
      </c>
      <c r="G20" s="9">
        <f t="shared" si="6"/>
        <v>262.90203000000002</v>
      </c>
      <c r="H20" s="9">
        <f t="shared" si="7"/>
        <v>0</v>
      </c>
      <c r="I20" s="9">
        <f t="shared" si="8"/>
        <v>20.316400000000002</v>
      </c>
    </row>
    <row r="21" spans="1:9" ht="14.25" customHeight="1" x14ac:dyDescent="0.3">
      <c r="B21" s="9" t="s">
        <v>39</v>
      </c>
      <c r="C21">
        <v>39.43</v>
      </c>
      <c r="D21">
        <v>4.0469999999999997</v>
      </c>
      <c r="E21">
        <v>-0.32900000000000001</v>
      </c>
      <c r="F21">
        <v>0.84099999999999997</v>
      </c>
      <c r="G21" s="9">
        <f t="shared" si="6"/>
        <v>159.57320999999999</v>
      </c>
      <c r="H21" s="9">
        <f t="shared" si="7"/>
        <v>-12.972470000000001</v>
      </c>
      <c r="I21" s="9">
        <f t="shared" si="8"/>
        <v>33.160629999999998</v>
      </c>
    </row>
    <row r="22" spans="1:9" ht="14.25" customHeight="1" x14ac:dyDescent="0.3">
      <c r="B22" s="3" t="s">
        <v>17</v>
      </c>
      <c r="C22">
        <v>39.07</v>
      </c>
      <c r="D22">
        <v>4.91</v>
      </c>
      <c r="E22">
        <v>0</v>
      </c>
      <c r="F22">
        <v>0.52</v>
      </c>
      <c r="G22" s="3">
        <f t="shared" si="6"/>
        <v>191.83369999999999</v>
      </c>
      <c r="H22" s="3">
        <f t="shared" si="7"/>
        <v>0</v>
      </c>
      <c r="I22" s="3">
        <f t="shared" si="8"/>
        <v>20.316400000000002</v>
      </c>
    </row>
    <row r="23" spans="1:9" ht="14.25" customHeight="1" x14ac:dyDescent="0.3"/>
    <row r="24" spans="1:9" ht="14.25" customHeight="1" x14ac:dyDescent="0.3">
      <c r="A24" s="2">
        <v>3</v>
      </c>
      <c r="B24" s="2" t="s">
        <v>18</v>
      </c>
    </row>
    <row r="25" spans="1:9" ht="14.25" customHeight="1" x14ac:dyDescent="0.3">
      <c r="B25" s="9" t="s">
        <v>37</v>
      </c>
      <c r="C25">
        <v>200</v>
      </c>
      <c r="D25">
        <v>3</v>
      </c>
      <c r="E25">
        <v>0.86299999999999999</v>
      </c>
      <c r="F25">
        <v>2.4420000000000002</v>
      </c>
      <c r="G25" s="3">
        <f t="shared" ref="G25:G30" si="15">C25*D25</f>
        <v>600</v>
      </c>
      <c r="H25" s="3">
        <f t="shared" ref="H25:H30" si="16">C25*E25</f>
        <v>172.6</v>
      </c>
      <c r="I25" s="3">
        <f t="shared" ref="I25:I30" si="17">C25*F25</f>
        <v>488.40000000000003</v>
      </c>
    </row>
    <row r="26" spans="1:9" ht="14.25" customHeight="1" x14ac:dyDescent="0.3">
      <c r="B26" s="9" t="s">
        <v>29</v>
      </c>
      <c r="C26">
        <v>40</v>
      </c>
      <c r="D26">
        <v>5.5460000000000003</v>
      </c>
      <c r="E26">
        <v>-1.1599999999999999</v>
      </c>
      <c r="F26">
        <v>0.90200000000000002</v>
      </c>
      <c r="G26" s="3">
        <f t="shared" ref="G26:G29" si="18">C26*D26</f>
        <v>221.84</v>
      </c>
      <c r="H26" s="3">
        <f t="shared" si="16"/>
        <v>-46.4</v>
      </c>
      <c r="I26" s="3">
        <f t="shared" ref="I26:I29" si="19">C26*F26</f>
        <v>36.08</v>
      </c>
    </row>
    <row r="27" spans="1:9" ht="14.25" customHeight="1" x14ac:dyDescent="0.3">
      <c r="B27" s="9" t="s">
        <v>30</v>
      </c>
      <c r="C27">
        <v>40</v>
      </c>
      <c r="D27">
        <v>6.3540000000000001</v>
      </c>
      <c r="E27">
        <v>1.0229999999999999</v>
      </c>
      <c r="F27">
        <v>0.90200000000000002</v>
      </c>
      <c r="G27" s="3">
        <f t="shared" si="18"/>
        <v>254.16</v>
      </c>
      <c r="H27" s="3">
        <f>C27*E26</f>
        <v>-46.4</v>
      </c>
      <c r="I27" s="3">
        <f t="shared" si="19"/>
        <v>36.08</v>
      </c>
    </row>
    <row r="28" spans="1:9" ht="14.25" customHeight="1" x14ac:dyDescent="0.3">
      <c r="B28" s="9" t="s">
        <v>31</v>
      </c>
      <c r="C28">
        <v>70</v>
      </c>
      <c r="D28">
        <v>7.9539999999999997</v>
      </c>
      <c r="E28">
        <v>-0.27900000000000003</v>
      </c>
      <c r="F28">
        <v>1.0509999999999999</v>
      </c>
      <c r="G28" s="3">
        <f t="shared" si="18"/>
        <v>556.78</v>
      </c>
      <c r="H28" s="3">
        <f t="shared" ref="H28" si="20">C28*E28</f>
        <v>-19.53</v>
      </c>
      <c r="I28" s="3">
        <f t="shared" si="19"/>
        <v>73.569999999999993</v>
      </c>
    </row>
    <row r="29" spans="1:9" ht="14.25" customHeight="1" x14ac:dyDescent="0.3">
      <c r="B29" s="9" t="s">
        <v>33</v>
      </c>
      <c r="C29">
        <v>20</v>
      </c>
      <c r="D29">
        <v>3.3820000000000001</v>
      </c>
      <c r="E29">
        <v>-0.57599999999999996</v>
      </c>
      <c r="F29">
        <v>1.7969999999999999</v>
      </c>
      <c r="G29" s="9">
        <f t="shared" si="18"/>
        <v>67.64</v>
      </c>
      <c r="H29" s="3"/>
      <c r="I29" s="9">
        <f t="shared" si="19"/>
        <v>35.94</v>
      </c>
    </row>
    <row r="30" spans="1:9" ht="14.25" customHeight="1" x14ac:dyDescent="0.3">
      <c r="B30" s="3" t="s">
        <v>19</v>
      </c>
      <c r="G30" s="3">
        <f t="shared" si="15"/>
        <v>0</v>
      </c>
      <c r="H30" s="3">
        <f t="shared" si="16"/>
        <v>0</v>
      </c>
      <c r="I30" s="3">
        <f t="shared" si="17"/>
        <v>0</v>
      </c>
    </row>
    <row r="31" spans="1:9" ht="14.25" customHeight="1" x14ac:dyDescent="0.3">
      <c r="B31" s="3" t="s">
        <v>20</v>
      </c>
      <c r="C31">
        <v>10</v>
      </c>
      <c r="D31">
        <v>4.53</v>
      </c>
      <c r="E31">
        <v>0.98099999999999998</v>
      </c>
      <c r="F31">
        <v>1.2290000000000001</v>
      </c>
      <c r="G31" s="3">
        <f t="shared" ref="G31" si="21">C31*D31</f>
        <v>45.300000000000004</v>
      </c>
      <c r="H31" s="3">
        <f t="shared" ref="H31" si="22">C31*E31</f>
        <v>9.81</v>
      </c>
      <c r="I31" s="3">
        <f t="shared" ref="I31" si="23">C31*F31</f>
        <v>12.290000000000001</v>
      </c>
    </row>
    <row r="32" spans="1:9" ht="14.25" customHeight="1" x14ac:dyDescent="0.3">
      <c r="B32" s="3" t="s">
        <v>21</v>
      </c>
      <c r="C32">
        <v>406.94</v>
      </c>
      <c r="D32">
        <v>10.71</v>
      </c>
      <c r="E32">
        <v>0</v>
      </c>
      <c r="F32">
        <v>2.7749999999999999</v>
      </c>
      <c r="G32" s="3">
        <f t="shared" ref="G32:G35" si="24">C32*D32</f>
        <v>4358.3274000000001</v>
      </c>
      <c r="H32" s="3">
        <f t="shared" ref="H32:H38" si="25">C32*E32</f>
        <v>0</v>
      </c>
      <c r="I32" s="3">
        <f t="shared" ref="I32:I38" si="26">C32*F32</f>
        <v>1129.2584999999999</v>
      </c>
    </row>
    <row r="33" spans="1:9" ht="14.25" customHeight="1" x14ac:dyDescent="0.3">
      <c r="B33" s="3"/>
      <c r="G33" s="3"/>
      <c r="H33" s="3"/>
      <c r="I33" s="3"/>
    </row>
    <row r="34" spans="1:9" ht="14.25" customHeight="1" x14ac:dyDescent="0.3">
      <c r="B34" s="9" t="s">
        <v>40</v>
      </c>
      <c r="C34">
        <v>54.9</v>
      </c>
      <c r="D34">
        <v>1.95</v>
      </c>
      <c r="E34">
        <v>0.84499999999999997</v>
      </c>
      <c r="F34">
        <v>0.95599999999999996</v>
      </c>
      <c r="G34" s="3">
        <f t="shared" si="24"/>
        <v>107.05499999999999</v>
      </c>
      <c r="H34" s="3">
        <f t="shared" si="25"/>
        <v>46.390499999999996</v>
      </c>
      <c r="I34" s="3">
        <f t="shared" si="26"/>
        <v>52.484399999999994</v>
      </c>
    </row>
    <row r="35" spans="1:9" ht="14.25" customHeight="1" x14ac:dyDescent="0.3">
      <c r="B35" s="9" t="s">
        <v>41</v>
      </c>
      <c r="C35">
        <v>54.9</v>
      </c>
      <c r="D35">
        <v>1.95</v>
      </c>
      <c r="E35">
        <v>-0.84499999999999997</v>
      </c>
      <c r="F35">
        <v>0.95599999999999996</v>
      </c>
      <c r="G35" s="3">
        <f t="shared" si="24"/>
        <v>107.05499999999999</v>
      </c>
      <c r="H35" s="3">
        <f t="shared" ref="H35" si="27">C35*E35</f>
        <v>-46.390499999999996</v>
      </c>
      <c r="I35" s="3">
        <f t="shared" ref="I35" si="28">C35*F35</f>
        <v>52.484399999999994</v>
      </c>
    </row>
    <row r="36" spans="1:9" ht="14.25" customHeight="1" x14ac:dyDescent="0.3">
      <c r="B36" s="9" t="s">
        <v>42</v>
      </c>
      <c r="C36">
        <v>20</v>
      </c>
      <c r="D36">
        <v>3.5219999999999998</v>
      </c>
      <c r="E36">
        <v>-1.1859999999999999</v>
      </c>
      <c r="F36">
        <v>1.6719999999999999</v>
      </c>
      <c r="G36" s="3">
        <f>C36*D36</f>
        <v>70.44</v>
      </c>
      <c r="H36" s="3">
        <f>C36*E36</f>
        <v>-23.72</v>
      </c>
      <c r="I36" s="3">
        <f>C36*F36</f>
        <v>33.44</v>
      </c>
    </row>
    <row r="37" spans="1:9" ht="14.25" customHeight="1" x14ac:dyDescent="0.3">
      <c r="B37" s="7"/>
      <c r="C37" s="8"/>
      <c r="D37" s="8"/>
      <c r="E37" s="8"/>
      <c r="F37" s="8"/>
      <c r="G37" s="7"/>
      <c r="H37" s="7"/>
      <c r="I37" s="7"/>
    </row>
    <row r="38" spans="1:9" ht="14.25" customHeight="1" x14ac:dyDescent="0.3">
      <c r="B38" s="9" t="s">
        <v>38</v>
      </c>
      <c r="C38">
        <v>100</v>
      </c>
      <c r="D38">
        <v>3.4239999999999999</v>
      </c>
      <c r="E38">
        <v>0</v>
      </c>
      <c r="F38">
        <v>5</v>
      </c>
      <c r="G38" s="3">
        <f t="shared" ref="G38" si="29">C38*D38</f>
        <v>342.4</v>
      </c>
      <c r="H38" s="3">
        <f t="shared" si="25"/>
        <v>0</v>
      </c>
      <c r="I38" s="3">
        <f t="shared" si="26"/>
        <v>500</v>
      </c>
    </row>
    <row r="39" spans="1:9" ht="14.25" customHeight="1" x14ac:dyDescent="0.3"/>
    <row r="40" spans="1:9" ht="14.25" customHeight="1" x14ac:dyDescent="0.3">
      <c r="A40" s="2">
        <v>4</v>
      </c>
      <c r="B40" s="2" t="s">
        <v>22</v>
      </c>
    </row>
    <row r="41" spans="1:9" ht="14.25" customHeight="1" x14ac:dyDescent="0.3">
      <c r="B41" s="3" t="s">
        <v>23</v>
      </c>
      <c r="C41" s="4">
        <f>0.05*SUM(C2:C36)</f>
        <v>329.13694999999996</v>
      </c>
    </row>
    <row r="42" spans="1:9" ht="14.25" customHeight="1" x14ac:dyDescent="0.3"/>
    <row r="43" spans="1:9" ht="14.25" customHeight="1" x14ac:dyDescent="0.3">
      <c r="B43" s="3" t="s">
        <v>24</v>
      </c>
      <c r="C43" s="4">
        <f>SUM(C4:C41)</f>
        <v>7011.8759499999987</v>
      </c>
      <c r="D43" s="5"/>
      <c r="E43" s="5"/>
      <c r="F43" s="5"/>
      <c r="G43" s="4">
        <f>SUM(G4:G41)</f>
        <v>31228.687843999989</v>
      </c>
      <c r="H43" s="4">
        <f>SUM(H4:H41)</f>
        <v>-3.4051899999999975</v>
      </c>
      <c r="I43" s="4">
        <f>SUM(I4:I41)</f>
        <v>10251.129782999998</v>
      </c>
    </row>
    <row r="44" spans="1:9" ht="14.25" customHeight="1" x14ac:dyDescent="0.3"/>
    <row r="45" spans="1:9" ht="14.25" customHeight="1" x14ac:dyDescent="0.3">
      <c r="B45" s="2" t="s">
        <v>25</v>
      </c>
      <c r="C45" s="6">
        <f>C43</f>
        <v>7011.8759499999987</v>
      </c>
      <c r="D45" s="6">
        <f t="shared" ref="D45:F45" si="30">IF($C$43&lt;&gt;0,G43/$C$43,0)</f>
        <v>4.4536851573935783</v>
      </c>
      <c r="E45" s="6">
        <f t="shared" si="30"/>
        <v>-4.8563180870306159E-4</v>
      </c>
      <c r="F45" s="6">
        <f t="shared" si="30"/>
        <v>1.4619667912122718</v>
      </c>
      <c r="G45" s="5"/>
      <c r="H45" s="5"/>
      <c r="I45" s="5"/>
    </row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mventura</dc:creator>
  <cp:lastModifiedBy>Guilherme Rothbarth</cp:lastModifiedBy>
  <dcterms:created xsi:type="dcterms:W3CDTF">2022-06-08T09:30:17Z</dcterms:created>
  <dcterms:modified xsi:type="dcterms:W3CDTF">2022-07-16T09:08:23Z</dcterms:modified>
</cp:coreProperties>
</file>