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6E797370-4B20-4E59-9ECC-9AE492DC2A40}" xr6:coauthVersionLast="47" xr6:coauthVersionMax="47" xr10:uidLastSave="{00000000-0000-0000-0000-000000000000}"/>
  <bookViews>
    <workbookView xWindow="132" yWindow="204" windowWidth="12108" windowHeight="11844" xr2:uid="{00000000-000D-0000-FFFF-FFFF00000000}"/>
  </bookViews>
  <sheets>
    <sheet name="ASTM D-258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G20" i="1"/>
  <c r="H20" i="1"/>
  <c r="C10" i="1"/>
  <c r="D8" i="1"/>
  <c r="E8" i="1"/>
  <c r="G18" i="1"/>
  <c r="H18" i="1"/>
  <c r="D9" i="1"/>
  <c r="E9" i="1"/>
  <c r="G19" i="1"/>
  <c r="H19" i="1"/>
  <c r="C9" i="1"/>
  <c r="C8" i="1"/>
  <c r="C25" i="1" l="1"/>
  <c r="D25" i="1" s="1"/>
  <c r="E25" i="1" s="1"/>
  <c r="F25" i="1" s="1"/>
  <c r="C26" i="1"/>
  <c r="D26" i="1" s="1"/>
  <c r="E26" i="1" s="1"/>
  <c r="C27" i="1"/>
  <c r="D27" i="1" s="1"/>
  <c r="C24" i="1"/>
  <c r="D24" i="1"/>
  <c r="F14" i="1"/>
  <c r="F15" i="1" s="1"/>
  <c r="F16" i="1" s="1"/>
  <c r="F17" i="1" s="1"/>
  <c r="E14" i="1"/>
  <c r="D14" i="1"/>
  <c r="G5" i="1"/>
  <c r="G6" i="1"/>
  <c r="G7" i="1"/>
  <c r="G4" i="1"/>
  <c r="F5" i="1"/>
  <c r="H5" i="1" s="1"/>
  <c r="F6" i="1"/>
  <c r="H6" i="1" s="1"/>
  <c r="F7" i="1"/>
  <c r="H7" i="1" s="1"/>
  <c r="F4" i="1"/>
  <c r="C15" i="1"/>
  <c r="C16" i="1"/>
  <c r="C17" i="1"/>
  <c r="C14" i="1"/>
  <c r="D15" i="1" l="1"/>
  <c r="D16" i="1" s="1"/>
  <c r="D17" i="1" s="1"/>
  <c r="D20" i="1"/>
  <c r="D18" i="1"/>
  <c r="D19" i="1"/>
  <c r="F10" i="1"/>
  <c r="F8" i="1"/>
  <c r="F9" i="1"/>
  <c r="E18" i="1"/>
  <c r="H4" i="1"/>
  <c r="E15" i="1"/>
  <c r="E16" i="1" s="1"/>
  <c r="E17" i="1" s="1"/>
  <c r="C20" i="1"/>
  <c r="C18" i="1"/>
  <c r="C19" i="1"/>
  <c r="G10" i="1"/>
  <c r="G8" i="1"/>
  <c r="G9" i="1"/>
  <c r="F20" i="1"/>
  <c r="F18" i="1"/>
  <c r="F19" i="1"/>
  <c r="C30" i="1"/>
  <c r="C28" i="1"/>
  <c r="C29" i="1"/>
  <c r="E24" i="1"/>
  <c r="G24" i="1" s="1"/>
  <c r="D30" i="1"/>
  <c r="D29" i="1"/>
  <c r="D28" i="1"/>
  <c r="F26" i="1"/>
  <c r="G26" i="1"/>
  <c r="G25" i="1"/>
  <c r="E27" i="1"/>
  <c r="G27" i="1" s="1"/>
  <c r="H10" i="1" l="1"/>
  <c r="H8" i="1"/>
  <c r="H9" i="1"/>
  <c r="E20" i="1"/>
  <c r="G28" i="1"/>
  <c r="G30" i="1"/>
  <c r="G29" i="1"/>
  <c r="T4" i="1"/>
  <c r="F24" i="1"/>
  <c r="E29" i="1"/>
  <c r="E30" i="1"/>
  <c r="E28" i="1"/>
  <c r="E19" i="1"/>
  <c r="F27" i="1"/>
  <c r="F30" i="1" l="1"/>
  <c r="F28" i="1"/>
  <c r="F29" i="1"/>
</calcChain>
</file>

<file path=xl/sharedStrings.xml><?xml version="1.0" encoding="utf-8"?>
<sst xmlns="http://schemas.openxmlformats.org/spreadsheetml/2006/main" count="33" uniqueCount="25">
  <si>
    <t>Crucible weight (g)</t>
  </si>
  <si>
    <t>Before burn</t>
  </si>
  <si>
    <t>After burn</t>
  </si>
  <si>
    <t>Crucible + specimen weight (g)</t>
  </si>
  <si>
    <t>Ignition Loss Range</t>
  </si>
  <si>
    <t>Ignition Loss (Weight Fraction %)</t>
  </si>
  <si>
    <t>Specimen Weight</t>
  </si>
  <si>
    <t>Residue Weight</t>
  </si>
  <si>
    <t>W1 (g)</t>
  </si>
  <si>
    <t>Sample Average (%)</t>
  </si>
  <si>
    <t>Standard Deviation (%)</t>
  </si>
  <si>
    <t>Fibre Volume Fraction</t>
  </si>
  <si>
    <t>Matrix Volume Fraction</t>
  </si>
  <si>
    <t>Fiber Glass Density [E] (g/cm3)</t>
  </si>
  <si>
    <t>wf (g)</t>
  </si>
  <si>
    <t>wm (g)</t>
  </si>
  <si>
    <t>"Fiber Weight"</t>
  </si>
  <si>
    <t>Wf</t>
  </si>
  <si>
    <t>Wm</t>
  </si>
  <si>
    <t>Laminate Density (g/cm3)</t>
  </si>
  <si>
    <t>Resin Density (g/cm3)</t>
  </si>
  <si>
    <t>Average</t>
  </si>
  <si>
    <t>Stand. Deviation</t>
  </si>
  <si>
    <t>Aver. Deviation</t>
  </si>
  <si>
    <t>N°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</si>
</sst>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1" xfId="0" applyNumberFormat="1" applyBorder="1"/>
    <xf numFmtId="0" fontId="1" fillId="0" borderId="0" xfId="0" applyFont="1" applyFill="1"/>
    <xf numFmtId="0" fontId="0" fillId="0" borderId="1" xfId="0" applyBorder="1" applyAlignment="1">
      <alignment horizontal="right"/>
    </xf>
    <xf numFmtId="164" fontId="0" fillId="0" borderId="1" xfId="0" applyNumberFormat="1" applyFill="1" applyBorder="1"/>
    <xf numFmtId="1" fontId="0" fillId="0" borderId="1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0"/>
  <sheetViews>
    <sheetView tabSelected="1" zoomScale="90" zoomScaleNormal="90" workbookViewId="0">
      <selection activeCell="B22" sqref="B22:B30"/>
    </sheetView>
  </sheetViews>
  <sheetFormatPr defaultRowHeight="14.4" x14ac:dyDescent="0.3"/>
  <cols>
    <col min="2" max="2" width="15.33203125" customWidth="1"/>
    <col min="3" max="3" width="18.21875" customWidth="1"/>
    <col min="4" max="4" width="15.88671875" customWidth="1"/>
    <col min="5" max="8" width="15.6640625" customWidth="1"/>
    <col min="9" max="9" width="18.109375" customWidth="1"/>
    <col min="10" max="10" width="19.33203125" customWidth="1"/>
    <col min="11" max="11" width="14" customWidth="1"/>
    <col min="12" max="12" width="15.21875" customWidth="1"/>
    <col min="13" max="13" width="18.33203125" customWidth="1"/>
    <col min="14" max="16" width="18.77734375" customWidth="1"/>
    <col min="17" max="17" width="15" customWidth="1"/>
    <col min="18" max="18" width="14.5546875" customWidth="1"/>
    <col min="19" max="19" width="14.6640625" customWidth="1"/>
  </cols>
  <sheetData>
    <row r="1" spans="2:20" ht="15" thickBot="1" x14ac:dyDescent="0.35"/>
    <row r="2" spans="2:20" x14ac:dyDescent="0.3">
      <c r="B2" s="6" t="s">
        <v>24</v>
      </c>
      <c r="C2" s="7" t="s">
        <v>0</v>
      </c>
      <c r="D2" s="7" t="s">
        <v>3</v>
      </c>
      <c r="E2" s="7"/>
      <c r="F2" s="8" t="s">
        <v>6</v>
      </c>
      <c r="G2" s="8" t="s">
        <v>7</v>
      </c>
      <c r="H2" s="8" t="s">
        <v>16</v>
      </c>
    </row>
    <row r="3" spans="2:20" x14ac:dyDescent="0.3">
      <c r="B3" s="13"/>
      <c r="C3" s="14"/>
      <c r="D3" s="15" t="s">
        <v>1</v>
      </c>
      <c r="E3" s="15" t="s">
        <v>2</v>
      </c>
      <c r="F3" s="15" t="s">
        <v>8</v>
      </c>
      <c r="G3" s="15" t="s">
        <v>15</v>
      </c>
      <c r="H3" s="15" t="s">
        <v>14</v>
      </c>
    </row>
    <row r="4" spans="2:20" x14ac:dyDescent="0.3">
      <c r="B4" s="5">
        <v>1</v>
      </c>
      <c r="C4" s="1">
        <v>49.3</v>
      </c>
      <c r="D4" s="1">
        <v>60.470999999999997</v>
      </c>
      <c r="E4" s="1">
        <v>57.137999999999998</v>
      </c>
      <c r="F4" s="1">
        <f>D4-C4</f>
        <v>11.170999999999999</v>
      </c>
      <c r="G4" s="1">
        <f>D4-E4</f>
        <v>3.3329999999999984</v>
      </c>
      <c r="H4" s="1">
        <f>F4-G4</f>
        <v>7.838000000000001</v>
      </c>
      <c r="T4" s="2">
        <f>AVEDEV(G24:G27)</f>
        <v>1.9886214442697073E-2</v>
      </c>
    </row>
    <row r="5" spans="2:20" x14ac:dyDescent="0.3">
      <c r="B5" s="5">
        <v>2</v>
      </c>
      <c r="C5" s="1">
        <v>49.161000000000001</v>
      </c>
      <c r="D5" s="1">
        <v>60.426000000000002</v>
      </c>
      <c r="E5" s="1">
        <v>56.622999999999998</v>
      </c>
      <c r="F5" s="1">
        <f t="shared" ref="F5:F7" si="0">D5-C5</f>
        <v>11.265000000000001</v>
      </c>
      <c r="G5" s="1">
        <f t="shared" ref="G5:G7" si="1">D5-E5</f>
        <v>3.8030000000000044</v>
      </c>
      <c r="H5" s="1">
        <f t="shared" ref="H5:H6" si="2">F5-G5</f>
        <v>7.4619999999999962</v>
      </c>
    </row>
    <row r="6" spans="2:20" x14ac:dyDescent="0.3">
      <c r="B6" s="5">
        <v>3</v>
      </c>
      <c r="C6" s="1">
        <v>50.098999999999997</v>
      </c>
      <c r="D6" s="1">
        <v>60.237000000000002</v>
      </c>
      <c r="E6" s="1">
        <v>57.216000000000001</v>
      </c>
      <c r="F6" s="1">
        <f t="shared" si="0"/>
        <v>10.138000000000005</v>
      </c>
      <c r="G6" s="1">
        <f t="shared" si="1"/>
        <v>3.0210000000000008</v>
      </c>
      <c r="H6" s="1">
        <f t="shared" si="2"/>
        <v>7.1170000000000044</v>
      </c>
    </row>
    <row r="7" spans="2:20" x14ac:dyDescent="0.3">
      <c r="B7" s="5">
        <v>4</v>
      </c>
      <c r="C7" s="1">
        <v>50.468000000000004</v>
      </c>
      <c r="D7" s="1">
        <v>61.918999999999997</v>
      </c>
      <c r="E7" s="1">
        <v>58.168999999999997</v>
      </c>
      <c r="F7" s="1">
        <f t="shared" si="0"/>
        <v>11.450999999999993</v>
      </c>
      <c r="G7" s="1">
        <f t="shared" si="1"/>
        <v>3.75</v>
      </c>
      <c r="H7" s="1">
        <f>F7-G7</f>
        <v>7.7009999999999934</v>
      </c>
    </row>
    <row r="8" spans="2:20" x14ac:dyDescent="0.3">
      <c r="B8" s="3" t="s">
        <v>21</v>
      </c>
      <c r="C8" s="1">
        <f>AVERAGE(C4:C7)</f>
        <v>49.757000000000005</v>
      </c>
      <c r="D8" s="1">
        <f t="shared" ref="D8:S8" si="3">AVERAGE(D4:D7)</f>
        <v>60.763249999999999</v>
      </c>
      <c r="E8" s="1">
        <f t="shared" si="3"/>
        <v>57.286500000000004</v>
      </c>
      <c r="F8" s="1">
        <f t="shared" si="3"/>
        <v>11.00625</v>
      </c>
      <c r="G8" s="1">
        <f t="shared" si="3"/>
        <v>3.4767500000000009</v>
      </c>
      <c r="H8" s="1">
        <f t="shared" si="3"/>
        <v>7.5294999999999987</v>
      </c>
    </row>
    <row r="9" spans="2:20" x14ac:dyDescent="0.3">
      <c r="B9" s="3" t="s">
        <v>22</v>
      </c>
      <c r="C9" s="1">
        <f>STDEV(C4:C7)</f>
        <v>0.62890115810568192</v>
      </c>
      <c r="D9" s="1">
        <f t="shared" ref="D9:S9" si="4">STDEV(D4:D7)</f>
        <v>0.77714107470908855</v>
      </c>
      <c r="E9" s="1">
        <f t="shared" si="4"/>
        <v>0.64447937644789388</v>
      </c>
      <c r="F9" s="1">
        <f t="shared" si="4"/>
        <v>0.59041080331127216</v>
      </c>
      <c r="G9" s="1">
        <f t="shared" si="4"/>
        <v>0.36944857558258476</v>
      </c>
      <c r="H9" s="1">
        <f t="shared" si="4"/>
        <v>0.31585703517044711</v>
      </c>
    </row>
    <row r="10" spans="2:20" x14ac:dyDescent="0.3">
      <c r="B10" s="3" t="s">
        <v>23</v>
      </c>
      <c r="C10" s="1">
        <f>AVEDEV(C4:C7)</f>
        <v>0.52650000000000041</v>
      </c>
      <c r="D10" s="1">
        <f t="shared" ref="D10:S10" si="5">AVEDEV(D4:D7)</f>
        <v>0.57787499999999881</v>
      </c>
      <c r="E10" s="1">
        <f t="shared" si="5"/>
        <v>0.44125000000000192</v>
      </c>
      <c r="F10" s="1">
        <f t="shared" si="5"/>
        <v>0.43412499999999721</v>
      </c>
      <c r="G10" s="1">
        <f t="shared" si="5"/>
        <v>0.29975000000000129</v>
      </c>
      <c r="H10" s="1">
        <f t="shared" si="5"/>
        <v>0.23999999999999844</v>
      </c>
    </row>
    <row r="11" spans="2:20" ht="15" thickBot="1" x14ac:dyDescent="0.35"/>
    <row r="12" spans="2:20" ht="14.4" customHeight="1" x14ac:dyDescent="0.3">
      <c r="B12" s="6" t="s">
        <v>24</v>
      </c>
      <c r="C12" s="20" t="s">
        <v>5</v>
      </c>
      <c r="D12" s="10" t="s">
        <v>9</v>
      </c>
      <c r="E12" s="9" t="s">
        <v>10</v>
      </c>
      <c r="F12" s="11" t="s">
        <v>4</v>
      </c>
      <c r="G12" s="11" t="s">
        <v>13</v>
      </c>
      <c r="H12" s="11" t="s">
        <v>20</v>
      </c>
    </row>
    <row r="13" spans="2:20" x14ac:dyDescent="0.3">
      <c r="B13" s="13"/>
      <c r="C13" s="21"/>
      <c r="D13" s="17"/>
      <c r="E13" s="16"/>
      <c r="F13" s="18"/>
      <c r="G13" s="18"/>
      <c r="H13" s="18"/>
    </row>
    <row r="14" spans="2:20" x14ac:dyDescent="0.3">
      <c r="B14" s="5">
        <v>1</v>
      </c>
      <c r="C14" s="1">
        <f>((D4-C4)-(D4-E4))/(D4-C4)</f>
        <v>0.70163817026228636</v>
      </c>
      <c r="D14" s="1">
        <f>AVERAGE(C14:C17)</f>
        <v>0.68464344170761571</v>
      </c>
      <c r="E14" s="1">
        <f>AVEDEV(C14:C17)</f>
        <v>1.718175902818328E-2</v>
      </c>
      <c r="F14" s="1">
        <f>C16-C15</f>
        <v>3.9606549895508159E-2</v>
      </c>
      <c r="G14" s="1">
        <v>2.57</v>
      </c>
      <c r="H14" s="4">
        <v>1.2</v>
      </c>
    </row>
    <row r="15" spans="2:20" x14ac:dyDescent="0.3">
      <c r="B15" s="5">
        <v>2</v>
      </c>
      <c r="C15" s="1">
        <f>((D5-C5)-(D5-E5))/(D5-C5)</f>
        <v>0.6624056813138034</v>
      </c>
      <c r="D15" s="1">
        <f t="shared" ref="D15:F17" si="6">D14</f>
        <v>0.68464344170761571</v>
      </c>
      <c r="E15" s="1">
        <f t="shared" si="6"/>
        <v>1.718175902818328E-2</v>
      </c>
      <c r="F15" s="1">
        <f t="shared" si="6"/>
        <v>3.9606549895508159E-2</v>
      </c>
      <c r="G15" s="1">
        <v>2.57</v>
      </c>
      <c r="H15" s="4">
        <v>1.2</v>
      </c>
    </row>
    <row r="16" spans="2:20" x14ac:dyDescent="0.3">
      <c r="B16" s="5">
        <v>3</v>
      </c>
      <c r="C16" s="1">
        <f>((D6-C6)-(D6-E6))/(D6-C6)</f>
        <v>0.70201223120931155</v>
      </c>
      <c r="D16" s="1">
        <f t="shared" si="6"/>
        <v>0.68464344170761571</v>
      </c>
      <c r="E16" s="1">
        <f t="shared" si="6"/>
        <v>1.718175902818328E-2</v>
      </c>
      <c r="F16" s="1">
        <f t="shared" si="6"/>
        <v>3.9606549895508159E-2</v>
      </c>
      <c r="G16" s="1">
        <v>2.57</v>
      </c>
      <c r="H16" s="4">
        <v>1.2</v>
      </c>
    </row>
    <row r="17" spans="2:8" x14ac:dyDescent="0.3">
      <c r="B17" s="5">
        <v>4</v>
      </c>
      <c r="C17" s="1">
        <f>((D7-C7)-(D7-E7))/(D7-C7)</f>
        <v>0.6725176840450614</v>
      </c>
      <c r="D17" s="1">
        <f t="shared" si="6"/>
        <v>0.68464344170761571</v>
      </c>
      <c r="E17" s="1">
        <f t="shared" si="6"/>
        <v>1.718175902818328E-2</v>
      </c>
      <c r="F17" s="1">
        <f t="shared" si="6"/>
        <v>3.9606549895508159E-2</v>
      </c>
      <c r="G17" s="1">
        <v>2.57</v>
      </c>
      <c r="H17" s="4">
        <v>1.2</v>
      </c>
    </row>
    <row r="18" spans="2:8" x14ac:dyDescent="0.3">
      <c r="B18" s="3" t="s">
        <v>21</v>
      </c>
      <c r="C18" s="1">
        <f>AVERAGE(C14:C17)</f>
        <v>0.68464344170761571</v>
      </c>
      <c r="D18" s="1">
        <f>AVERAGE(D14:D17)</f>
        <v>0.68464344170761571</v>
      </c>
      <c r="E18" s="1">
        <f>AVERAGE(E14:E17)</f>
        <v>1.718175902818328E-2</v>
      </c>
      <c r="F18" s="1">
        <f>AVERAGE(F14:F17)</f>
        <v>3.9606549895508159E-2</v>
      </c>
      <c r="G18" s="1">
        <f>AVERAGE(G14:G17)</f>
        <v>2.57</v>
      </c>
      <c r="H18" s="1">
        <f>AVERAGE(H14:H17)</f>
        <v>1.2</v>
      </c>
    </row>
    <row r="19" spans="2:8" x14ac:dyDescent="0.3">
      <c r="B19" s="3" t="s">
        <v>22</v>
      </c>
      <c r="C19" s="1">
        <f>STDEV(C14:C17)</f>
        <v>2.0265303958776109E-2</v>
      </c>
      <c r="D19" s="1">
        <f>STDEV(D14:D17)</f>
        <v>0</v>
      </c>
      <c r="E19" s="1">
        <f>STDEV(E14:E17)</f>
        <v>0</v>
      </c>
      <c r="F19" s="1">
        <f>STDEV(F14:F17)</f>
        <v>0</v>
      </c>
      <c r="G19" s="1">
        <f>STDEV(G14:G17)</f>
        <v>0</v>
      </c>
      <c r="H19" s="1">
        <f>STDEV(H14:H17)</f>
        <v>0</v>
      </c>
    </row>
    <row r="20" spans="2:8" x14ac:dyDescent="0.3">
      <c r="B20" s="3" t="s">
        <v>23</v>
      </c>
      <c r="C20" s="1">
        <f>AVEDEV(C14:C17)</f>
        <v>1.718175902818328E-2</v>
      </c>
      <c r="D20" s="1">
        <f>AVEDEV(D14:D17)</f>
        <v>0</v>
      </c>
      <c r="E20" s="1">
        <f>AVEDEV(E14:E17)</f>
        <v>0</v>
      </c>
      <c r="F20" s="1">
        <f>AVEDEV(F14:F17)</f>
        <v>0</v>
      </c>
      <c r="G20" s="1">
        <f>AVEDEV(G14:G17)</f>
        <v>0</v>
      </c>
      <c r="H20" s="1">
        <f>AVEDEV(H14:H17)</f>
        <v>0</v>
      </c>
    </row>
    <row r="21" spans="2:8" ht="15" thickBot="1" x14ac:dyDescent="0.35"/>
    <row r="22" spans="2:8" x14ac:dyDescent="0.3">
      <c r="B22" s="6" t="s">
        <v>24</v>
      </c>
      <c r="C22" s="12" t="s">
        <v>17</v>
      </c>
      <c r="D22" s="12" t="s">
        <v>18</v>
      </c>
      <c r="E22" s="11" t="s">
        <v>19</v>
      </c>
      <c r="F22" s="11" t="s">
        <v>11</v>
      </c>
      <c r="G22" s="11" t="s">
        <v>12</v>
      </c>
    </row>
    <row r="23" spans="2:8" x14ac:dyDescent="0.3">
      <c r="B23" s="13"/>
      <c r="C23" s="19"/>
      <c r="D23" s="19"/>
      <c r="E23" s="18"/>
      <c r="F23" s="18"/>
      <c r="G23" s="18"/>
    </row>
    <row r="24" spans="2:8" x14ac:dyDescent="0.3">
      <c r="B24" s="5">
        <v>1</v>
      </c>
      <c r="C24" s="1">
        <f>C14</f>
        <v>0.70163817026228636</v>
      </c>
      <c r="D24" s="1">
        <f>1-C24</f>
        <v>0.29836182973771364</v>
      </c>
      <c r="E24" s="1">
        <f>1/((C24/G14)+(D24/H14))</f>
        <v>1.9170095167824897</v>
      </c>
      <c r="F24" s="1">
        <f>C24*E24/G14</f>
        <v>0.52336461079013841</v>
      </c>
      <c r="G24" s="1">
        <f>D24*E24/H14</f>
        <v>0.47663538920986154</v>
      </c>
    </row>
    <row r="25" spans="2:8" x14ac:dyDescent="0.3">
      <c r="B25" s="5">
        <v>2</v>
      </c>
      <c r="C25" s="1">
        <f>C15</f>
        <v>0.6624056813138034</v>
      </c>
      <c r="D25" s="1">
        <f t="shared" ref="D25:D27" si="7">1-C25</f>
        <v>0.3375943186861966</v>
      </c>
      <c r="E25" s="1">
        <f>1/((C25/G15)+(D25/H15))</f>
        <v>1.8550328890635515</v>
      </c>
      <c r="F25" s="1">
        <f>C25*E25/G15</f>
        <v>0.47812619639675286</v>
      </c>
      <c r="G25" s="1">
        <f>D25*E25/H15</f>
        <v>0.52187380360324709</v>
      </c>
    </row>
    <row r="26" spans="2:8" x14ac:dyDescent="0.3">
      <c r="B26" s="5">
        <v>3</v>
      </c>
      <c r="C26" s="1">
        <f>C16</f>
        <v>0.70201223120931155</v>
      </c>
      <c r="D26" s="1">
        <f t="shared" si="7"/>
        <v>0.29798776879068845</v>
      </c>
      <c r="E26" s="1">
        <f>1/((C26/G16)+(D26/H16))</f>
        <v>1.9176203680362998</v>
      </c>
      <c r="F26" s="1">
        <f>C26*E26/G16</f>
        <v>0.52381048761773696</v>
      </c>
      <c r="G26" s="1">
        <f>D26*E26/H16</f>
        <v>0.47618951238226315</v>
      </c>
    </row>
    <row r="27" spans="2:8" x14ac:dyDescent="0.3">
      <c r="B27" s="5">
        <v>4</v>
      </c>
      <c r="C27" s="1">
        <f>C17</f>
        <v>0.6725176840450614</v>
      </c>
      <c r="D27" s="1">
        <f t="shared" si="7"/>
        <v>0.3274823159549386</v>
      </c>
      <c r="E27" s="1">
        <f>1/((C27/G17)+(D27/H17))</f>
        <v>1.8706205406092578</v>
      </c>
      <c r="F27" s="1">
        <f>C27*E27/G17</f>
        <v>0.48950404424033422</v>
      </c>
      <c r="G27" s="1">
        <f>D27*E27/H17</f>
        <v>0.51049595575966589</v>
      </c>
    </row>
    <row r="28" spans="2:8" x14ac:dyDescent="0.3">
      <c r="B28" s="3" t="s">
        <v>21</v>
      </c>
      <c r="C28" s="1">
        <f>AVERAGE(C24:C27)</f>
        <v>0.68464344170761571</v>
      </c>
      <c r="D28" s="1">
        <f>AVERAGE(D24:D27)</f>
        <v>0.31535655829238429</v>
      </c>
      <c r="E28" s="1">
        <f>AVERAGE(E24:E27)</f>
        <v>1.8900708286228995</v>
      </c>
      <c r="F28" s="1">
        <f>AVERAGE(F24:F27)</f>
        <v>0.50370133476124068</v>
      </c>
      <c r="G28" s="1">
        <f>AVERAGE(G24:G27)</f>
        <v>0.49629866523875943</v>
      </c>
    </row>
    <row r="29" spans="2:8" x14ac:dyDescent="0.3">
      <c r="B29" s="3" t="s">
        <v>22</v>
      </c>
      <c r="C29" s="1">
        <f>STDEV(C24:C27)</f>
        <v>2.0265303958776109E-2</v>
      </c>
      <c r="D29" s="1">
        <f>STDEV(D24:D27)</f>
        <v>2.0265303958776109E-2</v>
      </c>
      <c r="E29" s="1">
        <f>STDEV(E24:E27)</f>
        <v>3.2096941463989365E-2</v>
      </c>
      <c r="F29" s="1">
        <f>STDEV(F24:F27)</f>
        <v>2.3428424426269572E-2</v>
      </c>
      <c r="G29" s="1">
        <f>STDEV(G24:G27)</f>
        <v>2.3428424426269558E-2</v>
      </c>
    </row>
    <row r="30" spans="2:8" x14ac:dyDescent="0.3">
      <c r="B30" s="3" t="s">
        <v>23</v>
      </c>
      <c r="C30" s="1">
        <f>AVEDEV(C24:C27)</f>
        <v>1.718175902818328E-2</v>
      </c>
      <c r="D30" s="1">
        <f>AVEDEV(D24:D27)</f>
        <v>1.718175902818328E-2</v>
      </c>
      <c r="E30" s="1">
        <f>AVEDEV(E24:E27)</f>
        <v>2.724411378649505E-2</v>
      </c>
      <c r="F30" s="1">
        <f>AVEDEV(F24:F27)</f>
        <v>1.9886214442697073E-2</v>
      </c>
      <c r="G30" s="1">
        <f>AVEDEV(G24:G27)</f>
        <v>1.9886214442697073E-2</v>
      </c>
    </row>
  </sheetData>
  <mergeCells count="15">
    <mergeCell ref="B22:B23"/>
    <mergeCell ref="E22:E23"/>
    <mergeCell ref="F22:F23"/>
    <mergeCell ref="G22:G23"/>
    <mergeCell ref="G12:G13"/>
    <mergeCell ref="H12:H13"/>
    <mergeCell ref="C22:C23"/>
    <mergeCell ref="D22:D23"/>
    <mergeCell ref="F12:F13"/>
    <mergeCell ref="D12:D13"/>
    <mergeCell ref="C2:C3"/>
    <mergeCell ref="B2:B3"/>
    <mergeCell ref="D2:E2"/>
    <mergeCell ref="E12:E13"/>
    <mergeCell ref="B12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ASTM D-2584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Costa</dc:creator>
  <cp:lastModifiedBy>davide melozzi</cp:lastModifiedBy>
  <dcterms:created xsi:type="dcterms:W3CDTF">2022-05-28T22:01:17Z</dcterms:created>
  <dcterms:modified xsi:type="dcterms:W3CDTF">2022-06-07T10:49:51Z</dcterms:modified>
</cp:coreProperties>
</file>