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vide\Desktop\Uni UPC\Power Systems-ESEC-EL SISTEMA ELÈCTRIC\Lavoro di Gruppo\"/>
    </mc:Choice>
  </mc:AlternateContent>
  <xr:revisionPtr revIDLastSave="0" documentId="13_ncr:1_{0993709C-1904-4773-ACE3-AF72657C30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ONBRKpViRqK4SBulpGls1VMheNcKv20QqcH90C/mONc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K23" i="1"/>
  <c r="K19" i="1" s="1"/>
  <c r="Y8" i="1"/>
  <c r="Y7" i="1"/>
  <c r="Y6" i="1"/>
  <c r="Y36" i="1" l="1"/>
  <c r="Y32" i="1"/>
  <c r="Y24" i="1"/>
  <c r="Y16" i="1"/>
  <c r="Y31" i="1"/>
  <c r="Y23" i="1"/>
  <c r="Y15" i="1"/>
  <c r="Y14" i="1"/>
  <c r="Y22" i="1"/>
  <c r="Y29" i="1"/>
  <c r="Y21" i="1"/>
  <c r="Y13" i="1"/>
  <c r="Y30" i="1"/>
  <c r="H5" i="1"/>
  <c r="Y9" i="1" s="1"/>
  <c r="Y28" i="1"/>
  <c r="Y20" i="1"/>
  <c r="Y12" i="1"/>
  <c r="Y35" i="1"/>
  <c r="Y27" i="1"/>
  <c r="Y19" i="1"/>
  <c r="Y11" i="1"/>
  <c r="Y34" i="1"/>
  <c r="Y26" i="1"/>
  <c r="Y18" i="1"/>
  <c r="Y10" i="1"/>
  <c r="Y33" i="1"/>
  <c r="Y25" i="1"/>
  <c r="Y17" i="1"/>
  <c r="Y37" i="1" l="1"/>
</calcChain>
</file>

<file path=xl/sharedStrings.xml><?xml version="1.0" encoding="utf-8"?>
<sst xmlns="http://schemas.openxmlformats.org/spreadsheetml/2006/main" count="29" uniqueCount="29">
  <si>
    <t>v m/s</t>
  </si>
  <si>
    <t>power kw blue</t>
  </si>
  <si>
    <t>cp red</t>
  </si>
  <si>
    <t>ct grey</t>
  </si>
  <si>
    <t xml:space="preserve">Turbine 
parameters </t>
  </si>
  <si>
    <t>https://it.wind-turbine-models.com/turbines/156-gamesa-g128-4.5mw</t>
  </si>
  <si>
    <r>
      <rPr>
        <b/>
        <sz val="11"/>
        <color theme="1"/>
        <rFont val="Calibri"/>
        <family val="2"/>
        <scheme val="minor"/>
      </rPr>
      <t>Wind Speed v1</t>
    </r>
    <r>
      <rPr>
        <sz val="11"/>
        <color theme="1"/>
        <rFont val="Calibri"/>
        <family val="2"/>
        <scheme val="minor"/>
      </rPr>
      <t xml:space="preserve"> (m/s)</t>
    </r>
  </si>
  <si>
    <t>cp datasheet</t>
  </si>
  <si>
    <r>
      <rPr>
        <b/>
        <sz val="11"/>
        <color rgb="FF000000"/>
        <rFont val="Calibri"/>
        <family val="2"/>
        <scheme val="minor"/>
      </rPr>
      <t xml:space="preserve">Analytic
Power Curve </t>
    </r>
    <r>
      <rPr>
        <sz val="11"/>
        <color rgb="FF000000"/>
        <rFont val="Calibri"/>
        <family val="2"/>
        <scheme val="minor"/>
      </rPr>
      <t xml:space="preserve"> (MW)</t>
    </r>
  </si>
  <si>
    <r>
      <rPr>
        <b/>
        <sz val="11"/>
        <color rgb="FF000000"/>
        <rFont val="Calibri"/>
        <family val="2"/>
        <scheme val="minor"/>
      </rPr>
      <t>Analytic Annual
Energy Output</t>
    </r>
    <r>
      <rPr>
        <sz val="11"/>
        <color rgb="FF000000"/>
        <rFont val="Calibri"/>
        <family val="2"/>
        <scheme val="minor"/>
      </rPr>
      <t xml:space="preserve"> (MWh)</t>
    </r>
  </si>
  <si>
    <r>
      <rPr>
        <sz val="11"/>
        <color rgb="FF000000"/>
        <rFont val="Calibri"/>
        <family val="2"/>
        <scheme val="minor"/>
      </rPr>
      <t>v</t>
    </r>
    <r>
      <rPr>
        <vertAlign val="subscript"/>
        <sz val="11"/>
        <color rgb="FF000000"/>
        <rFont val="Calibri"/>
        <family val="2"/>
        <scheme val="minor"/>
      </rPr>
      <t>cut-in m/s</t>
    </r>
  </si>
  <si>
    <t>vnom m/s</t>
  </si>
  <si>
    <t>vcut-off m/s</t>
  </si>
  <si>
    <t>r (m)</t>
  </si>
  <si>
    <t>hub height (m)</t>
  </si>
  <si>
    <t>model code</t>
  </si>
  <si>
    <t>G128-4.5MW</t>
  </si>
  <si>
    <t>KW</t>
  </si>
  <si>
    <t xml:space="preserve">Air 
parameters </t>
  </si>
  <si>
    <r>
      <rPr>
        <sz val="11"/>
        <color rgb="FF000000"/>
        <rFont val="Calibri"/>
        <family val="2"/>
        <scheme val="minor"/>
      </rPr>
      <t>c</t>
    </r>
    <r>
      <rPr>
        <vertAlign val="subscript"/>
        <sz val="11"/>
        <color rgb="FF000000"/>
        <rFont val="Calibri"/>
        <family val="2"/>
        <scheme val="minor"/>
      </rPr>
      <t>pa</t>
    </r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</si>
  <si>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  <scheme val="minor"/>
      </rPr>
      <t>a</t>
    </r>
  </si>
  <si>
    <t>p0</t>
  </si>
  <si>
    <t xml:space="preserve">z </t>
  </si>
  <si>
    <t>R</t>
  </si>
  <si>
    <t>T</t>
  </si>
  <si>
    <t>g</t>
  </si>
  <si>
    <t>(eff=1)</t>
  </si>
  <si>
    <t>TOT</t>
  </si>
  <si>
    <t>p 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</si>
</sst>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4"/>
      <color theme="2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5F5"/>
        <bgColor indexed="64"/>
      </patternFill>
    </fill>
    <fill>
      <patternFill patternType="solid">
        <fgColor rgb="FFF2FFC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0" fillId="0" borderId="0" xfId="0"/>
    <xf numFmtId="0" fontId="6" fillId="0" borderId="0" xfId="1" applyBorder="1"/>
    <xf numFmtId="0" fontId="6" fillId="0" borderId="0" xfId="1"/>
    <xf numFmtId="0" fontId="0" fillId="0" borderId="1" xfId="0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0" fillId="5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15" xfId="0" applyFont="1" applyBorder="1"/>
    <xf numFmtId="1" fontId="0" fillId="0" borderId="17" xfId="0" applyNumberFormat="1" applyBorder="1"/>
    <xf numFmtId="0" fontId="0" fillId="0" borderId="18" xfId="0" applyBorder="1"/>
    <xf numFmtId="164" fontId="0" fillId="5" borderId="19" xfId="0" applyNumberFormat="1" applyFill="1" applyBorder="1"/>
    <xf numFmtId="0" fontId="12" fillId="0" borderId="18" xfId="0" applyFont="1" applyBorder="1"/>
    <xf numFmtId="0" fontId="12" fillId="6" borderId="19" xfId="0" applyFont="1" applyFill="1" applyBorder="1"/>
    <xf numFmtId="3" fontId="13" fillId="6" borderId="19" xfId="0" applyNumberFormat="1" applyFont="1" applyFill="1" applyBorder="1"/>
    <xf numFmtId="0" fontId="12" fillId="0" borderId="20" xfId="0" applyFont="1" applyBorder="1"/>
    <xf numFmtId="0" fontId="12" fillId="0" borderId="21" xfId="0" applyFont="1" applyBorder="1"/>
    <xf numFmtId="0" fontId="0" fillId="0" borderId="22" xfId="0" applyBorder="1"/>
    <xf numFmtId="0" fontId="14" fillId="0" borderId="0" xfId="0" applyFont="1"/>
    <xf numFmtId="0" fontId="2" fillId="0" borderId="0" xfId="0" applyFont="1" applyAlignme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Sheet1!$C$5:$C$32</c:f>
              <c:numCache>
                <c:formatCode>General</c:formatCode>
                <c:ptCount val="28"/>
                <c:pt idx="0">
                  <c:v>61</c:v>
                </c:pt>
                <c:pt idx="1">
                  <c:v>188</c:v>
                </c:pt>
                <c:pt idx="2">
                  <c:v>434</c:v>
                </c:pt>
                <c:pt idx="3">
                  <c:v>823</c:v>
                </c:pt>
                <c:pt idx="4">
                  <c:v>1355</c:v>
                </c:pt>
                <c:pt idx="5">
                  <c:v>2037</c:v>
                </c:pt>
                <c:pt idx="6">
                  <c:v>2843</c:v>
                </c:pt>
                <c:pt idx="7">
                  <c:v>3667</c:v>
                </c:pt>
                <c:pt idx="8">
                  <c:v>4337</c:v>
                </c:pt>
                <c:pt idx="9">
                  <c:v>4742</c:v>
                </c:pt>
                <c:pt idx="10">
                  <c:v>4921</c:v>
                </c:pt>
                <c:pt idx="11">
                  <c:v>4980</c:v>
                </c:pt>
                <c:pt idx="12">
                  <c:v>4996</c:v>
                </c:pt>
                <c:pt idx="13">
                  <c:v>4999</c:v>
                </c:pt>
                <c:pt idx="14">
                  <c:v>4996</c:v>
                </c:pt>
                <c:pt idx="15">
                  <c:v>4979</c:v>
                </c:pt>
                <c:pt idx="16">
                  <c:v>4931</c:v>
                </c:pt>
                <c:pt idx="17">
                  <c:v>4833</c:v>
                </c:pt>
                <c:pt idx="18">
                  <c:v>4678</c:v>
                </c:pt>
                <c:pt idx="19">
                  <c:v>4477</c:v>
                </c:pt>
                <c:pt idx="20">
                  <c:v>4247</c:v>
                </c:pt>
                <c:pt idx="21">
                  <c:v>4006</c:v>
                </c:pt>
                <c:pt idx="22">
                  <c:v>3763</c:v>
                </c:pt>
                <c:pt idx="23">
                  <c:v>3528</c:v>
                </c:pt>
                <c:pt idx="24">
                  <c:v>3309</c:v>
                </c:pt>
                <c:pt idx="25">
                  <c:v>3114</c:v>
                </c:pt>
                <c:pt idx="26">
                  <c:v>2952</c:v>
                </c:pt>
                <c:pt idx="27">
                  <c:v>2828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240-4037-A55D-AEA3132F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01748"/>
        <c:axId val="555060025"/>
      </c:barChart>
      <c:lineChart>
        <c:grouping val="standard"/>
        <c:varyColors val="1"/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240-4037-A55D-AEA3132F7CFF}"/>
            </c:ext>
          </c:extLst>
        </c:ser>
        <c:ser>
          <c:idx val="2"/>
          <c:order val="2"/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Sheet1!$E$5:$E$32</c:f>
              <c:numCache>
                <c:formatCode>General</c:formatCode>
                <c:ptCount val="28"/>
                <c:pt idx="0">
                  <c:v>0.89</c:v>
                </c:pt>
                <c:pt idx="1">
                  <c:v>0.89</c:v>
                </c:pt>
                <c:pt idx="2">
                  <c:v>0.88</c:v>
                </c:pt>
                <c:pt idx="3">
                  <c:v>0.87</c:v>
                </c:pt>
                <c:pt idx="4">
                  <c:v>0.87</c:v>
                </c:pt>
                <c:pt idx="5">
                  <c:v>0.85</c:v>
                </c:pt>
                <c:pt idx="6">
                  <c:v>0.8</c:v>
                </c:pt>
                <c:pt idx="7">
                  <c:v>0.72</c:v>
                </c:pt>
                <c:pt idx="8">
                  <c:v>0.6</c:v>
                </c:pt>
                <c:pt idx="9">
                  <c:v>0.48</c:v>
                </c:pt>
                <c:pt idx="10">
                  <c:v>0.37</c:v>
                </c:pt>
                <c:pt idx="11">
                  <c:v>0.28999999999999998</c:v>
                </c:pt>
                <c:pt idx="12">
                  <c:v>0.23</c:v>
                </c:pt>
                <c:pt idx="13">
                  <c:v>0.19</c:v>
                </c:pt>
                <c:pt idx="14">
                  <c:v>0.16</c:v>
                </c:pt>
                <c:pt idx="15">
                  <c:v>0.13</c:v>
                </c:pt>
                <c:pt idx="16">
                  <c:v>0.11</c:v>
                </c:pt>
                <c:pt idx="17">
                  <c:v>0.1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0.05</c:v>
                </c:pt>
                <c:pt idx="22">
                  <c:v>0.04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0.02</c:v>
                </c:pt>
                <c:pt idx="27">
                  <c:v>0.02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240-4037-A55D-AEA3132F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1748"/>
        <c:axId val="555060025"/>
      </c:lineChart>
      <c:catAx>
        <c:axId val="63801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55060025"/>
        <c:crosses val="autoZero"/>
        <c:auto val="1"/>
        <c:lblAlgn val="ctr"/>
        <c:lblOffset val="100"/>
        <c:noMultiLvlLbl val="1"/>
      </c:catAx>
      <c:valAx>
        <c:axId val="555060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6380174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457201</xdr:colOff>
      <xdr:row>28</xdr:row>
      <xdr:rowOff>116542</xdr:rowOff>
    </xdr:from>
    <xdr:ext cx="4202430" cy="2354132"/>
    <xdr:graphicFrame macro="">
      <xdr:nvGraphicFramePr>
        <xdr:cNvPr id="220207273" name="Chart 1" title="Grafico">
          <a:extLst>
            <a:ext uri="{FF2B5EF4-FFF2-40B4-BE49-F238E27FC236}">
              <a16:creationId xmlns:a16="http://schemas.microsoft.com/office/drawing/2014/main" id="{00000000-0008-0000-0000-0000A9182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t.wind-turbine-models.com/turbines/156-gamesa-g128-4.5m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000"/>
  <sheetViews>
    <sheetView tabSelected="1" topLeftCell="A6" zoomScale="85" zoomScaleNormal="85" workbookViewId="0">
      <selection activeCell="G25" sqref="G25"/>
    </sheetView>
  </sheetViews>
  <sheetFormatPr defaultColWidth="14.44140625" defaultRowHeight="15" customHeight="1" x14ac:dyDescent="0.3"/>
  <cols>
    <col min="1" max="2" width="8.6640625" customWidth="1"/>
    <col min="3" max="3" width="12.88671875" customWidth="1"/>
    <col min="4" max="20" width="8.6640625" customWidth="1"/>
    <col min="21" max="21" width="17.109375" customWidth="1"/>
    <col min="22" max="23" width="8.6640625" customWidth="1"/>
    <col min="24" max="24" width="18.5546875" customWidth="1"/>
    <col min="25" max="26" width="8.6640625" customWidth="1"/>
  </cols>
  <sheetData>
    <row r="1" spans="2:25" ht="14.25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35" t="s">
        <v>28</v>
      </c>
    </row>
    <row r="2" spans="2:25" ht="14.25" customHeight="1" x14ac:dyDescent="0.3">
      <c r="B2" s="13">
        <v>0</v>
      </c>
      <c r="C2" s="2">
        <v>0</v>
      </c>
      <c r="D2" s="2">
        <v>0</v>
      </c>
      <c r="E2" s="2">
        <v>0</v>
      </c>
      <c r="F2">
        <v>0</v>
      </c>
      <c r="H2" s="15">
        <v>0</v>
      </c>
    </row>
    <row r="3" spans="2:25" ht="14.25" customHeight="1" x14ac:dyDescent="0.3">
      <c r="B3" s="13">
        <v>1</v>
      </c>
      <c r="C3" s="2">
        <v>0</v>
      </c>
      <c r="D3" s="2">
        <v>0</v>
      </c>
      <c r="E3" s="2">
        <v>0</v>
      </c>
      <c r="F3">
        <v>0</v>
      </c>
      <c r="H3" s="15">
        <v>0</v>
      </c>
    </row>
    <row r="4" spans="2:25" ht="14.25" customHeight="1" x14ac:dyDescent="0.3">
      <c r="B4" s="13">
        <v>2</v>
      </c>
      <c r="C4" s="2">
        <v>0</v>
      </c>
      <c r="D4" s="2">
        <v>0</v>
      </c>
      <c r="E4" s="2">
        <v>0</v>
      </c>
      <c r="F4">
        <v>0</v>
      </c>
      <c r="H4" s="15">
        <v>0</v>
      </c>
    </row>
    <row r="5" spans="2:25" ht="14.25" customHeight="1" x14ac:dyDescent="0.3">
      <c r="B5" s="13">
        <v>3</v>
      </c>
      <c r="C5" s="1">
        <v>61</v>
      </c>
      <c r="D5" s="1">
        <v>0.27</v>
      </c>
      <c r="E5" s="1">
        <v>0.89</v>
      </c>
      <c r="F5">
        <v>60.318893205391142</v>
      </c>
      <c r="H5" s="15">
        <f>(D5*0.5*$K$19*PI()*$K$9^2*B5^3)/10^3</f>
        <v>60.318893205391142</v>
      </c>
      <c r="I5" s="3"/>
      <c r="J5" s="36" t="s">
        <v>4</v>
      </c>
      <c r="K5" s="37"/>
      <c r="L5" s="4" t="s">
        <v>5</v>
      </c>
      <c r="M5" s="5"/>
      <c r="N5" s="5"/>
      <c r="O5" s="5"/>
      <c r="P5" s="5"/>
      <c r="Q5" s="5"/>
      <c r="R5" s="5"/>
      <c r="S5" s="3"/>
      <c r="T5" s="6" t="s">
        <v>6</v>
      </c>
      <c r="U5" s="7"/>
      <c r="V5" s="3"/>
      <c r="W5" s="8" t="s">
        <v>7</v>
      </c>
      <c r="X5" s="9" t="s">
        <v>8</v>
      </c>
      <c r="Y5" s="10" t="s">
        <v>9</v>
      </c>
    </row>
    <row r="6" spans="2:25" ht="14.25" customHeight="1" x14ac:dyDescent="0.35">
      <c r="B6" s="13">
        <v>4</v>
      </c>
      <c r="C6" s="1">
        <v>188</v>
      </c>
      <c r="D6" s="1">
        <v>0.35</v>
      </c>
      <c r="E6" s="1">
        <v>0.89</v>
      </c>
      <c r="F6">
        <v>185.34200381354751</v>
      </c>
      <c r="H6" s="15">
        <f>(D6*0.5*$K$19*PI()*$K$9^2*B6^3)/10^3</f>
        <v>185.34200381354751</v>
      </c>
      <c r="I6" s="3"/>
      <c r="J6" s="11" t="s">
        <v>10</v>
      </c>
      <c r="K6" s="12">
        <v>3</v>
      </c>
      <c r="L6" s="4"/>
      <c r="M6" s="5"/>
      <c r="N6" s="5"/>
      <c r="O6" s="5"/>
      <c r="P6" s="5"/>
      <c r="Q6" s="5"/>
      <c r="R6" s="5"/>
      <c r="S6" s="2">
        <v>0</v>
      </c>
      <c r="U6" s="14"/>
      <c r="V6" s="3"/>
      <c r="Y6" s="16">
        <f>H2*U6</f>
        <v>0</v>
      </c>
    </row>
    <row r="7" spans="2:25" ht="14.25" customHeight="1" x14ac:dyDescent="0.3">
      <c r="B7" s="13">
        <v>5</v>
      </c>
      <c r="C7" s="1">
        <v>434</v>
      </c>
      <c r="D7" s="1">
        <v>0.41</v>
      </c>
      <c r="E7" s="1">
        <v>0.88</v>
      </c>
      <c r="F7">
        <v>424.05257568947815</v>
      </c>
      <c r="H7" s="15">
        <f>(D7*0.5*$K$19*PI()*$K$9^2*B7^3)/10^3</f>
        <v>424.05257568947815</v>
      </c>
      <c r="I7" s="3"/>
      <c r="J7" s="17" t="s">
        <v>11</v>
      </c>
      <c r="K7" s="18">
        <v>12</v>
      </c>
      <c r="L7" s="4"/>
      <c r="M7" s="5"/>
      <c r="N7" s="5"/>
      <c r="O7" s="5"/>
      <c r="P7" s="5"/>
      <c r="Q7" s="5"/>
      <c r="R7" s="5"/>
      <c r="S7" s="2">
        <v>1</v>
      </c>
      <c r="U7" s="14"/>
      <c r="V7" s="3"/>
      <c r="Y7" s="16">
        <f>H3*U7</f>
        <v>0</v>
      </c>
    </row>
    <row r="8" spans="2:25" ht="14.25" customHeight="1" x14ac:dyDescent="0.3">
      <c r="B8" s="13">
        <v>6</v>
      </c>
      <c r="C8" s="1">
        <v>823</v>
      </c>
      <c r="D8" s="1">
        <v>0.45</v>
      </c>
      <c r="E8" s="1">
        <v>0.87</v>
      </c>
      <c r="F8">
        <v>804.25190940521509</v>
      </c>
      <c r="H8" s="15">
        <f>(D8*0.5*$K$19*PI()*$K$9^2*B8^3)/10^3</f>
        <v>804.25190940521509</v>
      </c>
      <c r="I8" s="3"/>
      <c r="J8" s="17" t="s">
        <v>12</v>
      </c>
      <c r="K8" s="18">
        <v>30</v>
      </c>
      <c r="L8" s="3"/>
      <c r="M8" s="3"/>
      <c r="N8" s="3"/>
      <c r="O8" s="3"/>
      <c r="P8" s="3"/>
      <c r="Q8" s="3"/>
      <c r="R8" s="3"/>
      <c r="S8" s="2">
        <v>2</v>
      </c>
      <c r="U8" s="14"/>
      <c r="V8" s="3"/>
      <c r="Y8" s="16">
        <f>H4*U8</f>
        <v>0</v>
      </c>
    </row>
    <row r="9" spans="2:25" ht="14.25" customHeight="1" x14ac:dyDescent="0.3">
      <c r="B9" s="13">
        <v>7</v>
      </c>
      <c r="C9" s="1">
        <v>1355</v>
      </c>
      <c r="D9" s="1">
        <v>0.47</v>
      </c>
      <c r="E9" s="1">
        <v>0.87</v>
      </c>
      <c r="F9">
        <v>1333.8832336956245</v>
      </c>
      <c r="H9" s="15">
        <f>(D9*0.5*$K$19*PI()*$K$9^2*B9^3)/10^3</f>
        <v>1333.8832336956245</v>
      </c>
      <c r="I9" s="3"/>
      <c r="J9" s="17" t="s">
        <v>13</v>
      </c>
      <c r="K9" s="19">
        <v>66</v>
      </c>
      <c r="L9" s="3"/>
      <c r="M9" s="3"/>
      <c r="N9" s="3"/>
      <c r="O9" s="3"/>
      <c r="P9" s="3"/>
      <c r="Q9" s="3"/>
      <c r="R9" s="3"/>
      <c r="S9" s="1">
        <v>3</v>
      </c>
      <c r="U9" s="14"/>
      <c r="V9" s="3"/>
      <c r="Y9" s="16">
        <f>H5*U9</f>
        <v>0</v>
      </c>
    </row>
    <row r="10" spans="2:25" ht="14.25" customHeight="1" x14ac:dyDescent="0.3">
      <c r="B10" s="13">
        <v>8</v>
      </c>
      <c r="C10" s="1">
        <v>2037</v>
      </c>
      <c r="D10" s="1">
        <v>0.48</v>
      </c>
      <c r="E10" s="1">
        <v>0.85</v>
      </c>
      <c r="F10">
        <v>2033.4665561257782</v>
      </c>
      <c r="H10" s="15">
        <f>(D10*0.5*$K$19*PI()*$K$9^2*B10^3)/10^3</f>
        <v>2033.4665561257782</v>
      </c>
      <c r="I10" s="3"/>
      <c r="J10" s="17" t="s">
        <v>14</v>
      </c>
      <c r="K10" s="18">
        <v>100</v>
      </c>
      <c r="L10" s="3"/>
      <c r="M10" s="3"/>
      <c r="N10" s="3"/>
      <c r="O10" s="3"/>
      <c r="P10" s="3"/>
      <c r="Q10" s="3"/>
      <c r="R10" s="3"/>
      <c r="S10" s="1">
        <v>4</v>
      </c>
      <c r="U10" s="14"/>
      <c r="V10" s="3"/>
      <c r="Y10" s="16">
        <f>H6*U10</f>
        <v>0</v>
      </c>
    </row>
    <row r="11" spans="2:25" ht="14.25" customHeight="1" x14ac:dyDescent="0.3">
      <c r="B11" s="13">
        <v>9</v>
      </c>
      <c r="C11" s="1">
        <v>2843</v>
      </c>
      <c r="D11" s="1">
        <v>0.47</v>
      </c>
      <c r="E11" s="1">
        <v>0.8</v>
      </c>
      <c r="F11">
        <v>2834.9879806533827</v>
      </c>
      <c r="H11" s="15">
        <f>(D11*0.5*$K$19*PI()*$K$9^2*B11^3)/10^3</f>
        <v>2834.9879806533827</v>
      </c>
      <c r="I11" s="3"/>
      <c r="J11" s="20" t="s">
        <v>15</v>
      </c>
      <c r="K11" s="21" t="s">
        <v>16</v>
      </c>
      <c r="L11" s="3"/>
      <c r="M11" s="3"/>
      <c r="N11" s="3"/>
      <c r="O11" s="3"/>
      <c r="P11" s="3"/>
      <c r="Q11" s="3"/>
      <c r="R11" s="3"/>
      <c r="S11" s="1">
        <v>5</v>
      </c>
      <c r="U11" s="14"/>
      <c r="V11" s="3"/>
      <c r="Y11" s="16">
        <f>H7*U11</f>
        <v>0</v>
      </c>
    </row>
    <row r="12" spans="2:25" ht="14.25" customHeight="1" x14ac:dyDescent="0.3">
      <c r="B12" s="13">
        <v>10</v>
      </c>
      <c r="C12" s="1">
        <v>3667</v>
      </c>
      <c r="D12" s="1">
        <v>0.44</v>
      </c>
      <c r="E12" s="1">
        <v>0.72</v>
      </c>
      <c r="F12">
        <v>3640.6465034803978</v>
      </c>
      <c r="H12" s="15">
        <f>(D12*0.5*$K$19*PI()*$K$9^2*B12^3)/10^3</f>
        <v>3640.6465034803978</v>
      </c>
      <c r="I12" s="3"/>
      <c r="J12" s="22" t="s">
        <v>17</v>
      </c>
      <c r="K12" s="23">
        <v>4500</v>
      </c>
      <c r="L12" s="3"/>
      <c r="M12" s="3"/>
      <c r="N12" s="3"/>
      <c r="O12" s="3"/>
      <c r="P12" s="3"/>
      <c r="Q12" s="3"/>
      <c r="R12" s="3"/>
      <c r="S12" s="1">
        <v>6</v>
      </c>
      <c r="U12" s="14"/>
      <c r="V12" s="3"/>
      <c r="Y12" s="16">
        <f>H8*U12</f>
        <v>0</v>
      </c>
    </row>
    <row r="13" spans="2:25" ht="14.25" customHeight="1" x14ac:dyDescent="0.3">
      <c r="B13" s="13">
        <v>11</v>
      </c>
      <c r="C13" s="1">
        <v>4337</v>
      </c>
      <c r="D13" s="1">
        <v>0.39</v>
      </c>
      <c r="E13" s="1">
        <v>0.6</v>
      </c>
      <c r="F13">
        <v>4295.0527124809996</v>
      </c>
      <c r="H13" s="15">
        <f>(D13*0.5*$K$19*PI()*$K$9^2*B13^3)/10^3</f>
        <v>4295.0527124809996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1">
        <v>7</v>
      </c>
      <c r="U13" s="14"/>
      <c r="V13" s="3"/>
      <c r="Y13" s="16">
        <f>H9*U13</f>
        <v>0</v>
      </c>
    </row>
    <row r="14" spans="2:25" ht="14.25" customHeight="1" x14ac:dyDescent="0.3">
      <c r="B14" s="13">
        <v>12</v>
      </c>
      <c r="C14" s="1">
        <v>4742</v>
      </c>
      <c r="D14" s="1">
        <v>0.33</v>
      </c>
      <c r="E14" s="1">
        <v>0.48</v>
      </c>
      <c r="F14">
        <v>4718.2778685105959</v>
      </c>
      <c r="H14" s="15">
        <f>(D14*0.5*$K$19*PI()*$K$9^2*B14^3)/10^3</f>
        <v>4718.2778685105959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1">
        <v>8</v>
      </c>
      <c r="U14" s="14"/>
      <c r="V14" s="3"/>
      <c r="Y14" s="16">
        <f>H10*U14</f>
        <v>0</v>
      </c>
    </row>
    <row r="15" spans="2:25" ht="14.25" customHeight="1" x14ac:dyDescent="0.3">
      <c r="B15" s="13">
        <v>13</v>
      </c>
      <c r="C15" s="1">
        <v>4921</v>
      </c>
      <c r="D15" s="1">
        <v>0.27</v>
      </c>
      <c r="E15" s="1">
        <v>0.37</v>
      </c>
      <c r="F15">
        <v>4908.1706804534942</v>
      </c>
      <c r="H15" s="15">
        <f>(D15*0.5*$K$19*PI()*$K$9^2*B15^3)/10^3</f>
        <v>4908.1706804534942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1">
        <v>9</v>
      </c>
      <c r="U15" s="14"/>
      <c r="V15" s="3"/>
      <c r="Y15" s="16">
        <f>H11*U15</f>
        <v>0</v>
      </c>
    </row>
    <row r="16" spans="2:25" ht="14.25" customHeight="1" x14ac:dyDescent="0.3">
      <c r="B16" s="13">
        <v>14</v>
      </c>
      <c r="C16" s="1">
        <v>4980</v>
      </c>
      <c r="D16" s="1">
        <v>0.22</v>
      </c>
      <c r="E16" s="1">
        <v>0.28999999999999998</v>
      </c>
      <c r="F16">
        <v>4994.9670027751054</v>
      </c>
      <c r="H16" s="15">
        <f>(D16*0.5*$K$19*PI()*$K$9^2*B16^3)/10^3</f>
        <v>4994.9670027751054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1">
        <v>10</v>
      </c>
      <c r="U16" s="14"/>
      <c r="V16" s="3"/>
      <c r="Y16" s="16">
        <f>H12*U16</f>
        <v>0</v>
      </c>
    </row>
    <row r="17" spans="2:25" ht="14.25" customHeight="1" x14ac:dyDescent="0.3">
      <c r="B17" s="13">
        <v>15</v>
      </c>
      <c r="C17" s="1">
        <v>4996</v>
      </c>
      <c r="D17" s="1">
        <v>0.18</v>
      </c>
      <c r="E17" s="1">
        <v>0.23</v>
      </c>
      <c r="F17">
        <v>5026.5744337825936</v>
      </c>
      <c r="H17" s="15">
        <f>(D17*0.5*$K$19*PI()*$K$9^2*B17^3)/10^3</f>
        <v>5026.5744337825936</v>
      </c>
      <c r="I17" s="3"/>
      <c r="J17" s="38" t="s">
        <v>18</v>
      </c>
      <c r="K17" s="39"/>
      <c r="L17" s="3"/>
      <c r="M17" s="3"/>
      <c r="N17" s="3"/>
      <c r="O17" s="3"/>
      <c r="P17" s="3"/>
      <c r="Q17" s="3"/>
      <c r="R17" s="3"/>
      <c r="S17" s="1">
        <v>11</v>
      </c>
      <c r="U17" s="14"/>
      <c r="V17" s="3"/>
      <c r="Y17" s="16">
        <f>H13*U17</f>
        <v>0</v>
      </c>
    </row>
    <row r="18" spans="2:25" ht="14.25" customHeight="1" x14ac:dyDescent="0.35">
      <c r="B18" s="13">
        <v>16</v>
      </c>
      <c r="C18" s="1">
        <v>4999</v>
      </c>
      <c r="D18" s="1">
        <v>0.15</v>
      </c>
      <c r="E18" s="1">
        <v>0.19</v>
      </c>
      <c r="F18">
        <v>5083.6663903144454</v>
      </c>
      <c r="H18" s="15">
        <f>(D18*0.5*$K$19*PI()*$K$9^2*B18^3)/10^3</f>
        <v>5083.6663903144454</v>
      </c>
      <c r="I18" s="3"/>
      <c r="J18" s="24" t="s">
        <v>19</v>
      </c>
      <c r="K18" s="25">
        <v>1006</v>
      </c>
      <c r="L18" s="3"/>
      <c r="M18" s="3"/>
      <c r="N18" s="3"/>
      <c r="O18" s="3"/>
      <c r="P18" s="3"/>
      <c r="Q18" s="3"/>
      <c r="R18" s="3"/>
      <c r="S18" s="1">
        <v>12</v>
      </c>
      <c r="U18" s="14"/>
      <c r="V18" s="3"/>
      <c r="Y18" s="16">
        <f>H14*U18</f>
        <v>0</v>
      </c>
    </row>
    <row r="19" spans="2:25" ht="14.25" customHeight="1" x14ac:dyDescent="0.35">
      <c r="B19" s="13">
        <v>17</v>
      </c>
      <c r="C19" s="1">
        <v>4996</v>
      </c>
      <c r="D19" s="1">
        <v>0.12</v>
      </c>
      <c r="E19" s="1">
        <v>0.16</v>
      </c>
      <c r="F19">
        <v>4878.1353467997797</v>
      </c>
      <c r="H19" s="15">
        <f>(D19*0.5*$K$19*PI()*$K$9^2*B19^3)/10^3</f>
        <v>4878.1353467997797</v>
      </c>
      <c r="I19" s="3"/>
      <c r="J19" s="26" t="s">
        <v>20</v>
      </c>
      <c r="K19" s="27">
        <f>(K20/(K22*K23))*EXP(-(K24*K21)/(K22*K23))</f>
        <v>1.2092555452857718</v>
      </c>
      <c r="L19" s="3"/>
      <c r="M19" s="3"/>
      <c r="N19" s="3"/>
      <c r="O19" s="3"/>
      <c r="P19" s="3"/>
      <c r="Q19" s="3"/>
      <c r="R19" s="3"/>
      <c r="S19" s="1">
        <v>13</v>
      </c>
      <c r="U19" s="14"/>
      <c r="V19" s="3"/>
      <c r="Y19" s="16">
        <f>H15*U19</f>
        <v>0</v>
      </c>
    </row>
    <row r="20" spans="2:25" ht="14.25" customHeight="1" x14ac:dyDescent="0.3">
      <c r="B20" s="13">
        <v>18</v>
      </c>
      <c r="C20" s="1">
        <v>4979</v>
      </c>
      <c r="D20" s="1">
        <v>0.1</v>
      </c>
      <c r="E20" s="1">
        <v>0.13</v>
      </c>
      <c r="F20">
        <v>4825.5114564312898</v>
      </c>
      <c r="H20" s="15">
        <f>(D20*0.5*$K$19*PI()*$K$9^2*B20^3)/10^3</f>
        <v>4825.5114564312898</v>
      </c>
      <c r="I20" s="3"/>
      <c r="J20" s="28" t="s">
        <v>21</v>
      </c>
      <c r="K20" s="29">
        <v>101325</v>
      </c>
      <c r="L20" s="3"/>
      <c r="M20" s="3"/>
      <c r="N20" s="3"/>
      <c r="O20" s="3"/>
      <c r="P20" s="3"/>
      <c r="Q20" s="3"/>
      <c r="R20" s="3"/>
      <c r="S20" s="1">
        <v>14</v>
      </c>
      <c r="U20" s="14"/>
      <c r="V20" s="3"/>
      <c r="Y20" s="16">
        <f>H16*U20</f>
        <v>0</v>
      </c>
    </row>
    <row r="21" spans="2:25" ht="14.25" customHeight="1" x14ac:dyDescent="0.35">
      <c r="B21" s="13">
        <v>19</v>
      </c>
      <c r="C21" s="1">
        <v>4931</v>
      </c>
      <c r="D21" s="1">
        <v>0.09</v>
      </c>
      <c r="E21" s="1">
        <v>0.11</v>
      </c>
      <c r="F21">
        <v>5107.7443024170088</v>
      </c>
      <c r="H21" s="15">
        <f>(D21*0.5*$K$19*PI()*$K$9^2*B21^3)/10^3</f>
        <v>5107.7443024170088</v>
      </c>
      <c r="I21" s="3"/>
      <c r="J21" s="28" t="s">
        <v>22</v>
      </c>
      <c r="K21" s="30">
        <v>140</v>
      </c>
      <c r="L21" s="3"/>
      <c r="M21" s="3"/>
      <c r="N21" s="3"/>
      <c r="O21" s="3"/>
      <c r="P21" s="3"/>
      <c r="Q21" s="3"/>
      <c r="R21" s="3"/>
      <c r="S21" s="1">
        <v>15</v>
      </c>
      <c r="U21" s="14"/>
      <c r="V21" s="3"/>
      <c r="Y21" s="16">
        <f>H17*U21</f>
        <v>0</v>
      </c>
    </row>
    <row r="22" spans="2:25" ht="14.25" customHeight="1" x14ac:dyDescent="0.3">
      <c r="B22" s="13">
        <v>20</v>
      </c>
      <c r="C22" s="1">
        <v>4833</v>
      </c>
      <c r="D22" s="1">
        <v>7.0000000000000007E-2</v>
      </c>
      <c r="E22" s="1">
        <v>0.1</v>
      </c>
      <c r="F22">
        <v>4633.5500953386882</v>
      </c>
      <c r="H22" s="15">
        <f>(D22*0.5*$K$19*PI()*$K$9^2*B22^3)/10^3</f>
        <v>4633.5500953386882</v>
      </c>
      <c r="I22" s="3"/>
      <c r="J22" s="28" t="s">
        <v>23</v>
      </c>
      <c r="K22" s="29">
        <v>287.04000000000002</v>
      </c>
      <c r="L22" s="3"/>
      <c r="M22" s="3"/>
      <c r="N22" s="3"/>
      <c r="O22" s="3"/>
      <c r="P22" s="3"/>
      <c r="Q22" s="3"/>
      <c r="R22" s="3"/>
      <c r="S22" s="1">
        <v>16</v>
      </c>
      <c r="U22" s="14"/>
      <c r="V22" s="3"/>
      <c r="Y22" s="16">
        <f>H18*U22</f>
        <v>0</v>
      </c>
    </row>
    <row r="23" spans="2:25" ht="14.25" customHeight="1" x14ac:dyDescent="0.3">
      <c r="B23" s="13">
        <v>21</v>
      </c>
      <c r="C23" s="1">
        <v>4678</v>
      </c>
      <c r="D23" s="1">
        <v>0.06</v>
      </c>
      <c r="E23" s="1">
        <v>0.08</v>
      </c>
      <c r="F23">
        <v>4597.6400820998124</v>
      </c>
      <c r="H23" s="15">
        <f>(D23*0.5*$K$19*PI()*$K$9^2*B23^3)/10^3</f>
        <v>4597.6400820998124</v>
      </c>
      <c r="I23" s="3"/>
      <c r="J23" s="28" t="s">
        <v>24</v>
      </c>
      <c r="K23" s="29">
        <f>288-0.0065*K21</f>
        <v>287.08999999999997</v>
      </c>
      <c r="L23" s="3"/>
      <c r="M23" s="3"/>
      <c r="N23" s="3"/>
      <c r="O23" s="3"/>
      <c r="P23" s="3"/>
      <c r="Q23" s="3"/>
      <c r="R23" s="3"/>
      <c r="S23" s="1">
        <v>17</v>
      </c>
      <c r="U23" s="14"/>
      <c r="V23" s="3"/>
      <c r="Y23" s="16">
        <f>H19*U23</f>
        <v>0</v>
      </c>
    </row>
    <row r="24" spans="2:25" ht="14.25" customHeight="1" x14ac:dyDescent="0.3">
      <c r="B24" s="13">
        <v>22</v>
      </c>
      <c r="C24" s="1">
        <v>4477</v>
      </c>
      <c r="D24" s="1">
        <v>0.05</v>
      </c>
      <c r="E24" s="1">
        <v>7.0000000000000007E-2</v>
      </c>
      <c r="F24">
        <v>4405.182269211281</v>
      </c>
      <c r="H24" s="15">
        <f>(D24*0.5*$K$19*PI()*$K$9^2*B24^3)/10^3</f>
        <v>4405.182269211281</v>
      </c>
      <c r="I24" s="3"/>
      <c r="J24" s="31" t="s">
        <v>25</v>
      </c>
      <c r="K24" s="32">
        <v>9.81</v>
      </c>
      <c r="L24" s="3"/>
      <c r="M24" s="3"/>
      <c r="N24" s="3"/>
      <c r="O24" s="3"/>
      <c r="P24" s="3"/>
      <c r="Q24" s="3"/>
      <c r="R24" s="3"/>
      <c r="S24" s="1">
        <v>18</v>
      </c>
      <c r="U24" s="14"/>
      <c r="V24" s="3"/>
      <c r="Y24" s="16">
        <f>H20*U24</f>
        <v>0</v>
      </c>
    </row>
    <row r="25" spans="2:25" ht="14.25" customHeight="1" x14ac:dyDescent="0.3">
      <c r="B25" s="13">
        <v>23</v>
      </c>
      <c r="C25" s="1">
        <v>4247</v>
      </c>
      <c r="D25" s="1">
        <v>0.04</v>
      </c>
      <c r="E25" s="1">
        <v>0.06</v>
      </c>
      <c r="F25">
        <v>4026.8860007132726</v>
      </c>
      <c r="H25" s="15">
        <f>(D25*0.5*$K$19*PI()*$K$9^2*B25^3)/10^3</f>
        <v>4026.8860007132726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1">
        <v>19</v>
      </c>
      <c r="U25" s="14"/>
      <c r="V25" s="3"/>
      <c r="Y25" s="16">
        <f>H21*U25</f>
        <v>0</v>
      </c>
    </row>
    <row r="26" spans="2:25" ht="14.25" customHeight="1" x14ac:dyDescent="0.3">
      <c r="B26" s="13">
        <v>24</v>
      </c>
      <c r="C26" s="1">
        <v>4006</v>
      </c>
      <c r="D26" s="1">
        <v>0.04</v>
      </c>
      <c r="E26" s="1">
        <v>0.05</v>
      </c>
      <c r="F26">
        <v>4575.2997512830016</v>
      </c>
      <c r="H26" s="15">
        <f>(D26*0.5*$K$19*PI()*$K$9^2*B26^3)/10^3</f>
        <v>4575.2997512830016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1">
        <v>20</v>
      </c>
      <c r="U26" s="14"/>
      <c r="V26" s="3"/>
      <c r="Y26" s="16">
        <f>H22*U26</f>
        <v>0</v>
      </c>
    </row>
    <row r="27" spans="2:25" ht="14.25" customHeight="1" x14ac:dyDescent="0.3">
      <c r="B27" s="13">
        <v>25</v>
      </c>
      <c r="C27" s="1">
        <v>3763</v>
      </c>
      <c r="D27" s="1">
        <v>0.03</v>
      </c>
      <c r="E27" s="1">
        <v>0.04</v>
      </c>
      <c r="F27">
        <v>3878.5296556964463</v>
      </c>
      <c r="H27" s="15">
        <f>(D27*0.5*$K$19*PI()*$K$9^2*B27^3)/10^3</f>
        <v>3878.5296556964463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1">
        <v>21</v>
      </c>
      <c r="U27" s="14"/>
      <c r="V27" s="3"/>
      <c r="Y27" s="16">
        <f>H23*U27</f>
        <v>0</v>
      </c>
    </row>
    <row r="28" spans="2:25" ht="14.25" customHeight="1" x14ac:dyDescent="0.3">
      <c r="B28" s="13">
        <v>26</v>
      </c>
      <c r="C28" s="1">
        <v>3528</v>
      </c>
      <c r="D28" s="1">
        <v>0.02</v>
      </c>
      <c r="E28" s="1">
        <v>0.04</v>
      </c>
      <c r="F28">
        <v>2908.545588416885</v>
      </c>
      <c r="H28" s="15">
        <f>(D28*0.5*$K$19*PI()*$K$9^2*B28^3)/10^3</f>
        <v>2908.545588416885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1">
        <v>22</v>
      </c>
      <c r="U28" s="14"/>
      <c r="V28" s="3"/>
      <c r="Y28" s="16">
        <f>H24*U28</f>
        <v>0</v>
      </c>
    </row>
    <row r="29" spans="2:25" ht="14.25" customHeight="1" x14ac:dyDescent="0.3">
      <c r="B29" s="13">
        <v>27</v>
      </c>
      <c r="C29" s="1">
        <v>3309</v>
      </c>
      <c r="D29" s="1">
        <v>0.02</v>
      </c>
      <c r="E29" s="1">
        <v>0.03</v>
      </c>
      <c r="F29">
        <v>3257.2202330911209</v>
      </c>
      <c r="H29" s="15">
        <f>(D29*0.5*$K$19*PI()*$K$9^2*B29^3)/10^3</f>
        <v>3257.2202330911209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1">
        <v>23</v>
      </c>
      <c r="U29" s="14"/>
      <c r="V29" s="3"/>
      <c r="Y29" s="16">
        <f>H25*U29</f>
        <v>0</v>
      </c>
    </row>
    <row r="30" spans="2:25" ht="14.25" customHeight="1" x14ac:dyDescent="0.3">
      <c r="B30" s="13">
        <v>28</v>
      </c>
      <c r="C30" s="1">
        <v>3114</v>
      </c>
      <c r="D30" s="1">
        <v>0.02</v>
      </c>
      <c r="E30" s="1">
        <v>0.03</v>
      </c>
      <c r="F30">
        <v>3632.7032747455314</v>
      </c>
      <c r="H30" s="15">
        <f>(D30*0.5*$K$19*PI()*$K$9^2*B30^3)/10^3</f>
        <v>3632.7032747455314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1">
        <v>24</v>
      </c>
      <c r="U30" s="14"/>
      <c r="V30" s="3"/>
      <c r="Y30" s="16">
        <f>H26*U30</f>
        <v>0</v>
      </c>
    </row>
    <row r="31" spans="2:25" ht="14.25" customHeight="1" x14ac:dyDescent="0.3">
      <c r="B31" s="13">
        <v>29</v>
      </c>
      <c r="C31" s="1">
        <v>2952</v>
      </c>
      <c r="D31" s="1">
        <v>0.01</v>
      </c>
      <c r="E31" s="1">
        <v>0.02</v>
      </c>
      <c r="F31">
        <v>2017.9938084859868</v>
      </c>
      <c r="H31" s="15">
        <f>(D31*0.5*$K$19*PI()*$K$9^2*B31^3)/10^3</f>
        <v>2017.9938084859868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1">
        <v>25</v>
      </c>
      <c r="U31" s="14"/>
      <c r="V31" s="3"/>
      <c r="Y31" s="16">
        <f>H27*U31</f>
        <v>0</v>
      </c>
    </row>
    <row r="32" spans="2:25" ht="14.25" customHeight="1" x14ac:dyDescent="0.3">
      <c r="B32" s="22">
        <v>30</v>
      </c>
      <c r="C32" s="1">
        <v>2828</v>
      </c>
      <c r="D32" s="1">
        <v>0.01</v>
      </c>
      <c r="E32" s="1">
        <v>0.02</v>
      </c>
      <c r="F32">
        <v>2234.0330816811534</v>
      </c>
      <c r="H32" s="15">
        <f>(D32*0.5*$K$19*PI()*$K$9^2*B32^3)/10^3</f>
        <v>2234.0330816811534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1">
        <v>26</v>
      </c>
      <c r="U32" s="14"/>
      <c r="V32" s="3"/>
      <c r="Y32" s="16">
        <f>H28*U32</f>
        <v>0</v>
      </c>
    </row>
    <row r="33" spans="8:25" ht="14.25" customHeight="1" x14ac:dyDescent="0.3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">
        <v>27</v>
      </c>
      <c r="U33" s="14"/>
      <c r="V33" s="3"/>
      <c r="Y33" s="16">
        <f>H29*U33</f>
        <v>0</v>
      </c>
    </row>
    <row r="34" spans="8:25" ht="14.25" customHeight="1" x14ac:dyDescent="0.3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">
        <v>28</v>
      </c>
      <c r="U34" s="14"/>
      <c r="V34" s="3"/>
      <c r="Y34" s="16">
        <f>H30*U34</f>
        <v>0</v>
      </c>
    </row>
    <row r="35" spans="8:25" ht="14.25" customHeight="1" x14ac:dyDescent="0.3"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1">
        <v>29</v>
      </c>
      <c r="U35" s="14"/>
      <c r="V35" s="3"/>
      <c r="Y35" s="16">
        <f>H31*U35</f>
        <v>0</v>
      </c>
    </row>
    <row r="36" spans="8:25" ht="14.25" customHeight="1" x14ac:dyDescent="0.3"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1">
        <v>30</v>
      </c>
      <c r="U36" s="33"/>
      <c r="V36" s="3"/>
      <c r="Y36" s="16">
        <f>H32*U36</f>
        <v>0</v>
      </c>
    </row>
    <row r="37" spans="8:25" ht="14.25" customHeight="1" x14ac:dyDescent="0.35"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 t="s">
        <v>26</v>
      </c>
      <c r="X37" s="34" t="s">
        <v>27</v>
      </c>
      <c r="Y37" s="34">
        <f>SUM(Y6:Y36)</f>
        <v>0</v>
      </c>
    </row>
    <row r="38" spans="8:25" ht="14.25" customHeight="1" x14ac:dyDescent="0.3"/>
    <row r="39" spans="8:25" ht="14.25" customHeight="1" x14ac:dyDescent="0.3"/>
    <row r="40" spans="8:25" ht="14.25" customHeight="1" x14ac:dyDescent="0.3"/>
    <row r="41" spans="8:25" ht="14.25" customHeight="1" x14ac:dyDescent="0.3"/>
    <row r="42" spans="8:25" ht="14.25" customHeight="1" x14ac:dyDescent="0.3"/>
    <row r="43" spans="8:25" ht="14.25" customHeight="1" x14ac:dyDescent="0.3"/>
    <row r="44" spans="8:25" ht="14.25" customHeight="1" x14ac:dyDescent="0.3"/>
    <row r="45" spans="8:25" ht="14.25" customHeight="1" x14ac:dyDescent="0.3"/>
    <row r="46" spans="8:25" ht="14.25" customHeight="1" x14ac:dyDescent="0.3"/>
    <row r="47" spans="8:25" ht="14.25" customHeight="1" x14ac:dyDescent="0.3"/>
    <row r="48" spans="8:2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J5:K5"/>
    <mergeCell ref="J17:K17"/>
  </mergeCells>
  <hyperlinks>
    <hyperlink ref="L5:R7" r:id="rId1" display="https://it.wind-turbine-models.com/turbines/156-gamesa-g128-4.5mw" xr:uid="{E266771F-2121-4DFA-8F9F-9ECC6406CA1A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Turrina</dc:creator>
  <cp:lastModifiedBy>Davide Turrina</cp:lastModifiedBy>
  <dcterms:created xsi:type="dcterms:W3CDTF">2024-11-13T00:01:09Z</dcterms:created>
  <dcterms:modified xsi:type="dcterms:W3CDTF">2024-12-16T18:06:26Z</dcterms:modified>
</cp:coreProperties>
</file>