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FB3207B9-FC56-4E65-BE77-B22E6F8CC1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P13" i="9" s="1"/>
  <c r="K13" i="9"/>
  <c r="O13" i="9" s="1"/>
  <c r="J13" i="9"/>
  <c r="N13" i="9" s="1"/>
  <c r="O17" i="9" l="1"/>
  <c r="P16" i="9"/>
  <c r="N17" i="9"/>
  <c r="P23" i="9"/>
  <c r="O22" i="9"/>
  <c r="N25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<sst xmlns="http://schemas.openxmlformats.org/spreadsheetml/2006/main" count="94" uniqueCount="57">
  <si>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</si>
  <si>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</si>
  <si>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</si>
  <si>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</si>
  <si>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</si>
  <si>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</si>
  <si>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</si>
  <si>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</si>
  <si>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</si>
  <si>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</si>
  <si>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</si>
  <si>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</si>
  <si>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</si>
  <si>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</si>
  <si>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</si>
  <si>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</si>
  <si>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</si>
  <si>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</si>
  <si>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</si>
  <si>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</si>
  <si>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</si>
  <si>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</si>
  <si>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</si>
  <si>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</si>
  <si>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</si>
  <si>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</si>
  <si>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</si>
  <si>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</si>
  <si>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</si>
  <si>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</si>
  <si>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</si>
  <si>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</si>
  <si>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</si>
  <si>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</si>
  <si>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</si>
  <si>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</si>
  <si>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</si>
  <si>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</si>
  <si>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</si>
  <si>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</si>
  <si>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</si>
  <si>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</si>
  <si>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</si>
  <si>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</si>
  <si>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LRAC2956</t>
  </si>
  <si>
    <t>RN96-240</t>
  </si>
  <si>
    <t>2166463H</t>
  </si>
  <si>
    <t>H210140813 p1</t>
  </si>
  <si>
    <t>CB60816</t>
  </si>
  <si>
    <t>BL52582</t>
  </si>
  <si>
    <t>DD54212</t>
  </si>
  <si>
    <t>8.9.21</t>
  </si>
  <si>
    <t>8.9.22</t>
  </si>
  <si>
    <t>RP</t>
  </si>
  <si>
    <t>H214960883</t>
  </si>
  <si>
    <t>B0256</t>
  </si>
  <si>
    <t>SLBX6824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</si>
</sst>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" fillId="7" borderId="4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1.171875</c:v>
                </c:pt>
                <c:pt idx="1">
                  <c:v>0.796875</c:v>
                </c:pt>
                <c:pt idx="2">
                  <c:v>0.203125</c:v>
                </c:pt>
                <c:pt idx="3">
                  <c:v>1.5625E-2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0.53892215568862278</c:v>
                </c:pt>
                <c:pt idx="1">
                  <c:v>0.32335329341317365</c:v>
                </c:pt>
                <c:pt idx="2">
                  <c:v>7.1856287425149698E-2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1.046875</c:v>
                </c:pt>
                <c:pt idx="1">
                  <c:v>0.65625</c:v>
                </c:pt>
                <c:pt idx="2">
                  <c:v>0.296875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0.6107784431137725</c:v>
                </c:pt>
                <c:pt idx="1">
                  <c:v>0.37724550898203596</c:v>
                </c:pt>
                <c:pt idx="2">
                  <c:v>0.1437125748502994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0.71875</c:v>
                </c:pt>
                <c:pt idx="1">
                  <c:v>0.40625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0.52095808383233533</c:v>
                </c:pt>
                <c:pt idx="1">
                  <c:v>0.23353293413173654</c:v>
                </c:pt>
                <c:pt idx="2">
                  <c:v>3.5928143712574849E-2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A19" zoomScaleNormal="115" zoomScaleSheetLayoutView="115" workbookViewId="0">
      <selection activeCell="M37" sqref="M37:N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6" t="s">
        <v>3</v>
      </c>
      <c r="C2" s="197"/>
      <c r="D2" s="201" t="s">
        <v>54</v>
      </c>
      <c r="E2" s="202"/>
      <c r="F2" s="202"/>
      <c r="G2" s="203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4" t="s">
        <v>10</v>
      </c>
      <c r="C3" s="195"/>
      <c r="D3" s="198">
        <v>1</v>
      </c>
      <c r="E3" s="199"/>
      <c r="F3" s="199"/>
      <c r="G3" s="200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0" t="s">
        <v>40</v>
      </c>
      <c r="E4" s="211"/>
      <c r="F4" s="211" t="s">
        <v>42</v>
      </c>
      <c r="G4" s="212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6" t="s">
        <v>39</v>
      </c>
      <c r="C5" s="197"/>
      <c r="D5" s="156" t="s">
        <v>53</v>
      </c>
      <c r="E5" s="157"/>
      <c r="F5" s="157">
        <v>44568</v>
      </c>
      <c r="G5" s="15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6" t="s">
        <v>38</v>
      </c>
      <c r="C6" s="207"/>
      <c r="D6" s="154" t="s">
        <v>53</v>
      </c>
      <c r="E6" s="155"/>
      <c r="F6" s="153">
        <v>44571</v>
      </c>
      <c r="G6" s="158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8" t="s">
        <v>37</v>
      </c>
      <c r="C7" s="209"/>
      <c r="D7" s="152" t="s">
        <v>53</v>
      </c>
      <c r="E7" s="153"/>
      <c r="F7" s="153">
        <v>44571</v>
      </c>
      <c r="G7" s="158"/>
      <c r="I7" s="33" t="s">
        <v>4</v>
      </c>
      <c r="J7" s="34">
        <f>IF(N13&lt;&gt;"", LEFT(N13, 7), IF(J17&gt;50%, N17, MAX(N14:N17)))</f>
        <v>1.25</v>
      </c>
      <c r="K7" s="34">
        <f>IF(O13&lt;&gt;"", LEFT(O13, 7), IF(K17&gt;50%, O17, MAX(O14:O17)))</f>
        <v>11.419451148212609</v>
      </c>
      <c r="L7" s="35">
        <f>IF(P13&lt;&gt;"", LEFT(P13, 7), IF(L17&gt;50%, P17, MAX(P14:P17)))</f>
        <v>81.225239635623581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3" t="s">
        <v>41</v>
      </c>
      <c r="C8" s="214"/>
      <c r="D8" s="215"/>
      <c r="E8" s="216"/>
      <c r="F8" s="159"/>
      <c r="G8" s="160"/>
      <c r="I8" s="30" t="s">
        <v>5</v>
      </c>
      <c r="J8" s="36">
        <f>IF(N21&lt;&gt;"", LEFT(N21, 7), IF(J25&gt;50%, N25, MAX(N22:N25)))</f>
        <v>0.20068980095604874</v>
      </c>
      <c r="K8" s="36">
        <f>IF(O21&lt;&gt;"", LEFT(O21, 7), IF(K25&gt;50%, O25, MAX(O22:O25)))</f>
        <v>3.0158697833411954</v>
      </c>
      <c r="L8" s="37">
        <f>IF(P21&lt;&gt;"", LEFT(P21, 7), IF(L25&gt;50%, P25, MAX(P22:P25)))</f>
        <v>52.59205103646449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75</v>
      </c>
      <c r="E13" s="57">
        <v>67</v>
      </c>
      <c r="F13" s="58">
        <v>46</v>
      </c>
      <c r="G13" s="59">
        <v>57</v>
      </c>
      <c r="I13" s="60">
        <v>1</v>
      </c>
      <c r="J13" s="61">
        <f t="shared" ref="J13:L17" si="2">IF(COUNT($G$13:$G$15)&gt;0,D13/AVERAGE($G$13:$G$15),0)</f>
        <v>1.171875</v>
      </c>
      <c r="K13" s="61">
        <f t="shared" si="2"/>
        <v>1.046875</v>
      </c>
      <c r="L13" s="62">
        <f t="shared" si="2"/>
        <v>0.71875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51</v>
      </c>
      <c r="E14" s="66">
        <v>42</v>
      </c>
      <c r="F14" s="67">
        <v>26</v>
      </c>
      <c r="G14" s="68">
        <v>66</v>
      </c>
      <c r="I14" s="69">
        <v>2</v>
      </c>
      <c r="J14" s="70">
        <f t="shared" si="2"/>
        <v>0.796875</v>
      </c>
      <c r="K14" s="70">
        <f t="shared" si="2"/>
        <v>0.65625</v>
      </c>
      <c r="L14" s="71">
        <f t="shared" si="2"/>
        <v>0.40625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81.225239635623581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13</v>
      </c>
      <c r="E15" s="66">
        <v>19</v>
      </c>
      <c r="F15" s="67">
        <v>0</v>
      </c>
      <c r="G15" s="72">
        <v>69</v>
      </c>
      <c r="I15" s="69">
        <v>3</v>
      </c>
      <c r="J15" s="70">
        <f t="shared" si="2"/>
        <v>0.203125</v>
      </c>
      <c r="K15" s="70">
        <f t="shared" si="2"/>
        <v>0.296875</v>
      </c>
      <c r="L15" s="71">
        <f t="shared" si="2"/>
        <v>0</v>
      </c>
      <c r="M15" s="63"/>
      <c r="N15" s="121">
        <f t="shared" si="3"/>
        <v>1.25</v>
      </c>
      <c r="O15" s="122">
        <f t="shared" si="3"/>
        <v>11.419451148212609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1.5625E-2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30</v>
      </c>
      <c r="E21" s="57">
        <v>34</v>
      </c>
      <c r="F21" s="58">
        <v>29</v>
      </c>
      <c r="G21" s="82">
        <v>55</v>
      </c>
      <c r="I21" s="60">
        <v>1</v>
      </c>
      <c r="J21" s="61">
        <f t="shared" ref="J21:L25" si="4">IF(COUNT($G$21:$G$23)&gt;0, D21/AVERAGE($G$21:$G$23), 0)</f>
        <v>0.53892215568862278</v>
      </c>
      <c r="K21" s="61">
        <f t="shared" si="4"/>
        <v>0.6107784431137725</v>
      </c>
      <c r="L21" s="62">
        <f t="shared" si="4"/>
        <v>0.52095808383233533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18</v>
      </c>
      <c r="E22" s="66">
        <v>21</v>
      </c>
      <c r="F22" s="67">
        <v>13</v>
      </c>
      <c r="G22" s="83">
        <v>61</v>
      </c>
      <c r="I22" s="69">
        <v>2</v>
      </c>
      <c r="J22" s="70">
        <f t="shared" si="4"/>
        <v>0.32335329341317365</v>
      </c>
      <c r="K22" s="70">
        <f t="shared" si="4"/>
        <v>0.37724550898203596</v>
      </c>
      <c r="L22" s="71">
        <f t="shared" si="4"/>
        <v>0.23353293413173654</v>
      </c>
      <c r="M22" s="64"/>
      <c r="N22" s="121">
        <f t="shared" ref="N22:P24" si="5">IF(AND(COUNT(D$21:D$25) = 5, J21 &gt;= 50%, J22 &lt; 50%), 2^ (LOG(D30, 2) - ((50% - J22) / (J21 - J22)) * LOG(D30/D29, 2)), "")</f>
        <v>0.20068980095604874</v>
      </c>
      <c r="O22" s="130">
        <f t="shared" si="5"/>
        <v>3.0158697833411954</v>
      </c>
      <c r="P22" s="131">
        <f t="shared" si="5"/>
        <v>52.59205103646449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4</v>
      </c>
      <c r="E23" s="66">
        <v>8</v>
      </c>
      <c r="F23" s="67">
        <v>2</v>
      </c>
      <c r="G23" s="84">
        <v>51</v>
      </c>
      <c r="I23" s="69">
        <v>3</v>
      </c>
      <c r="J23" s="70">
        <f t="shared" si="4"/>
        <v>7.1856287425149698E-2</v>
      </c>
      <c r="K23" s="70">
        <f t="shared" si="4"/>
        <v>0.1437125748502994</v>
      </c>
      <c r="L23" s="71">
        <f t="shared" si="4"/>
        <v>3.5928143712574849E-2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6" t="s">
        <v>29</v>
      </c>
      <c r="J27" s="187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3"/>
      <c r="J28" s="180"/>
      <c r="L28" s="115" t="s">
        <v>25</v>
      </c>
      <c r="M28" s="181">
        <v>2340189</v>
      </c>
      <c r="N28" s="182"/>
      <c r="O28" s="167">
        <v>44681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3" t="s">
        <v>46</v>
      </c>
      <c r="N29" s="184"/>
      <c r="O29" s="169">
        <v>45870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 t="s">
        <v>48</v>
      </c>
      <c r="J30" s="173"/>
      <c r="L30" s="116" t="s">
        <v>30</v>
      </c>
      <c r="M30" s="185">
        <v>2321120</v>
      </c>
      <c r="N30" s="171"/>
      <c r="O30" s="169">
        <v>44681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 t="s">
        <v>49</v>
      </c>
      <c r="J31" s="173"/>
      <c r="L31" s="116" t="s">
        <v>27</v>
      </c>
      <c r="M31" s="189" t="s">
        <v>55</v>
      </c>
      <c r="N31" s="171"/>
      <c r="O31" s="169">
        <v>44748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 t="s">
        <v>50</v>
      </c>
      <c r="J32" s="175"/>
      <c r="L32" s="117" t="s">
        <v>24</v>
      </c>
      <c r="M32" s="165" t="s">
        <v>51</v>
      </c>
      <c r="N32" s="166"/>
      <c r="O32" s="165" t="s">
        <v>52</v>
      </c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90" t="s">
        <v>31</v>
      </c>
      <c r="M33" s="192" t="s">
        <v>47</v>
      </c>
      <c r="N33" s="162"/>
      <c r="O33" s="161">
        <v>44283</v>
      </c>
      <c r="P33" s="162"/>
      <c r="Q33" s="16"/>
    </row>
    <row r="34" spans="2:17" s="15" customFormat="1" ht="12.95" customHeight="1" thickBot="1" x14ac:dyDescent="0.25">
      <c r="B34" s="204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1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5"/>
      <c r="C35" s="102" t="s">
        <v>9</v>
      </c>
      <c r="D35" s="103">
        <v>40</v>
      </c>
      <c r="E35" s="103">
        <v>30</v>
      </c>
      <c r="F35" s="104">
        <v>400</v>
      </c>
      <c r="I35" s="186" t="s">
        <v>34</v>
      </c>
      <c r="J35" s="187"/>
      <c r="L35" s="115" t="s">
        <v>6</v>
      </c>
      <c r="M35" s="179" t="s">
        <v>44</v>
      </c>
      <c r="N35" s="180"/>
      <c r="O35" s="188">
        <v>44595</v>
      </c>
      <c r="P35" s="180"/>
      <c r="Q35" s="16"/>
    </row>
    <row r="36" spans="2:17" s="15" customFormat="1" ht="12.95" customHeight="1" thickBot="1" x14ac:dyDescent="0.25">
      <c r="B36" s="204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8">
        <v>44447</v>
      </c>
      <c r="J36" s="180"/>
      <c r="L36" s="116" t="s">
        <v>0</v>
      </c>
      <c r="M36" s="178" t="s">
        <v>45</v>
      </c>
      <c r="N36" s="173"/>
      <c r="O36" s="188">
        <v>44595</v>
      </c>
      <c r="P36" s="180"/>
      <c r="Q36" s="16"/>
    </row>
    <row r="37" spans="2:17" s="15" customFormat="1" ht="12.95" customHeight="1" thickBot="1" x14ac:dyDescent="0.25">
      <c r="B37" s="205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23</v>
      </c>
      <c r="J37" s="175"/>
      <c r="L37" s="117" t="s">
        <v>1</v>
      </c>
      <c r="M37" s="219" t="s">
        <v>56</v>
      </c>
      <c r="N37" s="175"/>
      <c r="O37" s="188">
        <v>44595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20Z6vpEmVQiGp/x6VDNQnUc1PFEiMieJBtYDCIjqt7LE6mV39hOzgXMe6l8j+1hQqXyFeKt1aB0GW9HJ8j90JQ==" saltValue="H9nSB2ovyJys2V+OW1eteA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J7&lt;J$5)</formula>
    </cfRule>
    <cfRule type="cellIs" dxfId="9" priority="160" stopIfTrue="1" operator="between">
      <formula>J$5</formula>
      <formula>J$6</formula>
    </cfRule>
    <cfRule type="expression" dxfId="8" priority="161" stopIfTrue="1">
      <formula>OR(LEFT(#REF!, 1) = "&gt;", J7&gt;J$6)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&amp;LVW1269.05                    &amp;C  Author: D. Bibby                                                 Effective Date: 06.09.2021&amp;R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/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7" t="s">
        <v>43</v>
      </c>
      <c r="D3" s="217"/>
      <c r="E3" s="217"/>
      <c r="F3" s="217"/>
      <c r="G3" s="217"/>
      <c r="H3" s="217"/>
      <c r="I3" s="1"/>
      <c r="J3" s="218" t="s">
        <v>4</v>
      </c>
      <c r="K3" s="218"/>
      <c r="L3" s="218"/>
      <c r="M3" s="218"/>
      <c r="N3" s="218"/>
      <c r="O3" s="21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" right="0.7" top="0.75" bottom="0.75" header="0.3" footer="0.3"/>
  <pageSetup paperSize="9" scale="90" fitToHeight="0" orientation="landscape" r:id="rId1"/>
  <headerFooter>
    <oddFooter>&amp;LVW1269.04  Authorised by: Tamyo Mbisa&amp;CPage &amp;P of &amp;N&amp;REffective Date: 07.09.2020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2021-12-06T12:33:31Z</cp:lastPrinted>
  <dcterms:created xsi:type="dcterms:W3CDTF">2008-12-02T14:50:07Z</dcterms:created>
  <dcterms:modified xsi:type="dcterms:W3CDTF">2022-01-11T13:57:40Z</dcterms:modified>
</cp:coreProperties>
</file>