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D1EC697-D44C-4063-A187-B480F64D241D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N25" i="9"/>
  <c r="O17" i="9"/>
  <c r="P23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<sst xmlns="http://schemas.openxmlformats.org/spreadsheetml/2006/main" count="92" uniqueCount="55">
  <si>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</si>
  <si>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</si>
  <si>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</si>
  <si>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</si>
  <si>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</si>
  <si>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</si>
  <si>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</si>
  <si>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</si>
  <si>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</si>
  <si>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</si>
  <si>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</si>
  <si>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</si>
  <si>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</si>
  <si>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</si>
  <si>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</si>
  <si>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</si>
  <si>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</si>
  <si>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</si>
  <si>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</si>
  <si>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</si>
  <si>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</si>
  <si>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</si>
  <si>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</si>
  <si>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</si>
  <si>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</si>
  <si>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</si>
  <si>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</si>
  <si>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</si>
  <si>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</si>
  <si>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</si>
  <si>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</si>
  <si>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</si>
  <si>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</si>
  <si>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</si>
  <si>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</si>
  <si>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</si>
  <si>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</si>
  <si>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</si>
  <si>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</si>
  <si>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</si>
  <si>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</si>
  <si>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</si>
  <si>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</si>
  <si>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</si>
  <si>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H224460325</t>
  </si>
  <si>
    <t>LRAC2956</t>
  </si>
  <si>
    <t>SLBX6824</t>
  </si>
  <si>
    <t>RN96-240</t>
  </si>
  <si>
    <t>2437704H</t>
  </si>
  <si>
    <t>H220920683 P1</t>
  </si>
  <si>
    <t>B028</t>
  </si>
  <si>
    <t>CB60816</t>
  </si>
  <si>
    <t>BL52582</t>
  </si>
  <si>
    <t>DD54212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</si>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</sst>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1.2831325301204819</c:v>
                </c:pt>
                <c:pt idx="1">
                  <c:v>0.95783132530120474</c:v>
                </c:pt>
                <c:pt idx="2">
                  <c:v>0.37951807228915663</c:v>
                </c:pt>
                <c:pt idx="3">
                  <c:v>1.8072289156626505E-2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0.75471698113207553</c:v>
                </c:pt>
                <c:pt idx="1">
                  <c:v>0.96226415094339623</c:v>
                </c:pt>
                <c:pt idx="2">
                  <c:v>0.79245283018867929</c:v>
                </c:pt>
                <c:pt idx="3">
                  <c:v>0.92452830188679247</c:v>
                </c:pt>
                <c:pt idx="4">
                  <c:v>0.54716981132075471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1.1566265060240963</c:v>
                </c:pt>
                <c:pt idx="1">
                  <c:v>1.0301204819277108</c:v>
                </c:pt>
                <c:pt idx="2">
                  <c:v>0.68674698795180722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0.90566037735849059</c:v>
                </c:pt>
                <c:pt idx="1">
                  <c:v>0.50943396226415094</c:v>
                </c:pt>
                <c:pt idx="2">
                  <c:v>1.8867924528301886E-2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6" sqref="F1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44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4" t="s">
        <v>54</v>
      </c>
      <c r="E5" s="195"/>
      <c r="F5" s="195">
        <v>44879</v>
      </c>
      <c r="G5" s="196"/>
      <c r="I5" s="27" t="s">
        <v>8</v>
      </c>
      <c r="J5" s="28">
        <f t="shared" ref="J5:L6" si="0">IF($D$3&lt;&gt;"", INDEX(D34:D36,2 * $D$3 - 1), "")</f>
        <v>3</v>
      </c>
      <c r="K5" s="28">
        <f t="shared" si="0"/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54</v>
      </c>
      <c r="E6" s="193"/>
      <c r="F6" s="193">
        <v>44883</v>
      </c>
      <c r="G6" s="197"/>
      <c r="I6" s="30" t="s">
        <v>9</v>
      </c>
      <c r="J6" s="31">
        <f t="shared" si="0"/>
        <v>40</v>
      </c>
      <c r="K6" s="31">
        <f t="shared" si="0"/>
        <v>30</v>
      </c>
      <c r="L6" s="32">
        <f t="shared" si="0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54</v>
      </c>
      <c r="E7" s="193"/>
      <c r="F7" s="193">
        <v>44883</v>
      </c>
      <c r="G7" s="197"/>
      <c r="I7" s="33" t="s">
        <v>4</v>
      </c>
      <c r="J7" s="34">
        <f>IF(N13&lt;&gt;"", LEFT(N13, 7), IF(J17&gt;50%, N17, MAX(N14:N17)))</f>
        <v>1.8728838460958517</v>
      </c>
      <c r="K7" s="34">
        <f>IF(O13&lt;&gt;"", LEFT(O13, 7), IF(K17&gt;50%, O17, MAX(O14:O17)))</f>
        <v>36.446688625033751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6.418862816929825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71</v>
      </c>
      <c r="E13" s="57">
        <v>64</v>
      </c>
      <c r="F13" s="58"/>
      <c r="G13" s="59">
        <v>53</v>
      </c>
      <c r="I13" s="60">
        <v>1</v>
      </c>
      <c r="J13" s="61">
        <f t="shared" ref="J13:L17" si="1">IF(COUNT($G$13:$G$15)&gt;0,D13/AVERAGE($G$13:$G$15),0)</f>
        <v>1.2831325301204819</v>
      </c>
      <c r="K13" s="61">
        <f t="shared" si="1"/>
        <v>1.1566265060240963</v>
      </c>
      <c r="L13" s="62">
        <f t="shared" si="1"/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53</v>
      </c>
      <c r="E14" s="66">
        <v>57</v>
      </c>
      <c r="F14" s="67"/>
      <c r="G14" s="68">
        <v>55</v>
      </c>
      <c r="I14" s="69">
        <v>2</v>
      </c>
      <c r="J14" s="70">
        <f t="shared" si="1"/>
        <v>0.95783132530120474</v>
      </c>
      <c r="K14" s="70">
        <f t="shared" si="1"/>
        <v>1.0301204819277108</v>
      </c>
      <c r="L14" s="71">
        <f t="shared" si="1"/>
        <v>0</v>
      </c>
      <c r="M14" s="63"/>
      <c r="N14" s="121" t="str">
        <f t="shared" ref="N14:P16" si="2">IF(AND(COUNT(D$13:D$17) = 5, J13 &gt;= 50%, J14 &lt; 50%), 2^ (LOG(D30, 2) - ((50% - J14) / (J13 - J14)) * LOG(D30/D29, 2)), "")</f>
        <v/>
      </c>
      <c r="O14" s="122" t="str">
        <f t="shared" si="2"/>
        <v/>
      </c>
      <c r="P14" s="123" t="str">
        <f t="shared" si="2"/>
        <v/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21</v>
      </c>
      <c r="E15" s="66">
        <v>38</v>
      </c>
      <c r="F15" s="67"/>
      <c r="G15" s="72">
        <v>58</v>
      </c>
      <c r="I15" s="69">
        <v>3</v>
      </c>
      <c r="J15" s="70">
        <f t="shared" si="1"/>
        <v>0.37951807228915663</v>
      </c>
      <c r="K15" s="70">
        <f t="shared" si="1"/>
        <v>0.68674698795180722</v>
      </c>
      <c r="L15" s="71">
        <f t="shared" si="1"/>
        <v>0</v>
      </c>
      <c r="M15" s="63"/>
      <c r="N15" s="121">
        <f t="shared" si="2"/>
        <v>1.8728838460958517</v>
      </c>
      <c r="O15" s="122" t="str">
        <f t="shared" si="2"/>
        <v/>
      </c>
      <c r="P15" s="123" t="str">
        <f t="shared" si="2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1</v>
      </c>
      <c r="E16" s="66">
        <v>0</v>
      </c>
      <c r="F16" s="67"/>
      <c r="G16" s="16"/>
      <c r="I16" s="69">
        <v>4</v>
      </c>
      <c r="J16" s="70">
        <f t="shared" si="1"/>
        <v>1.8072289156626505E-2</v>
      </c>
      <c r="K16" s="70">
        <f t="shared" si="1"/>
        <v>0</v>
      </c>
      <c r="L16" s="71">
        <f t="shared" si="1"/>
        <v>0</v>
      </c>
      <c r="M16" s="63"/>
      <c r="N16" s="121" t="str">
        <f t="shared" si="2"/>
        <v/>
      </c>
      <c r="O16" s="122">
        <f t="shared" si="2"/>
        <v>36.446688625033751</v>
      </c>
      <c r="P16" s="123" t="str">
        <f t="shared" si="2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/>
      <c r="G17" s="16"/>
      <c r="I17" s="76">
        <v>5</v>
      </c>
      <c r="J17" s="77">
        <f t="shared" si="1"/>
        <v>0</v>
      </c>
      <c r="K17" s="77">
        <f t="shared" si="1"/>
        <v>0</v>
      </c>
      <c r="L17" s="78">
        <f t="shared" si="1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40</v>
      </c>
      <c r="E21" s="57">
        <v>48</v>
      </c>
      <c r="F21" s="58"/>
      <c r="G21" s="82">
        <v>49</v>
      </c>
      <c r="I21" s="60">
        <v>1</v>
      </c>
      <c r="J21" s="61">
        <f t="shared" ref="J21:L25" si="3">IF(COUNT($G$21:$G$23)&gt;0, D21/AVERAGE($G$21:$G$23), 0)</f>
        <v>0.75471698113207553</v>
      </c>
      <c r="K21" s="61">
        <f t="shared" si="3"/>
        <v>0.90566037735849059</v>
      </c>
      <c r="L21" s="62">
        <f t="shared" si="3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51</v>
      </c>
      <c r="E22" s="66">
        <v>27</v>
      </c>
      <c r="F22" s="67"/>
      <c r="G22" s="83">
        <v>59</v>
      </c>
      <c r="I22" s="69">
        <v>2</v>
      </c>
      <c r="J22" s="70">
        <f t="shared" si="3"/>
        <v>0.96226415094339623</v>
      </c>
      <c r="K22" s="70">
        <f t="shared" si="3"/>
        <v>0.50943396226415094</v>
      </c>
      <c r="L22" s="71">
        <f t="shared" si="3"/>
        <v>0</v>
      </c>
      <c r="M22" s="64"/>
      <c r="N22" s="121" t="str">
        <f t="shared" ref="N22:P24" si="4">IF(AND(COUNT(D$21:D$25) = 5, J21 &gt;= 50%, J22 &lt; 50%), 2^ (LOG(D30, 2) - ((50% - J22) / (J21 - J22)) * LOG(D30/D29, 2)), "")</f>
        <v/>
      </c>
      <c r="O22" s="130" t="str">
        <f t="shared" si="4"/>
        <v/>
      </c>
      <c r="P22" s="131" t="str">
        <f t="shared" si="4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42</v>
      </c>
      <c r="E23" s="66">
        <v>1</v>
      </c>
      <c r="F23" s="67"/>
      <c r="G23" s="84">
        <v>51</v>
      </c>
      <c r="I23" s="69">
        <v>3</v>
      </c>
      <c r="J23" s="70">
        <f t="shared" si="3"/>
        <v>0.79245283018867929</v>
      </c>
      <c r="K23" s="70">
        <f t="shared" si="3"/>
        <v>1.8867924528301886E-2</v>
      </c>
      <c r="L23" s="71">
        <f t="shared" si="3"/>
        <v>0</v>
      </c>
      <c r="M23" s="64"/>
      <c r="N23" s="121" t="str">
        <f t="shared" si="4"/>
        <v/>
      </c>
      <c r="O23" s="130">
        <f t="shared" si="4"/>
        <v>6.418862816929825</v>
      </c>
      <c r="P23" s="131" t="str">
        <f t="shared" si="4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49</v>
      </c>
      <c r="E24" s="66">
        <v>0</v>
      </c>
      <c r="F24" s="67"/>
      <c r="G24" s="86"/>
      <c r="I24" s="69">
        <v>4</v>
      </c>
      <c r="J24" s="70">
        <f t="shared" si="3"/>
        <v>0.92452830188679247</v>
      </c>
      <c r="K24" s="70">
        <f t="shared" si="3"/>
        <v>0</v>
      </c>
      <c r="L24" s="71">
        <f t="shared" si="3"/>
        <v>0</v>
      </c>
      <c r="M24" s="64"/>
      <c r="N24" s="121" t="str">
        <f t="shared" si="4"/>
        <v/>
      </c>
      <c r="O24" s="130" t="str">
        <f t="shared" si="4"/>
        <v/>
      </c>
      <c r="P24" s="131" t="str">
        <f t="shared" si="4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29</v>
      </c>
      <c r="E25" s="74">
        <v>0</v>
      </c>
      <c r="F25" s="75"/>
      <c r="G25" s="86"/>
      <c r="I25" s="76">
        <v>5</v>
      </c>
      <c r="J25" s="87">
        <f t="shared" si="3"/>
        <v>0.54716981132075471</v>
      </c>
      <c r="K25" s="77">
        <f t="shared" si="3"/>
        <v>0</v>
      </c>
      <c r="L25" s="78">
        <f t="shared" si="3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0"/>
      <c r="J28" s="135"/>
      <c r="L28" s="115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1"/>
      <c r="J29" s="182"/>
      <c r="L29" s="116" t="s">
        <v>26</v>
      </c>
      <c r="M29" s="167" t="s">
        <v>48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5">D29*4</f>
        <v>0.625</v>
      </c>
      <c r="E30" s="100">
        <f t="shared" si="5"/>
        <v>6.25</v>
      </c>
      <c r="F30" s="101">
        <f>F29*2</f>
        <v>100</v>
      </c>
      <c r="H30" s="116" t="s">
        <v>21</v>
      </c>
      <c r="I30" s="181" t="s">
        <v>51</v>
      </c>
      <c r="J30" s="182"/>
      <c r="L30" s="116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5"/>
        <v>2.5</v>
      </c>
      <c r="E31" s="100">
        <f t="shared" si="5"/>
        <v>25</v>
      </c>
      <c r="F31" s="101">
        <f>F30*2</f>
        <v>200</v>
      </c>
      <c r="H31" s="116" t="s">
        <v>22</v>
      </c>
      <c r="I31" s="181" t="s">
        <v>52</v>
      </c>
      <c r="J31" s="182"/>
      <c r="L31" s="116" t="s">
        <v>27</v>
      </c>
      <c r="M31" s="171" t="s">
        <v>50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5"/>
        <v>10</v>
      </c>
      <c r="E32" s="100">
        <f t="shared" si="5"/>
        <v>100</v>
      </c>
      <c r="F32" s="101">
        <f>F31*2</f>
        <v>400</v>
      </c>
      <c r="H32" s="117" t="s">
        <v>23</v>
      </c>
      <c r="I32" s="159" t="s">
        <v>53</v>
      </c>
      <c r="J32" s="160"/>
      <c r="L32" s="117" t="s">
        <v>24</v>
      </c>
      <c r="M32" s="172">
        <v>44805</v>
      </c>
      <c r="N32" s="173"/>
      <c r="O32" s="172">
        <v>44621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5"/>
        <v>40</v>
      </c>
      <c r="E33" s="106">
        <f t="shared" si="5"/>
        <v>400</v>
      </c>
      <c r="F33" s="107">
        <f>F32*2</f>
        <v>800</v>
      </c>
      <c r="L33" s="174" t="s">
        <v>31</v>
      </c>
      <c r="M33" s="176" t="s">
        <v>49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2" t="s">
        <v>45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59" t="s">
        <v>47</v>
      </c>
      <c r="N36" s="160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14</v>
      </c>
      <c r="J37" s="160"/>
      <c r="L37" s="117" t="s">
        <v>1</v>
      </c>
      <c r="M37" s="161" t="s">
        <v>46</v>
      </c>
      <c r="N37" s="160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2022-11-08T13:44:19Z</cp:lastPrinted>
  <dcterms:created xsi:type="dcterms:W3CDTF">2008-12-02T14:50:07Z</dcterms:created>
  <dcterms:modified xsi:type="dcterms:W3CDTF">2022-11-18T09:31:23Z</dcterms:modified>
</cp:coreProperties>
</file>