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BEF4520E-5F18-4D96-8C69-6333B7935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<sst xmlns="http://schemas.openxmlformats.org/spreadsheetml/2006/main" count="93" uniqueCount="56">
  <si>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</si>
  <si>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</si>
  <si>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</si>
  <si>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</si>
  <si>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</si>
  <si>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</si>
  <si>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</si>
  <si>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</si>
  <si>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</si>
  <si>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</si>
  <si>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</si>
  <si>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</si>
  <si>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</si>
  <si>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</si>
  <si>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</si>
  <si>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</si>
  <si>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</si>
  <si>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</si>
  <si>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</si>
  <si>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</si>
  <si>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</si>
  <si>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</si>
  <si>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</si>
  <si>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</si>
  <si>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</si>
  <si>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</si>
  <si>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</si>
  <si>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</si>
  <si>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</si>
  <si>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</si>
  <si>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</si>
  <si>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</si>
  <si>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</si>
  <si>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</si>
  <si>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</si>
  <si>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</si>
  <si>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</si>
  <si>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</si>
  <si>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</si>
  <si>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</si>
  <si>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</si>
  <si>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</si>
  <si>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</si>
  <si>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</si>
  <si>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2437704H</t>
  </si>
  <si>
    <t>100B0512</t>
  </si>
  <si>
    <t>LRAC2956</t>
  </si>
  <si>
    <t>H220920683 P1</t>
  </si>
  <si>
    <t>CB60816</t>
  </si>
  <si>
    <t>BL52582</t>
  </si>
  <si>
    <t>DD54212</t>
  </si>
  <si>
    <t>Renata</t>
  </si>
  <si>
    <t>RP</t>
  </si>
  <si>
    <t>SLBX6824</t>
  </si>
  <si>
    <t>H230300195</t>
  </si>
  <si>
    <t>27.01.23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</si>
</sst>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6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1" fillId="0" borderId="30" xfId="0" applyNumberFormat="1" applyFon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1" fillId="0" borderId="53" xfId="0" applyNumberFormat="1" applyFon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  <xf numFmtId="0" fontId="1" fillId="0" borderId="43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0.89302325581395348</c:v>
                </c:pt>
                <c:pt idx="1">
                  <c:v>0.93488372093023253</c:v>
                </c:pt>
                <c:pt idx="2">
                  <c:v>0.11162790697674418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0.87692307692307692</c:v>
                </c:pt>
                <c:pt idx="1">
                  <c:v>0.16923076923076924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0.82325581395348835</c:v>
                </c:pt>
                <c:pt idx="1">
                  <c:v>0.85116279069767431</c:v>
                </c:pt>
                <c:pt idx="2">
                  <c:v>0.29302325581395344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0.58461538461538465</c:v>
                </c:pt>
                <c:pt idx="1">
                  <c:v>0.30769230769230771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0.64186046511627903</c:v>
                </c:pt>
                <c:pt idx="1">
                  <c:v>0.32093023255813952</c:v>
                </c:pt>
                <c:pt idx="2">
                  <c:v>1.3953488372093023E-2</c:v>
                </c:pt>
                <c:pt idx="3">
                  <c:v>1.3953488372093023E-2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0.58461538461538465</c:v>
                </c:pt>
                <c:pt idx="1">
                  <c:v>9.2307692307692313E-2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F5" sqref="F5:G5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93" t="s">
        <v>3</v>
      </c>
      <c r="C2" s="194"/>
      <c r="D2" s="215" t="s">
        <v>54</v>
      </c>
      <c r="E2" s="198"/>
      <c r="F2" s="198"/>
      <c r="G2" s="199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91" t="s">
        <v>10</v>
      </c>
      <c r="C3" s="192"/>
      <c r="D3" s="195">
        <v>1</v>
      </c>
      <c r="E3" s="196"/>
      <c r="F3" s="196"/>
      <c r="G3" s="197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6" t="s">
        <v>40</v>
      </c>
      <c r="E4" s="207"/>
      <c r="F4" s="207" t="s">
        <v>42</v>
      </c>
      <c r="G4" s="208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93" t="s">
        <v>39</v>
      </c>
      <c r="C5" s="194"/>
      <c r="D5" s="156" t="s">
        <v>51</v>
      </c>
      <c r="E5" s="157"/>
      <c r="F5" s="157">
        <v>44950</v>
      </c>
      <c r="G5" s="158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202" t="s">
        <v>38</v>
      </c>
      <c r="C6" s="203"/>
      <c r="D6" s="154" t="s">
        <v>52</v>
      </c>
      <c r="E6" s="155"/>
      <c r="F6" s="159" t="s">
        <v>55</v>
      </c>
      <c r="G6" s="160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4" t="s">
        <v>37</v>
      </c>
      <c r="C7" s="205"/>
      <c r="D7" s="152" t="s">
        <v>52</v>
      </c>
      <c r="E7" s="153"/>
      <c r="F7" s="161" t="s">
        <v>55</v>
      </c>
      <c r="G7" s="162"/>
      <c r="I7" s="33" t="s">
        <v>4</v>
      </c>
      <c r="J7" s="34">
        <f>IF(N13&lt;&gt;"", LEFT(N13, 7), IF(J17&gt;50%, N17, MAX(N14:N17)))</f>
        <v>1.2999221901858102</v>
      </c>
      <c r="K7" s="34">
        <f>IF(O13&lt;&gt;"", LEFT(O13, 7), IF(K17&gt;50%, O17, MAX(O14:O17)))</f>
        <v>14.951201521717536</v>
      </c>
      <c r="L7" s="35">
        <f>IF(P13&lt;&gt;"", LEFT(P13, 7), IF(L17&gt;50%, P17, MAX(P14:P17)))</f>
        <v>67.925678923675221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9" t="s">
        <v>41</v>
      </c>
      <c r="C8" s="210"/>
      <c r="D8" s="211"/>
      <c r="E8" s="212"/>
      <c r="F8" s="163"/>
      <c r="G8" s="164"/>
      <c r="I8" s="30" t="s">
        <v>5</v>
      </c>
      <c r="J8" s="36">
        <f>IF(N21&lt;&gt;"", LEFT(N21, 7), IF(J25&gt;50%, N25, MAX(N22:N25)))</f>
        <v>0.32695080628429868</v>
      </c>
      <c r="K8" s="36">
        <f>IF(O21&lt;&gt;"", LEFT(O21, 7), IF(K25&gt;50%, O25, MAX(O22:O25)))</f>
        <v>2.3866173920541307</v>
      </c>
      <c r="L8" s="37">
        <f>IF(P21&lt;&gt;"", LEFT(P21, 7), IF(L25&gt;50%, P25, MAX(P22:P25)))</f>
        <v>56.326080930412132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64</v>
      </c>
      <c r="E13" s="57">
        <v>59</v>
      </c>
      <c r="F13" s="58">
        <v>46</v>
      </c>
      <c r="G13" s="59">
        <v>68</v>
      </c>
      <c r="I13" s="60">
        <v>1</v>
      </c>
      <c r="J13" s="61">
        <f t="shared" ref="J13:L17" si="2">IF(COUNT($G$13:$G$15)&gt;0,D13/AVERAGE($G$13:$G$15),0)</f>
        <v>0.89302325581395348</v>
      </c>
      <c r="K13" s="61">
        <f t="shared" si="2"/>
        <v>0.82325581395348835</v>
      </c>
      <c r="L13" s="62">
        <f>IF(COUNT($G$13:$G$15)&gt;0,F13/AVERAGE($G$13:$G$15),0)</f>
        <v>0.64186046511627903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67</v>
      </c>
      <c r="E14" s="66">
        <v>61</v>
      </c>
      <c r="F14" s="67">
        <v>23</v>
      </c>
      <c r="G14" s="68">
        <v>76</v>
      </c>
      <c r="I14" s="69">
        <v>2</v>
      </c>
      <c r="J14" s="70">
        <f t="shared" si="2"/>
        <v>0.93488372093023253</v>
      </c>
      <c r="K14" s="70">
        <f t="shared" si="2"/>
        <v>0.85116279069767431</v>
      </c>
      <c r="L14" s="71">
        <f t="shared" si="2"/>
        <v>0.32093023255813952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67.925678923675221</v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8</v>
      </c>
      <c r="E15" s="66">
        <v>21</v>
      </c>
      <c r="F15" s="67">
        <v>1</v>
      </c>
      <c r="G15" s="72">
        <v>71</v>
      </c>
      <c r="I15" s="69">
        <v>3</v>
      </c>
      <c r="J15" s="70">
        <f t="shared" si="2"/>
        <v>0.11162790697674418</v>
      </c>
      <c r="K15" s="70">
        <f t="shared" si="2"/>
        <v>0.29302325581395344</v>
      </c>
      <c r="L15" s="71">
        <f t="shared" si="2"/>
        <v>1.3953488372093023E-2</v>
      </c>
      <c r="M15" s="63"/>
      <c r="N15" s="121">
        <f t="shared" si="3"/>
        <v>1.2999221901858102</v>
      </c>
      <c r="O15" s="122">
        <f t="shared" si="3"/>
        <v>14.951201521717536</v>
      </c>
      <c r="P15" s="123" t="str">
        <f t="shared" si="3"/>
        <v/>
      </c>
      <c r="Q15" s="64"/>
    </row>
    <row r="16" spans="2:17" s="15" customFormat="1" ht="12.95" customHeight="1" x14ac:dyDescent="0.2">
      <c r="B16" s="135"/>
      <c r="C16" s="65">
        <v>4</v>
      </c>
      <c r="D16" s="66">
        <v>0</v>
      </c>
      <c r="E16" s="66">
        <v>0</v>
      </c>
      <c r="F16" s="67">
        <v>1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1.3953488372093023E-2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57</v>
      </c>
      <c r="E21" s="57">
        <v>38</v>
      </c>
      <c r="F21" s="58">
        <v>38</v>
      </c>
      <c r="G21" s="82">
        <v>66</v>
      </c>
      <c r="I21" s="60">
        <v>1</v>
      </c>
      <c r="J21" s="61">
        <f t="shared" ref="J21:L25" si="4">IF(COUNT($G$21:$G$23)&gt;0, D21/AVERAGE($G$21:$G$23), 0)</f>
        <v>0.87692307692307692</v>
      </c>
      <c r="K21" s="61">
        <f t="shared" si="4"/>
        <v>0.58461538461538465</v>
      </c>
      <c r="L21" s="62">
        <f t="shared" si="4"/>
        <v>0.58461538461538465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11</v>
      </c>
      <c r="E22" s="66">
        <v>20</v>
      </c>
      <c r="F22" s="67">
        <v>6</v>
      </c>
      <c r="G22" s="83">
        <v>63</v>
      </c>
      <c r="I22" s="69">
        <v>2</v>
      </c>
      <c r="J22" s="70">
        <f t="shared" si="4"/>
        <v>0.16923076923076924</v>
      </c>
      <c r="K22" s="70">
        <f t="shared" si="4"/>
        <v>0.30769230769230771</v>
      </c>
      <c r="L22" s="71">
        <f t="shared" si="4"/>
        <v>9.2307692307692313E-2</v>
      </c>
      <c r="M22" s="64"/>
      <c r="N22" s="121">
        <f t="shared" ref="N22:P24" si="5">IF(AND(COUNT(D$21:D$25) = 5, J21 &gt;= 50%, J22 &lt; 50%), 2^ (LOG(D30, 2) - ((50% - J22) / (J21 - J22)) * LOG(D30/D29, 2)), "")</f>
        <v>0.32695080628429868</v>
      </c>
      <c r="O22" s="130">
        <f t="shared" si="5"/>
        <v>2.3866173920541307</v>
      </c>
      <c r="P22" s="131">
        <f t="shared" si="5"/>
        <v>56.326080930412132</v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0</v>
      </c>
      <c r="E23" s="66">
        <v>0</v>
      </c>
      <c r="F23" s="67">
        <v>0</v>
      </c>
      <c r="G23" s="84">
        <v>66</v>
      </c>
      <c r="I23" s="69">
        <v>3</v>
      </c>
      <c r="J23" s="70">
        <f t="shared" si="4"/>
        <v>0</v>
      </c>
      <c r="K23" s="70">
        <f t="shared" si="4"/>
        <v>0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0</v>
      </c>
      <c r="E24" s="66">
        <v>0</v>
      </c>
      <c r="F24" s="67">
        <v>0</v>
      </c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0</v>
      </c>
      <c r="E25" s="74">
        <v>0</v>
      </c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85" t="s">
        <v>29</v>
      </c>
      <c r="J27" s="186"/>
      <c r="L27" s="114"/>
      <c r="M27" s="179" t="s">
        <v>32</v>
      </c>
      <c r="N27" s="180"/>
      <c r="O27" s="179" t="s">
        <v>33</v>
      </c>
      <c r="P27" s="180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81"/>
      <c r="J28" s="182"/>
      <c r="L28" s="115" t="s">
        <v>25</v>
      </c>
      <c r="M28" s="183">
        <v>2436490</v>
      </c>
      <c r="N28" s="172"/>
      <c r="O28" s="171">
        <v>45046</v>
      </c>
      <c r="P28" s="172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75"/>
      <c r="J29" s="176"/>
      <c r="L29" s="116" t="s">
        <v>26</v>
      </c>
      <c r="M29" s="184" t="s">
        <v>44</v>
      </c>
      <c r="N29" s="174"/>
      <c r="O29" s="173">
        <v>46327</v>
      </c>
      <c r="P29" s="174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75" t="s">
        <v>48</v>
      </c>
      <c r="J30" s="176"/>
      <c r="L30" s="116" t="s">
        <v>30</v>
      </c>
      <c r="M30" s="184">
        <v>2441909</v>
      </c>
      <c r="N30" s="174"/>
      <c r="O30" s="173">
        <v>45204</v>
      </c>
      <c r="P30" s="174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75" t="s">
        <v>49</v>
      </c>
      <c r="J31" s="176"/>
      <c r="L31" s="116" t="s">
        <v>27</v>
      </c>
      <c r="M31" s="184" t="s">
        <v>45</v>
      </c>
      <c r="N31" s="174"/>
      <c r="O31" s="173">
        <v>45233</v>
      </c>
      <c r="P31" s="174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7" t="s">
        <v>50</v>
      </c>
      <c r="J32" s="178"/>
      <c r="L32" s="117" t="s">
        <v>24</v>
      </c>
      <c r="M32" s="169"/>
      <c r="N32" s="170"/>
      <c r="O32" s="169"/>
      <c r="P32" s="170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8" t="s">
        <v>31</v>
      </c>
      <c r="M33" s="190" t="s">
        <v>47</v>
      </c>
      <c r="N33" s="166"/>
      <c r="O33" s="165">
        <v>44931</v>
      </c>
      <c r="P33" s="166"/>
      <c r="Q33" s="16"/>
    </row>
    <row r="34" spans="2:17" s="15" customFormat="1" ht="12.95" customHeight="1" thickBot="1" x14ac:dyDescent="0.25">
      <c r="B34" s="200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9"/>
      <c r="M34" s="167"/>
      <c r="N34" s="168"/>
      <c r="O34" s="167"/>
      <c r="P34" s="168"/>
      <c r="Q34" s="16"/>
    </row>
    <row r="35" spans="2:17" s="15" customFormat="1" ht="12.95" customHeight="1" thickBot="1" x14ac:dyDescent="0.25">
      <c r="B35" s="201"/>
      <c r="C35" s="102" t="s">
        <v>9</v>
      </c>
      <c r="D35" s="103">
        <v>40</v>
      </c>
      <c r="E35" s="103">
        <v>30</v>
      </c>
      <c r="F35" s="104">
        <v>400</v>
      </c>
      <c r="I35" s="185" t="s">
        <v>34</v>
      </c>
      <c r="J35" s="186"/>
      <c r="L35" s="115" t="s">
        <v>6</v>
      </c>
      <c r="M35" s="181" t="s">
        <v>46</v>
      </c>
      <c r="N35" s="182"/>
      <c r="O35" s="187">
        <v>45069</v>
      </c>
      <c r="P35" s="182"/>
      <c r="Q35" s="16"/>
    </row>
    <row r="36" spans="2:17" s="15" customFormat="1" ht="12.95" customHeight="1" thickBot="1" x14ac:dyDescent="0.25">
      <c r="B36" s="200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87">
        <v>44284</v>
      </c>
      <c r="J36" s="182"/>
      <c r="L36" s="116" t="s">
        <v>0</v>
      </c>
      <c r="M36" s="175">
        <v>74465</v>
      </c>
      <c r="N36" s="176"/>
      <c r="O36" s="187">
        <v>45082</v>
      </c>
      <c r="P36" s="182"/>
      <c r="Q36" s="16"/>
    </row>
    <row r="37" spans="2:17" s="15" customFormat="1" ht="12.95" customHeight="1" thickBot="1" x14ac:dyDescent="0.25">
      <c r="B37" s="201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7">
        <v>34</v>
      </c>
      <c r="J37" s="178"/>
      <c r="L37" s="117" t="s">
        <v>1</v>
      </c>
      <c r="M37" s="177" t="s">
        <v>53</v>
      </c>
      <c r="N37" s="178"/>
      <c r="O37" s="187">
        <v>45069</v>
      </c>
      <c r="P37" s="182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3" t="s">
        <v>43</v>
      </c>
      <c r="D3" s="213"/>
      <c r="E3" s="213"/>
      <c r="F3" s="213"/>
      <c r="G3" s="213"/>
      <c r="H3" s="213"/>
      <c r="I3" s="1"/>
      <c r="J3" s="214" t="s">
        <v>4</v>
      </c>
      <c r="K3" s="214"/>
      <c r="L3" s="214"/>
      <c r="M3" s="214"/>
      <c r="N3" s="214"/>
      <c r="O3" s="214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2023-01-27T12:17:13Z</cp:lastPrinted>
  <dcterms:created xsi:type="dcterms:W3CDTF">2008-12-02T14:50:07Z</dcterms:created>
  <dcterms:modified xsi:type="dcterms:W3CDTF">2023-01-27T14:13:56Z</dcterms:modified>
</cp:coreProperties>
</file>