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742BAB83-A33F-4D9A-95DF-93494292B8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<sst xmlns="http://schemas.openxmlformats.org/spreadsheetml/2006/main" count="90" uniqueCount="53">
  <si>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</si>
  <si>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</si>
  <si>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</si>
  <si>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</si>
  <si>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</si>
  <si>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</si>
  <si>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</si>
  <si>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</si>
  <si>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</si>
  <si>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</si>
  <si>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</si>
  <si>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</si>
  <si>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</si>
  <si>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</si>
  <si>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</si>
  <si>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</si>
  <si>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</si>
  <si>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</si>
  <si>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</si>
  <si>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</si>
  <si>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</si>
  <si>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</si>
  <si>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</si>
  <si>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</si>
  <si>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</si>
  <si>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</si>
  <si>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</si>
  <si>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</si>
  <si>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</si>
  <si>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</si>
  <si>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</si>
  <si>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</si>
  <si>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</si>
  <si>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</si>
  <si>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</si>
  <si>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</si>
  <si>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</si>
  <si>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</si>
  <si>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</si>
  <si>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</si>
  <si>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</si>
  <si>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</si>
  <si>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</si>
  <si>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</si>
  <si>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</si>
  <si>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H240360987</t>
  </si>
  <si>
    <t>2534390H</t>
  </si>
  <si>
    <t>100B0037</t>
  </si>
  <si>
    <t>H220920683 P1</t>
  </si>
  <si>
    <t>31/04/24</t>
  </si>
  <si>
    <t>LRAC2956</t>
  </si>
  <si>
    <t>RN96-240</t>
  </si>
  <si>
    <t>SLBX6824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</si>
</sst>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1.0569948186528497</c:v>
                </c:pt>
                <c:pt idx="1">
                  <c:v>0.8082901554404146</c:v>
                </c:pt>
                <c:pt idx="2">
                  <c:v>4.6632124352331612E-2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0.77837837837837842</c:v>
                </c:pt>
                <c:pt idx="1">
                  <c:v>9.7297297297297303E-2</c:v>
                </c:pt>
                <c:pt idx="2">
                  <c:v>1.6216216216216217E-2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1.1968911917098446</c:v>
                </c:pt>
                <c:pt idx="1">
                  <c:v>0.91709844559585496</c:v>
                </c:pt>
                <c:pt idx="2">
                  <c:v>0.13989637305699482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0.87567567567567572</c:v>
                </c:pt>
                <c:pt idx="1">
                  <c:v>0.4702702702702703</c:v>
                </c:pt>
                <c:pt idx="2">
                  <c:v>3.2432432432432434E-2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1.1347150259067358</c:v>
                </c:pt>
                <c:pt idx="1">
                  <c:v>0.46632124352331611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0.63243243243243241</c:v>
                </c:pt>
                <c:pt idx="1">
                  <c:v>3.2432432432432434E-2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23" sqref="G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45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44</v>
      </c>
      <c r="E5" s="157"/>
      <c r="F5" s="157">
        <v>45352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44</v>
      </c>
      <c r="E6" s="155"/>
      <c r="F6" s="155">
        <v>45355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44</v>
      </c>
      <c r="E7" s="153"/>
      <c r="F7" s="155">
        <v>45355</v>
      </c>
      <c r="G7" s="159"/>
      <c r="I7" s="33" t="s">
        <v>4</v>
      </c>
      <c r="J7" s="34">
        <f>IF(N13&lt;&gt;"", LEFT(N13, 7), IF(J17&gt;50%, N17, MAX(N14:N17)))</f>
        <v>1.0953955346705422</v>
      </c>
      <c r="K7" s="34">
        <f>IF(O13&lt;&gt;"", LEFT(O13, 7), IF(K17&gt;50%, O17, MAX(O14:O17)))</f>
        <v>13.151810602508949</v>
      </c>
      <c r="L7" s="35">
        <f>IF(P13&lt;&gt;"", LEFT(P13, 7), IF(L17&gt;50%, P17, MAX(P14:P17)))</f>
        <v>96.56768536877513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0"/>
      <c r="G8" s="161"/>
      <c r="I8" s="30" t="s">
        <v>5</v>
      </c>
      <c r="J8" s="36">
        <f>IF(N21&lt;&gt;"", LEFT(N21, 7), IF(J25&gt;50%, N25, MAX(N22:N25)))</f>
        <v>0.27535952374341133</v>
      </c>
      <c r="K8" s="36">
        <f>IF(O21&lt;&gt;"", LEFT(O21, 7), IF(K25&gt;50%, O25, MAX(O22:O25)))</f>
        <v>5.6458450049448894</v>
      </c>
      <c r="L8" s="37">
        <f>IF(P21&lt;&gt;"", LEFT(P21, 7), IF(L25&gt;50%, P25, MAX(P22:P25)))</f>
        <v>58.265779629466785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68</v>
      </c>
      <c r="E13" s="57">
        <v>77</v>
      </c>
      <c r="F13" s="58">
        <v>73</v>
      </c>
      <c r="G13" s="59">
        <v>66</v>
      </c>
      <c r="I13" s="60">
        <v>1</v>
      </c>
      <c r="J13" s="61">
        <f t="shared" ref="J13:L17" si="2">IF(COUNT($G$13:$G$15)&gt;0,D13/AVERAGE($G$13:$G$15),0)</f>
        <v>1.0569948186528497</v>
      </c>
      <c r="K13" s="61">
        <f t="shared" si="2"/>
        <v>1.1968911917098446</v>
      </c>
      <c r="L13" s="62">
        <f>IF(COUNT($G$13:$G$15)&gt;0,F13/AVERAGE($G$13:$G$15),0)</f>
        <v>1.1347150259067358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52</v>
      </c>
      <c r="E14" s="66">
        <v>59</v>
      </c>
      <c r="F14" s="67">
        <v>30</v>
      </c>
      <c r="G14" s="68">
        <v>63</v>
      </c>
      <c r="I14" s="69">
        <v>2</v>
      </c>
      <c r="J14" s="70">
        <f t="shared" si="2"/>
        <v>0.8082901554404146</v>
      </c>
      <c r="K14" s="70">
        <f t="shared" si="2"/>
        <v>0.91709844559585496</v>
      </c>
      <c r="L14" s="71">
        <f t="shared" si="2"/>
        <v>0.46632124352331611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96.56768536877513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3</v>
      </c>
      <c r="E15" s="66">
        <v>9</v>
      </c>
      <c r="F15" s="67">
        <v>0</v>
      </c>
      <c r="G15" s="72">
        <v>64</v>
      </c>
      <c r="I15" s="69">
        <v>3</v>
      </c>
      <c r="J15" s="70">
        <f t="shared" si="2"/>
        <v>4.6632124352331612E-2</v>
      </c>
      <c r="K15" s="70">
        <f t="shared" si="2"/>
        <v>0.13989637305699482</v>
      </c>
      <c r="L15" s="71">
        <f t="shared" si="2"/>
        <v>0</v>
      </c>
      <c r="M15" s="63"/>
      <c r="N15" s="121">
        <f t="shared" si="3"/>
        <v>1.0953955346705422</v>
      </c>
      <c r="O15" s="122">
        <f t="shared" si="3"/>
        <v>13.151810602508949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48</v>
      </c>
      <c r="E21" s="57">
        <v>54</v>
      </c>
      <c r="F21" s="58">
        <v>39</v>
      </c>
      <c r="G21" s="82">
        <v>58</v>
      </c>
      <c r="I21" s="60">
        <v>1</v>
      </c>
      <c r="J21" s="61">
        <f t="shared" ref="J21:L25" si="4">IF(COUNT($G$21:$G$23)&gt;0, D21/AVERAGE($G$21:$G$23), 0)</f>
        <v>0.77837837837837842</v>
      </c>
      <c r="K21" s="61">
        <f t="shared" si="4"/>
        <v>0.87567567567567572</v>
      </c>
      <c r="L21" s="62">
        <f t="shared" si="4"/>
        <v>0.63243243243243241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6</v>
      </c>
      <c r="E22" s="66">
        <v>29</v>
      </c>
      <c r="F22" s="67">
        <v>2</v>
      </c>
      <c r="G22" s="83">
        <v>54</v>
      </c>
      <c r="I22" s="69">
        <v>2</v>
      </c>
      <c r="J22" s="70">
        <f t="shared" si="4"/>
        <v>9.7297297297297303E-2</v>
      </c>
      <c r="K22" s="70">
        <f t="shared" si="4"/>
        <v>0.4702702702702703</v>
      </c>
      <c r="L22" s="71">
        <f t="shared" si="4"/>
        <v>3.2432432432432434E-2</v>
      </c>
      <c r="M22" s="64"/>
      <c r="N22" s="121">
        <f t="shared" ref="N22:P24" si="5">IF(AND(COUNT(D$21:D$25) = 5, J21 &gt;= 50%, J22 &lt; 50%), 2^ (LOG(D30, 2) - ((50% - J22) / (J21 - J22)) * LOG(D30/D29, 2)), "")</f>
        <v>0.27535952374341133</v>
      </c>
      <c r="O22" s="130">
        <f t="shared" si="5"/>
        <v>5.6458450049448894</v>
      </c>
      <c r="P22" s="131">
        <f t="shared" si="5"/>
        <v>58.265779629466785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</v>
      </c>
      <c r="E23" s="66">
        <v>2</v>
      </c>
      <c r="F23" s="67">
        <v>0</v>
      </c>
      <c r="G23" s="84">
        <v>73</v>
      </c>
      <c r="I23" s="69">
        <v>3</v>
      </c>
      <c r="J23" s="70">
        <f t="shared" si="4"/>
        <v>1.6216216216216217E-2</v>
      </c>
      <c r="K23" s="70">
        <f t="shared" si="4"/>
        <v>3.2432432432432434E-2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4"/>
      <c r="M27" s="176" t="s">
        <v>32</v>
      </c>
      <c r="N27" s="177"/>
      <c r="O27" s="176" t="s">
        <v>33</v>
      </c>
      <c r="P27" s="17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8"/>
      <c r="J28" s="179"/>
      <c r="L28" s="115" t="s">
        <v>25</v>
      </c>
      <c r="M28" s="180">
        <v>2581966</v>
      </c>
      <c r="N28" s="169"/>
      <c r="O28" s="168">
        <v>45413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2"/>
      <c r="J29" s="173"/>
      <c r="L29" s="116" t="s">
        <v>26</v>
      </c>
      <c r="M29" s="181" t="s">
        <v>46</v>
      </c>
      <c r="N29" s="171"/>
      <c r="O29" s="170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2"/>
      <c r="J30" s="173"/>
      <c r="L30" s="116" t="s">
        <v>30</v>
      </c>
      <c r="M30" s="181">
        <v>2582827</v>
      </c>
      <c r="N30" s="171"/>
      <c r="O30" s="170">
        <v>45412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2"/>
      <c r="J31" s="173"/>
      <c r="L31" s="116" t="s">
        <v>27</v>
      </c>
      <c r="M31" s="181" t="s">
        <v>47</v>
      </c>
      <c r="N31" s="171"/>
      <c r="O31" s="170">
        <v>45401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4"/>
      <c r="J32" s="175"/>
      <c r="L32" s="117" t="s">
        <v>24</v>
      </c>
      <c r="M32" s="166"/>
      <c r="N32" s="167"/>
      <c r="O32" s="166"/>
      <c r="P32" s="16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5" t="s">
        <v>31</v>
      </c>
      <c r="M33" s="162" t="s">
        <v>48</v>
      </c>
      <c r="N33" s="163"/>
      <c r="O33" s="162" t="s">
        <v>49</v>
      </c>
      <c r="P33" s="163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6"/>
      <c r="M34" s="164"/>
      <c r="N34" s="165"/>
      <c r="O34" s="164"/>
      <c r="P34" s="165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8" t="s">
        <v>50</v>
      </c>
      <c r="N35" s="179"/>
      <c r="O35" s="184">
        <v>45438</v>
      </c>
      <c r="P35" s="179"/>
      <c r="Q35" s="16"/>
    </row>
    <row r="36" spans="2:17" s="15" customFormat="1" ht="12.95" customHeight="1" x14ac:dyDescent="0.2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4">
        <v>45273</v>
      </c>
      <c r="J36" s="179"/>
      <c r="L36" s="116" t="s">
        <v>0</v>
      </c>
      <c r="M36" s="172" t="s">
        <v>51</v>
      </c>
      <c r="N36" s="173"/>
      <c r="O36" s="187">
        <v>45383</v>
      </c>
      <c r="P36" s="173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4">
        <v>32</v>
      </c>
      <c r="J37" s="175"/>
      <c r="L37" s="117" t="s">
        <v>1</v>
      </c>
      <c r="M37" s="174" t="s">
        <v>52</v>
      </c>
      <c r="N37" s="175"/>
      <c r="O37" s="188">
        <v>45631</v>
      </c>
      <c r="P37" s="17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2024-03-04T12:02:13Z</dcterms:modified>
</cp:coreProperties>
</file>