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BDC51A3B-A0CC-4BD4-8DF0-5D8E87E701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O22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<sst xmlns="http://schemas.openxmlformats.org/spreadsheetml/2006/main" count="90" uniqueCount="53">
  <si>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</si>
  <si>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</si>
  <si>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</si>
  <si>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</si>
  <si>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</si>
  <si>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</si>
  <si>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</si>
  <si>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</si>
  <si>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</si>
  <si>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</si>
  <si>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</si>
  <si>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</si>
  <si>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</si>
  <si>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</si>
  <si>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</si>
  <si>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</si>
  <si>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</si>
  <si>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</si>
  <si>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</si>
  <si>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</si>
  <si>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</si>
  <si>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</si>
  <si>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</si>
  <si>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</si>
  <si>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</si>
  <si>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</si>
  <si>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</si>
  <si>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</si>
  <si>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</si>
  <si>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</si>
  <si>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</si>
  <si>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</si>
  <si>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</si>
  <si>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</si>
  <si>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</si>
  <si>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</si>
  <si>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</si>
  <si>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</si>
  <si>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</si>
  <si>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</si>
  <si>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</si>
  <si>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</si>
  <si>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</si>
  <si>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</si>
  <si>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</si>
  <si>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2534390H</t>
  </si>
  <si>
    <t>100B0037</t>
  </si>
  <si>
    <t>H220920683 P1</t>
  </si>
  <si>
    <t>31/04/24</t>
  </si>
  <si>
    <t>LRAC2956</t>
  </si>
  <si>
    <t>RN96-240</t>
  </si>
  <si>
    <t>SLBX6824</t>
  </si>
  <si>
    <t>h240540870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</si>
</sst>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1.0569948186528497</c:v>
                </c:pt>
                <c:pt idx="1">
                  <c:v>0.8082901554404146</c:v>
                </c:pt>
                <c:pt idx="2">
                  <c:v>4.6632124352331612E-2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0.95955882352941169</c:v>
                </c:pt>
                <c:pt idx="1">
                  <c:v>1.1360294117647058</c:v>
                </c:pt>
                <c:pt idx="2">
                  <c:v>1.125</c:v>
                </c:pt>
                <c:pt idx="3">
                  <c:v>0.90441176470588236</c:v>
                </c:pt>
                <c:pt idx="4">
                  <c:v>0.47426470588235292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1.1968911917098446</c:v>
                </c:pt>
                <c:pt idx="1">
                  <c:v>0.91709844559585496</c:v>
                </c:pt>
                <c:pt idx="2">
                  <c:v>0.13989637305699482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1.0147058823529411</c:v>
                </c:pt>
                <c:pt idx="1">
                  <c:v>0.9154411764705882</c:v>
                </c:pt>
                <c:pt idx="2">
                  <c:v>0.23161764705882351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1.1347150259067358</c:v>
                </c:pt>
                <c:pt idx="1">
                  <c:v>0.46632124352331611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1.1029411764705881</c:v>
                </c:pt>
                <c:pt idx="1">
                  <c:v>1.1029411764705881</c:v>
                </c:pt>
                <c:pt idx="2">
                  <c:v>0.24264705882352941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topLeftCell="A2" zoomScaleNormal="115" zoomScaleSheetLayoutView="115" workbookViewId="0">
      <selection activeCell="G15" sqref="G15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52</v>
      </c>
      <c r="E2" s="197"/>
      <c r="F2" s="197"/>
      <c r="G2" s="198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1</v>
      </c>
      <c r="E3" s="194"/>
      <c r="F3" s="194"/>
      <c r="G3" s="195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6" t="s">
        <v>44</v>
      </c>
      <c r="E5" s="157"/>
      <c r="F5" s="157">
        <v>45352</v>
      </c>
      <c r="G5" s="15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4" t="s">
        <v>44</v>
      </c>
      <c r="E6" s="155"/>
      <c r="F6" s="155">
        <v>45355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2" t="s">
        <v>44</v>
      </c>
      <c r="E7" s="153"/>
      <c r="F7" s="155">
        <v>45355</v>
      </c>
      <c r="G7" s="159"/>
      <c r="I7" s="33" t="s">
        <v>4</v>
      </c>
      <c r="J7" s="34">
        <f>IF(N13&lt;&gt;"", LEFT(N13, 7), IF(J17&gt;50%, N17, MAX(N14:N17)))</f>
        <v>1.0953955346705422</v>
      </c>
      <c r="K7" s="34">
        <f>IF(O13&lt;&gt;"", LEFT(O13, 7), IF(K17&gt;50%, O17, MAX(O14:O17)))</f>
        <v>13.151810602508949</v>
      </c>
      <c r="L7" s="35">
        <f>IF(P13&lt;&gt;"", LEFT(P13, 7), IF(L17&gt;50%, P17, MAX(P14:P17)))</f>
        <v>96.56768536877513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60"/>
      <c r="G8" s="161"/>
      <c r="I8" s="30" t="s">
        <v>5</v>
      </c>
      <c r="J8" s="36">
        <f>IF(N21&lt;&gt;"", LEFT(N21, 7), IF(J25&gt;50%, N25, MAX(N22:N25)))</f>
        <v>36.816229458231525</v>
      </c>
      <c r="K8" s="36">
        <f>IF(O21&lt;&gt;"", LEFT(O21, 7), IF(K25&gt;50%, O25, MAX(O22:O25)))</f>
        <v>14.509339624444925</v>
      </c>
      <c r="L8" s="37">
        <f>IF(P21&lt;&gt;"", LEFT(P21, 7), IF(L25&gt;50%, P25, MAX(P22:P25)))</f>
        <v>162.54674888911052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68</v>
      </c>
      <c r="E13" s="57">
        <v>77</v>
      </c>
      <c r="F13" s="58">
        <v>73</v>
      </c>
      <c r="G13" s="59">
        <v>66</v>
      </c>
      <c r="I13" s="60">
        <v>1</v>
      </c>
      <c r="J13" s="61">
        <f t="shared" ref="J13:L17" si="2">IF(COUNT($G$13:$G$15)&gt;0,D13/AVERAGE($G$13:$G$15),0)</f>
        <v>1.0569948186528497</v>
      </c>
      <c r="K13" s="61">
        <f t="shared" si="2"/>
        <v>1.1968911917098446</v>
      </c>
      <c r="L13" s="62">
        <f>IF(COUNT($G$13:$G$15)&gt;0,F13/AVERAGE($G$13:$G$15),0)</f>
        <v>1.1347150259067358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52</v>
      </c>
      <c r="E14" s="66">
        <v>59</v>
      </c>
      <c r="F14" s="67">
        <v>30</v>
      </c>
      <c r="G14" s="68">
        <v>63</v>
      </c>
      <c r="I14" s="69">
        <v>2</v>
      </c>
      <c r="J14" s="70">
        <f t="shared" si="2"/>
        <v>0.8082901554404146</v>
      </c>
      <c r="K14" s="70">
        <f t="shared" si="2"/>
        <v>0.91709844559585496</v>
      </c>
      <c r="L14" s="71">
        <f t="shared" si="2"/>
        <v>0.46632124352331611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96.56768536877513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3</v>
      </c>
      <c r="E15" s="66">
        <v>9</v>
      </c>
      <c r="F15" s="67">
        <v>0</v>
      </c>
      <c r="G15" s="72">
        <v>64</v>
      </c>
      <c r="I15" s="69">
        <v>3</v>
      </c>
      <c r="J15" s="70">
        <f t="shared" si="2"/>
        <v>4.6632124352331612E-2</v>
      </c>
      <c r="K15" s="70">
        <f t="shared" si="2"/>
        <v>0.13989637305699482</v>
      </c>
      <c r="L15" s="71">
        <f t="shared" si="2"/>
        <v>0</v>
      </c>
      <c r="M15" s="63"/>
      <c r="N15" s="121">
        <f t="shared" si="3"/>
        <v>1.0953955346705422</v>
      </c>
      <c r="O15" s="122">
        <f t="shared" si="3"/>
        <v>13.151810602508949</v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87</v>
      </c>
      <c r="E21" s="57">
        <v>92</v>
      </c>
      <c r="F21" s="58">
        <v>100</v>
      </c>
      <c r="G21" s="82">
        <v>94</v>
      </c>
      <c r="I21" s="60">
        <v>1</v>
      </c>
      <c r="J21" s="61">
        <f t="shared" ref="J21:L25" si="4">IF(COUNT($G$21:$G$23)&gt;0, D21/AVERAGE($G$21:$G$23), 0)</f>
        <v>0.95955882352941169</v>
      </c>
      <c r="K21" s="61">
        <f t="shared" si="4"/>
        <v>1.0147058823529411</v>
      </c>
      <c r="L21" s="62">
        <f t="shared" si="4"/>
        <v>1.1029411764705881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103</v>
      </c>
      <c r="E22" s="66">
        <v>83</v>
      </c>
      <c r="F22" s="67">
        <v>100</v>
      </c>
      <c r="G22" s="83">
        <v>89</v>
      </c>
      <c r="I22" s="69">
        <v>2</v>
      </c>
      <c r="J22" s="70">
        <f t="shared" si="4"/>
        <v>1.1360294117647058</v>
      </c>
      <c r="K22" s="70">
        <f t="shared" si="4"/>
        <v>0.9154411764705882</v>
      </c>
      <c r="L22" s="71">
        <f t="shared" si="4"/>
        <v>1.1029411764705881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102</v>
      </c>
      <c r="E23" s="66">
        <v>21</v>
      </c>
      <c r="F23" s="67">
        <v>22</v>
      </c>
      <c r="G23" s="84">
        <v>89</v>
      </c>
      <c r="I23" s="69">
        <v>3</v>
      </c>
      <c r="J23" s="70">
        <f t="shared" si="4"/>
        <v>1.125</v>
      </c>
      <c r="K23" s="70">
        <f t="shared" si="4"/>
        <v>0.23161764705882351</v>
      </c>
      <c r="L23" s="71">
        <f t="shared" si="4"/>
        <v>0.24264705882352941</v>
      </c>
      <c r="M23" s="64"/>
      <c r="N23" s="121" t="str">
        <f t="shared" si="5"/>
        <v/>
      </c>
      <c r="O23" s="130">
        <f t="shared" si="5"/>
        <v>14.509339624444925</v>
      </c>
      <c r="P23" s="131">
        <f t="shared" si="5"/>
        <v>162.54674888911052</v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82</v>
      </c>
      <c r="E24" s="66">
        <v>0</v>
      </c>
      <c r="F24" s="67">
        <v>0</v>
      </c>
      <c r="G24" s="86"/>
      <c r="I24" s="69">
        <v>4</v>
      </c>
      <c r="J24" s="70">
        <f t="shared" si="4"/>
        <v>0.90441176470588236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43</v>
      </c>
      <c r="E25" s="74">
        <v>0</v>
      </c>
      <c r="F25" s="75">
        <v>0</v>
      </c>
      <c r="G25" s="86"/>
      <c r="I25" s="76">
        <v>5</v>
      </c>
      <c r="J25" s="87">
        <f t="shared" si="4"/>
        <v>0.47426470588235292</v>
      </c>
      <c r="K25" s="77">
        <f t="shared" si="4"/>
        <v>0</v>
      </c>
      <c r="L25" s="78">
        <f t="shared" si="4"/>
        <v>0</v>
      </c>
      <c r="M25" s="64"/>
      <c r="N25" s="124">
        <f>IF(J25&gt;50%, "&gt;" &amp; D33, IF(AND(COUNT(D21:D25) = 5,J24&gt;50%,J25&lt;=50%),2^ (LOG(D33, 2) - ((50% - J25) / (J24 - J25)) * LOG(D33/D32, 2)), ""))</f>
        <v>36.816229458231525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2" t="s">
        <v>29</v>
      </c>
      <c r="J27" s="183"/>
      <c r="L27" s="114"/>
      <c r="M27" s="176" t="s">
        <v>32</v>
      </c>
      <c r="N27" s="177"/>
      <c r="O27" s="176" t="s">
        <v>33</v>
      </c>
      <c r="P27" s="17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8"/>
      <c r="J28" s="179"/>
      <c r="L28" s="115" t="s">
        <v>25</v>
      </c>
      <c r="M28" s="180">
        <v>2581966</v>
      </c>
      <c r="N28" s="169"/>
      <c r="O28" s="168">
        <v>45413</v>
      </c>
      <c r="P28" s="169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2"/>
      <c r="J29" s="173"/>
      <c r="L29" s="116" t="s">
        <v>26</v>
      </c>
      <c r="M29" s="181" t="s">
        <v>45</v>
      </c>
      <c r="N29" s="171"/>
      <c r="O29" s="170">
        <v>46753</v>
      </c>
      <c r="P29" s="171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2"/>
      <c r="J30" s="173"/>
      <c r="L30" s="116" t="s">
        <v>30</v>
      </c>
      <c r="M30" s="181">
        <v>2582827</v>
      </c>
      <c r="N30" s="171"/>
      <c r="O30" s="170">
        <v>45412</v>
      </c>
      <c r="P30" s="171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2"/>
      <c r="J31" s="173"/>
      <c r="L31" s="116" t="s">
        <v>27</v>
      </c>
      <c r="M31" s="181" t="s">
        <v>46</v>
      </c>
      <c r="N31" s="171"/>
      <c r="O31" s="170">
        <v>45401</v>
      </c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4"/>
      <c r="J32" s="175"/>
      <c r="L32" s="117" t="s">
        <v>24</v>
      </c>
      <c r="M32" s="166"/>
      <c r="N32" s="167"/>
      <c r="O32" s="166"/>
      <c r="P32" s="167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5" t="s">
        <v>31</v>
      </c>
      <c r="M33" s="162" t="s">
        <v>47</v>
      </c>
      <c r="N33" s="163"/>
      <c r="O33" s="162" t="s">
        <v>48</v>
      </c>
      <c r="P33" s="163"/>
      <c r="Q33" s="16"/>
    </row>
    <row r="34" spans="2:17" s="15" customFormat="1" ht="12.95" customHeight="1" thickBot="1" x14ac:dyDescent="0.25">
      <c r="B34" s="199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6"/>
      <c r="M34" s="164"/>
      <c r="N34" s="165"/>
      <c r="O34" s="164"/>
      <c r="P34" s="165"/>
      <c r="Q34" s="16"/>
    </row>
    <row r="35" spans="2:17" s="15" customFormat="1" ht="12.95" customHeight="1" thickBot="1" x14ac:dyDescent="0.25">
      <c r="B35" s="200"/>
      <c r="C35" s="102" t="s">
        <v>9</v>
      </c>
      <c r="D35" s="103">
        <v>40</v>
      </c>
      <c r="E35" s="103">
        <v>30</v>
      </c>
      <c r="F35" s="104">
        <v>400</v>
      </c>
      <c r="I35" s="182" t="s">
        <v>34</v>
      </c>
      <c r="J35" s="183"/>
      <c r="L35" s="115" t="s">
        <v>6</v>
      </c>
      <c r="M35" s="178" t="s">
        <v>49</v>
      </c>
      <c r="N35" s="179"/>
      <c r="O35" s="184">
        <v>45438</v>
      </c>
      <c r="P35" s="179"/>
      <c r="Q35" s="16"/>
    </row>
    <row r="36" spans="2:17" s="15" customFormat="1" ht="12.95" customHeight="1" x14ac:dyDescent="0.2">
      <c r="B36" s="199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4">
        <v>45273</v>
      </c>
      <c r="J36" s="179"/>
      <c r="L36" s="116" t="s">
        <v>0</v>
      </c>
      <c r="M36" s="172" t="s">
        <v>50</v>
      </c>
      <c r="N36" s="173"/>
      <c r="O36" s="187">
        <v>45383</v>
      </c>
      <c r="P36" s="173"/>
      <c r="Q36" s="16"/>
    </row>
    <row r="37" spans="2:17" s="15" customFormat="1" ht="12.95" customHeight="1" thickBot="1" x14ac:dyDescent="0.25">
      <c r="B37" s="200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4">
        <v>32</v>
      </c>
      <c r="J37" s="175"/>
      <c r="L37" s="117" t="s">
        <v>1</v>
      </c>
      <c r="M37" s="174" t="s">
        <v>51</v>
      </c>
      <c r="N37" s="175"/>
      <c r="O37" s="188">
        <v>45631</v>
      </c>
      <c r="P37" s="17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2024-03-04T12:00:25Z</dcterms:modified>
</cp:coreProperties>
</file>