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7E70FBF-DA0A-4CC4-B5DF-EB61CDD99D19}" xr6:coauthVersionLast="47" xr6:coauthVersionMax="47" xr10:uidLastSave="{00000000-0000-0000-0000-000000000000}"/>
  <bookViews>
    <workbookView xWindow="4170" yWindow="0" windowWidth="21600" windowHeight="1132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<sst xmlns="http://schemas.openxmlformats.org/spreadsheetml/2006/main" count="80" uniqueCount="52">
  <si>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</si>
  <si>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</si>
  <si>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</si>
  <si>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</si>
  <si>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</si>
  <si>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</si>
  <si>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</si>
  <si>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</si>
  <si>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</si>
  <si>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</si>
  <si>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</si>
  <si>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</si>
  <si>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</si>
  <si>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</si>
  <si>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</si>
  <si>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</si>
  <si>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</si>
  <si>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</si>
  <si>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</si>
  <si>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</si>
  <si>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</si>
  <si>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</si>
  <si>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</si>
  <si>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</si>
  <si>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</si>
  <si>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</si>
  <si>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</si>
  <si>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</si>
  <si>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</si>
  <si>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</si>
  <si>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</si>
  <si>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</si>
  <si>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</si>
  <si>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</si>
  <si>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</si>
  <si>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</si>
  <si>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</si>
  <si>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</si>
  <si>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</si>
  <si>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</si>
  <si>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</si>
  <si>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</si>
  <si>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</si>
  <si>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</si>
  <si>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</si>
  <si>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LRAD3703</t>
  </si>
  <si>
    <t>RN96-240</t>
  </si>
  <si>
    <t>H230520611 P1</t>
  </si>
  <si>
    <t>100B0684</t>
  </si>
  <si>
    <t>16.1.26</t>
  </si>
  <si>
    <t>RP</t>
  </si>
  <si>
    <t>H253040417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</si>
</sst>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4" fontId="0" fillId="0" borderId="48" xfId="0" applyNumberFormat="1" applyBorder="1" applyAlignment="1" applyProtection="1">
      <alignment horizontal="center" vertical="center"/>
      <protection locked="0"/>
    </xf>
    <xf numFmtId="14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4" fontId="0" fillId="0" borderId="49" xfId="0" applyNumberForma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14" fontId="0" fillId="0" borderId="63" xfId="0" applyNumberFormat="1" applyBorder="1" applyAlignment="1" applyProtection="1">
      <alignment horizontal="center" vertical="center"/>
      <protection locked="0"/>
    </xf>
    <xf numFmtId="14" fontId="0" fillId="0" borderId="64" xfId="0" applyNumberFormat="1" applyBorder="1" applyAlignment="1" applyProtection="1">
      <alignment horizontal="center" vertical="center"/>
      <protection locked="0"/>
    </xf>
    <xf numFmtId="14" fontId="0" fillId="7" borderId="38" xfId="0" applyNumberFormat="1" applyFill="1" applyBorder="1" applyAlignment="1" applyProtection="1">
      <alignment horizont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1.263157894736842</c:v>
                </c:pt>
                <c:pt idx="1">
                  <c:v>1.0047846889952152</c:v>
                </c:pt>
                <c:pt idx="2">
                  <c:v>0.53110047846889952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0.9907407407407407</c:v>
                </c:pt>
                <c:pt idx="1">
                  <c:v>1.2037037037037037</c:v>
                </c:pt>
                <c:pt idx="2">
                  <c:v>1.0277777777777777</c:v>
                </c:pt>
                <c:pt idx="3">
                  <c:v>0.78703703703703709</c:v>
                </c:pt>
                <c:pt idx="4">
                  <c:v>0.18518518518518517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1.1339712918660287</c:v>
                </c:pt>
                <c:pt idx="1">
                  <c:v>1.1770334928229664</c:v>
                </c:pt>
                <c:pt idx="2">
                  <c:v>0.81818181818181812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0.71296296296296291</c:v>
                </c:pt>
                <c:pt idx="1">
                  <c:v>3.7037037037037035E-2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1.1339712918660287</c:v>
                </c:pt>
                <c:pt idx="1">
                  <c:v>1.0191387559808611</c:v>
                </c:pt>
                <c:pt idx="2">
                  <c:v>0.1866028708133971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0.83333333333333337</c:v>
                </c:pt>
                <c:pt idx="1">
                  <c:v>0.35185185185185186</c:v>
                </c:pt>
                <c:pt idx="2">
                  <c:v>1.8518518518518517E-2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D13" sqref="D13:G17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51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50</v>
      </c>
      <c r="E5" s="205"/>
      <c r="F5" s="206"/>
      <c r="G5" s="213">
        <v>45909</v>
      </c>
      <c r="H5" s="214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50</v>
      </c>
      <c r="E6" s="208"/>
      <c r="F6" s="209"/>
      <c r="G6" s="217">
        <v>45912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50</v>
      </c>
      <c r="E7" s="211"/>
      <c r="F7" s="212"/>
      <c r="G7" s="219"/>
      <c r="H7" s="220"/>
      <c r="J7" s="27" t="s">
        <v>4</v>
      </c>
      <c r="K7" s="124" t="str">
        <f>IF(COUNTBLANK(P13:P17) =5, "", IF(LEFT(P13, 1)="&lt;", P13, IF(LEFT(P17, 1)="&gt;", P17, LEFT(MAX(P13:P17), 5))))</f>
        <v>2.711</v>
      </c>
      <c r="L7" s="124" t="str">
        <f t="shared" ref="L7:N7" si="2">IF(COUNTBLANK(Q13:Q17) =5, "", IF(LEFT(Q13, 1)="&lt;", Q13, IF(LEFT(Q17, 1)="&gt;", Q17, LEFT(MAX(Q13:Q17), 5))))</f>
        <v>42.86</v>
      </c>
      <c r="M7" s="124" t="str">
        <f t="shared" si="2"/>
        <v>154.0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19.37</v>
      </c>
      <c r="L8" s="122" t="str">
        <f t="shared" ref="L8" si="4">IF(COUNTBLANK(Q21:Q25) =5, "", IF(LEFT(Q21, 1)="&lt;", Q21, IF(LEFT(Q25, 1)="&gt;", Q25, LEFT(MAX(Q21:Q25), 5))))</f>
        <v>2.418</v>
      </c>
      <c r="M8" s="123" t="str">
        <f t="shared" ref="M8" si="5">IF(COUNTBLANK(R21:R25) =5, "", IF(LEFT(R21, 1)="&lt;", R21, IF(LEFT(R25, 1)="&gt;", R25, LEFT(MAX(R21:R25), 5))))</f>
        <v>80.79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88</v>
      </c>
      <c r="E13" s="129">
        <v>79</v>
      </c>
      <c r="F13" s="129">
        <v>79</v>
      </c>
      <c r="G13" s="129"/>
      <c r="H13" s="132">
        <v>72</v>
      </c>
      <c r="J13" s="45">
        <v>1</v>
      </c>
      <c r="K13" s="46">
        <f t="shared" ref="K13:N17" si="9">IF(COUNT($H$13:$H$15)&gt;0,D13/AVERAGE($H$13:$H$15),0)</f>
        <v>1.263157894736842</v>
      </c>
      <c r="L13" s="46">
        <f t="shared" si="9"/>
        <v>1.1339712918660287</v>
      </c>
      <c r="M13" s="46">
        <f t="shared" si="9"/>
        <v>1.1339712918660287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70</v>
      </c>
      <c r="E14" s="130">
        <v>82</v>
      </c>
      <c r="F14" s="130">
        <v>71</v>
      </c>
      <c r="G14" s="130"/>
      <c r="H14" s="133">
        <v>82</v>
      </c>
      <c r="J14" s="49">
        <v>2</v>
      </c>
      <c r="K14" s="50">
        <f t="shared" si="9"/>
        <v>1.0047846889952152</v>
      </c>
      <c r="L14" s="50">
        <f t="shared" si="9"/>
        <v>1.1770334928229664</v>
      </c>
      <c r="M14" s="50">
        <f t="shared" si="9"/>
        <v>1.0191387559808611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 t="str">
        <f t="shared" ref="R14:R16" si="13">IF(AND(COUNT(F$13:F$17) = 5, M13 &gt;= 50%, M14 &lt; 50%), 2^ (LOG(F30, 2) - ((50% - M14) / (M13 - M14)) * LOG(F30/F29, 2)), "")</f>
        <v/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37</v>
      </c>
      <c r="E15" s="130">
        <v>57</v>
      </c>
      <c r="F15" s="130">
        <v>13</v>
      </c>
      <c r="G15" s="130"/>
      <c r="H15" s="134">
        <v>55</v>
      </c>
      <c r="J15" s="49">
        <v>3</v>
      </c>
      <c r="K15" s="50">
        <f t="shared" si="9"/>
        <v>0.53110047846889952</v>
      </c>
      <c r="L15" s="50">
        <f t="shared" si="9"/>
        <v>0.81818181818181812</v>
      </c>
      <c r="M15" s="50">
        <f t="shared" si="9"/>
        <v>0.1866028708133971</v>
      </c>
      <c r="N15" s="51">
        <f t="shared" si="9"/>
        <v>0</v>
      </c>
      <c r="O15" s="48"/>
      <c r="P15" s="73" t="str">
        <f t="shared" ref="P15" si="15">IF(AND(COUNT(D$13:D$17) = 5, K14 &gt;= 50%, K15 &lt; 50%), 2^ (LOG(D31, 2) - ((50% - K15) / (K14 - K15)) * LOG(D31/D30, 2)), "")</f>
        <v/>
      </c>
      <c r="Q15" s="78" t="str">
        <f t="shared" si="12"/>
        <v/>
      </c>
      <c r="R15" s="90">
        <f t="shared" si="13"/>
        <v>154.0675700460545</v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>
        <f>IF(AND(COUNT(D$13:D$17) = 5, K15 &gt;= 50%, K16 &lt; 50%), 2^ (LOG(D32, 2) - ((50% - K16) / (K15 - K16)) * LOG(D32/D31, 2)), "")</f>
        <v>2.7114136241035327</v>
      </c>
      <c r="Q16" s="78">
        <f t="shared" si="12"/>
        <v>42.862199142653658</v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107</v>
      </c>
      <c r="E21" s="129">
        <v>77</v>
      </c>
      <c r="F21" s="129">
        <v>90</v>
      </c>
      <c r="G21" s="129"/>
      <c r="H21" s="132">
        <v>111</v>
      </c>
      <c r="J21" s="45">
        <v>1</v>
      </c>
      <c r="K21" s="46">
        <f t="shared" ref="K21:N25" si="19">IF(COUNT($H$21:$H$23)&gt;0, D21/AVERAGE($H$21:$H$23), 0)</f>
        <v>0.9907407407407407</v>
      </c>
      <c r="L21" s="46">
        <f t="shared" si="19"/>
        <v>0.71296296296296291</v>
      </c>
      <c r="M21" s="46">
        <f t="shared" si="19"/>
        <v>0.83333333333333337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130</v>
      </c>
      <c r="E22" s="130">
        <v>4</v>
      </c>
      <c r="F22" s="130">
        <v>38</v>
      </c>
      <c r="G22" s="130"/>
      <c r="H22" s="133">
        <v>114</v>
      </c>
      <c r="J22" s="49">
        <v>2</v>
      </c>
      <c r="K22" s="50">
        <f t="shared" si="19"/>
        <v>1.2037037037037037</v>
      </c>
      <c r="L22" s="50">
        <f t="shared" si="19"/>
        <v>3.7037037037037035E-2</v>
      </c>
      <c r="M22" s="50">
        <f t="shared" si="19"/>
        <v>0.35185185185185186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>
        <f t="shared" ref="Q22:S22" si="21">IF(AND(COUNT(E$13:E$17) = 5, L21 &gt;= 50%, L22 &lt; 50%), 2^ (LOG(E30, 2) - ((50% - L22) / (L21 - L22)) * LOG(E30/E29, 2)), "")</f>
        <v>2.4182999131207046</v>
      </c>
      <c r="R22" s="93">
        <f t="shared" si="21"/>
        <v>80.79330720145731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111</v>
      </c>
      <c r="E23" s="130">
        <v>0</v>
      </c>
      <c r="F23" s="130">
        <v>2</v>
      </c>
      <c r="G23" s="130"/>
      <c r="H23" s="134">
        <v>99</v>
      </c>
      <c r="J23" s="49">
        <v>3</v>
      </c>
      <c r="K23" s="50">
        <f t="shared" si="19"/>
        <v>1.0277777777777777</v>
      </c>
      <c r="L23" s="50">
        <f t="shared" si="19"/>
        <v>0</v>
      </c>
      <c r="M23" s="50">
        <f t="shared" si="19"/>
        <v>1.8518518518518517E-2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85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0.78703703703703709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20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0.18518518518518517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>
        <f t="shared" ref="P25:S25" si="24">IF(K25&gt;50%, "&gt;" &amp; D$33, IF(AND(COUNT(D21:D25) = 5,K24&gt;=50%,K25&lt;50%),2^ (LOG(D$33, 2) - ((50% - K25) / (K24 - K25)) * LOG(D$33/D$32, 2)), ""))</f>
        <v>19.370298064009308</v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302507</v>
      </c>
      <c r="O28" s="199"/>
      <c r="P28" s="199"/>
      <c r="Q28" s="200"/>
      <c r="R28" s="221">
        <v>45991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2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253663</v>
      </c>
      <c r="O30" s="186"/>
      <c r="P30" s="186"/>
      <c r="Q30" s="187"/>
      <c r="R30" s="222">
        <v>46142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48</v>
      </c>
      <c r="O31" s="186"/>
      <c r="P31" s="186"/>
      <c r="Q31" s="187"/>
      <c r="R31" s="222" t="s">
        <v>49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3"/>
      <c r="S32" s="224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47</v>
      </c>
      <c r="O33" s="186"/>
      <c r="P33" s="186"/>
      <c r="Q33" s="187"/>
      <c r="R33" s="225">
        <v>46033</v>
      </c>
      <c r="S33" s="224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6"/>
      <c r="S34" s="227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45</v>
      </c>
      <c r="O35" s="186"/>
      <c r="P35" s="186"/>
      <c r="Q35" s="187"/>
      <c r="R35" s="228">
        <v>46070</v>
      </c>
      <c r="S35" s="229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/>
      <c r="K36" s="151"/>
      <c r="M36" s="70" t="s">
        <v>0</v>
      </c>
      <c r="N36" s="185" t="s">
        <v>46</v>
      </c>
      <c r="O36" s="186"/>
      <c r="P36" s="186"/>
      <c r="Q36" s="187"/>
      <c r="R36" s="230">
        <v>46070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12</v>
      </c>
      <c r="K37" s="194"/>
      <c r="M37" s="71" t="s">
        <v>1</v>
      </c>
      <c r="N37" s="188">
        <v>45700</v>
      </c>
      <c r="O37" s="189"/>
      <c r="P37" s="189"/>
      <c r="Q37" s="190"/>
      <c r="R37" s="231">
        <v>46070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Fvtm7tc/itA5+heCvzAqlO4aTvEFYTG1ol0BhBnd8/nC3sl0UV/OMWs0mMXKM1W66eRu6OqlGOKHuk4M+Ec4wA==" saltValue="HbAiYe42oKXYr86V3Ft0uA==" spinCount="100000" sheet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2" t="s">
        <v>43</v>
      </c>
      <c r="D3" s="232"/>
      <c r="E3" s="232"/>
      <c r="F3" s="232"/>
      <c r="G3" s="232"/>
      <c r="H3" s="232"/>
      <c r="I3" s="1"/>
      <c r="J3" s="233" t="s">
        <v>4</v>
      </c>
      <c r="K3" s="233"/>
      <c r="L3" s="233"/>
      <c r="M3" s="233"/>
      <c r="N3" s="233"/>
      <c r="O3" s="23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2025-06-20T11:50:20Z</cp:lastPrinted>
  <dcterms:created xsi:type="dcterms:W3CDTF">2008-12-02T14:50:07Z</dcterms:created>
  <dcterms:modified xsi:type="dcterms:W3CDTF">2025-09-12T12:04:56Z</dcterms:modified>
</cp:coreProperties>
</file>