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274A5DE-9596-4FDC-9D20-05B61A269AD1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P13" i="9" s="1"/>
  <c r="K13" i="9"/>
  <c r="O13" i="9" s="1"/>
  <c r="J13" i="9"/>
  <c r="N13" i="9" s="1"/>
  <c r="O17" i="9" l="1"/>
  <c r="P16" i="9"/>
  <c r="N17" i="9"/>
  <c r="P23" i="9"/>
  <c r="O22" i="9"/>
  <c r="N25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<sst xmlns="http://schemas.openxmlformats.org/spreadsheetml/2006/main" count="92" uniqueCount="55">
  <si>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</si>
  <si>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</si>
  <si>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</si>
  <si>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</si>
  <si>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</si>
  <si>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</si>
  <si>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</si>
  <si>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</si>
  <si>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</si>
  <si>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</si>
  <si>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</si>
  <si>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</si>
  <si>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</si>
  <si>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</si>
  <si>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</si>
  <si>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</si>
  <si>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</si>
  <si>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</si>
  <si>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</si>
  <si>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</si>
  <si>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</si>
  <si>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</si>
  <si>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</si>
  <si>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</si>
  <si>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</si>
  <si>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</si>
  <si>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</si>
  <si>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</si>
  <si>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</si>
  <si>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</si>
  <si>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</si>
  <si>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</si>
  <si>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</si>
  <si>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</si>
  <si>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</si>
  <si>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</si>
  <si>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</si>
  <si>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</si>
  <si>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</si>
  <si>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</si>
  <si>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</si>
  <si>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</si>
  <si>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</si>
  <si>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</si>
  <si>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LRAC2956</t>
  </si>
  <si>
    <t>RN96-240</t>
  </si>
  <si>
    <t>2166463H</t>
  </si>
  <si>
    <t>H210140813 p1</t>
  </si>
  <si>
    <t>CB60816</t>
  </si>
  <si>
    <t>BL52582</t>
  </si>
  <si>
    <t>DD54212</t>
  </si>
  <si>
    <t>SLBX6824</t>
  </si>
  <si>
    <t>B0504</t>
  </si>
  <si>
    <t>H220380963 P1 repeat assay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</si>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</sst>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</c:v>
                </c:pt>
                <c:pt idx="1">
                  <c:v>0.76363636363636367</c:v>
                </c:pt>
                <c:pt idx="2">
                  <c:v>0.67272727272727273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0.85416666666666663</c:v>
                </c:pt>
                <c:pt idx="1">
                  <c:v>0.97916666666666663</c:v>
                </c:pt>
                <c:pt idx="2">
                  <c:v>0.625</c:v>
                </c:pt>
                <c:pt idx="3">
                  <c:v>0.16666666666666666</c:v>
                </c:pt>
                <c:pt idx="4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1.0545454545454545</c:v>
                </c:pt>
                <c:pt idx="1">
                  <c:v>0.96363636363636362</c:v>
                </c:pt>
                <c:pt idx="2">
                  <c:v>0.78181818181818186</c:v>
                </c:pt>
                <c:pt idx="3">
                  <c:v>0.18181818181818182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0.78181818181818186</c:v>
                </c:pt>
                <c:pt idx="1">
                  <c:v>0.78181818181818186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0.72916666666666663</c:v>
                </c:pt>
                <c:pt idx="1">
                  <c:v>0.6875</c:v>
                </c:pt>
                <c:pt idx="2">
                  <c:v>0.10416666666666667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13" sqref="G13:G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205" t="s">
        <v>18</v>
      </c>
      <c r="J2" s="206"/>
      <c r="K2" s="206"/>
      <c r="L2" s="207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08"/>
      <c r="J3" s="209"/>
      <c r="K3" s="209"/>
      <c r="L3" s="210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8">
        <v>44614</v>
      </c>
      <c r="E5" s="199"/>
      <c r="F5" s="199" t="s">
        <v>54</v>
      </c>
      <c r="G5" s="197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6">
        <v>44617</v>
      </c>
      <c r="E6" s="197"/>
      <c r="F6" s="199" t="s">
        <v>54</v>
      </c>
      <c r="G6" s="19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6">
        <v>44617</v>
      </c>
      <c r="E7" s="197"/>
      <c r="F7" s="199" t="s">
        <v>54</v>
      </c>
      <c r="G7" s="197"/>
      <c r="I7" s="33" t="s">
        <v>4</v>
      </c>
      <c r="J7" s="34">
        <f>IF(N13&lt;&gt;"", LEFT(N13, 7), IF(J17&gt;50%, N17, MAX(N14:N17)))</f>
        <v>3.5688063207556722</v>
      </c>
      <c r="K7" s="34">
        <f>IF(O13&lt;&gt;"", LEFT(O13, 7), IF(K17&gt;50%, O17, MAX(O14:O17)))</f>
        <v>47.943061372982442</v>
      </c>
      <c r="L7" s="35">
        <f>IF(P13&lt;&gt;"", LEFT(P13, 7), IF(L17&gt;50%, P17, MAX(P14:P17)))</f>
        <v>224.49240966187477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0"/>
      <c r="G8" s="201"/>
      <c r="I8" s="30" t="s">
        <v>5</v>
      </c>
      <c r="J8" s="36">
        <f>IF(N21&lt;&gt;"", LEFT(N21, 7), IF(J25&gt;50%, N25, MAX(N22:N25)))</f>
        <v>3.6487002642036162</v>
      </c>
      <c r="K8" s="36">
        <f>IF(O21&lt;&gt;"", LEFT(O21, 7), IF(K25&gt;50%, O25, MAX(O22:O25)))</f>
        <v>0</v>
      </c>
      <c r="L8" s="37">
        <f>IF(P21&lt;&gt;"", LEFT(P21, 7), IF(L25&gt;50%, P25, MAX(P22:P25)))</f>
        <v>124.95672708227515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2" t="s">
        <v>2</v>
      </c>
      <c r="C11" s="211" t="s">
        <v>14</v>
      </c>
      <c r="D11" s="212"/>
      <c r="E11" s="212"/>
      <c r="F11" s="212"/>
      <c r="G11" s="213"/>
      <c r="I11" s="193" t="s">
        <v>15</v>
      </c>
      <c r="J11" s="194"/>
      <c r="K11" s="194"/>
      <c r="L11" s="195"/>
      <c r="M11" s="47"/>
      <c r="N11" s="193" t="s">
        <v>17</v>
      </c>
      <c r="O11" s="194"/>
      <c r="P11" s="195"/>
      <c r="Q11" s="47"/>
    </row>
    <row r="12" spans="2:17" s="15" customFormat="1" ht="12.95" customHeight="1" thickBot="1" x14ac:dyDescent="0.25">
      <c r="B12" s="203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3"/>
      <c r="C13" s="56">
        <v>1</v>
      </c>
      <c r="D13" s="57">
        <v>44</v>
      </c>
      <c r="E13" s="57">
        <v>58</v>
      </c>
      <c r="F13" s="58">
        <v>43</v>
      </c>
      <c r="G13" s="59">
        <v>53</v>
      </c>
      <c r="I13" s="60">
        <v>1</v>
      </c>
      <c r="J13" s="61">
        <f t="shared" ref="J13:L17" si="2">IF(COUNT($G$13:$G$15)&gt;0,D13/AVERAGE($G$13:$G$15),0)</f>
        <v>0.8</v>
      </c>
      <c r="K13" s="61">
        <f t="shared" si="2"/>
        <v>1.0545454545454545</v>
      </c>
      <c r="L13" s="62">
        <f t="shared" si="2"/>
        <v>0.78181818181818186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3"/>
      <c r="C14" s="65">
        <v>2</v>
      </c>
      <c r="D14" s="66">
        <v>42</v>
      </c>
      <c r="E14" s="66">
        <v>53</v>
      </c>
      <c r="F14" s="67">
        <v>43</v>
      </c>
      <c r="G14" s="68">
        <v>61</v>
      </c>
      <c r="I14" s="69">
        <v>2</v>
      </c>
      <c r="J14" s="70">
        <f t="shared" si="2"/>
        <v>0.76363636363636367</v>
      </c>
      <c r="K14" s="70">
        <f t="shared" si="2"/>
        <v>0.96363636363636362</v>
      </c>
      <c r="L14" s="71">
        <f t="shared" si="2"/>
        <v>0.78181818181818186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3"/>
      <c r="C15" s="65">
        <v>3</v>
      </c>
      <c r="D15" s="66">
        <v>37</v>
      </c>
      <c r="E15" s="66">
        <v>43</v>
      </c>
      <c r="F15" s="67">
        <v>33</v>
      </c>
      <c r="G15" s="72">
        <v>51</v>
      </c>
      <c r="I15" s="69">
        <v>3</v>
      </c>
      <c r="J15" s="70">
        <f t="shared" si="2"/>
        <v>0.67272727272727273</v>
      </c>
      <c r="K15" s="70">
        <f t="shared" si="2"/>
        <v>0.78181818181818186</v>
      </c>
      <c r="L15" s="71">
        <f t="shared" si="2"/>
        <v>0.6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203"/>
      <c r="C16" s="65">
        <v>4</v>
      </c>
      <c r="D16" s="66">
        <v>0</v>
      </c>
      <c r="E16" s="66">
        <v>10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0.18181818181818182</v>
      </c>
      <c r="L16" s="71">
        <f t="shared" si="2"/>
        <v>0</v>
      </c>
      <c r="M16" s="63"/>
      <c r="N16" s="121">
        <f t="shared" si="3"/>
        <v>3.5688063207556722</v>
      </c>
      <c r="O16" s="122">
        <f t="shared" si="3"/>
        <v>47.943061372982442</v>
      </c>
      <c r="P16" s="123">
        <f t="shared" si="3"/>
        <v>224.49240966187477</v>
      </c>
      <c r="Q16" s="64"/>
    </row>
    <row r="17" spans="2:18" s="15" customFormat="1" ht="12.95" customHeight="1" thickBot="1" x14ac:dyDescent="0.25">
      <c r="B17" s="204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2" t="s">
        <v>16</v>
      </c>
      <c r="C19" s="211" t="s">
        <v>14</v>
      </c>
      <c r="D19" s="212"/>
      <c r="E19" s="212"/>
      <c r="F19" s="212"/>
      <c r="G19" s="213"/>
      <c r="I19" s="193" t="s">
        <v>15</v>
      </c>
      <c r="J19" s="194"/>
      <c r="K19" s="194"/>
      <c r="L19" s="195"/>
      <c r="M19" s="47"/>
      <c r="N19" s="193" t="s">
        <v>17</v>
      </c>
      <c r="O19" s="194"/>
      <c r="P19" s="195"/>
      <c r="Q19" s="47"/>
    </row>
    <row r="20" spans="2:18" s="15" customFormat="1" ht="12.95" customHeight="1" thickBot="1" x14ac:dyDescent="0.25">
      <c r="B20" s="203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3"/>
      <c r="C21" s="56">
        <v>1</v>
      </c>
      <c r="D21" s="57">
        <v>41</v>
      </c>
      <c r="E21" s="57"/>
      <c r="F21" s="58">
        <v>35</v>
      </c>
      <c r="G21" s="82">
        <v>50</v>
      </c>
      <c r="I21" s="60">
        <v>1</v>
      </c>
      <c r="J21" s="61">
        <f t="shared" ref="J21:L25" si="4">IF(COUNT($G$21:$G$23)&gt;0, D21/AVERAGE($G$21:$G$23), 0)</f>
        <v>0.85416666666666663</v>
      </c>
      <c r="K21" s="61">
        <f t="shared" si="4"/>
        <v>0</v>
      </c>
      <c r="L21" s="62">
        <f t="shared" si="4"/>
        <v>0.72916666666666663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3"/>
      <c r="C22" s="65">
        <v>2</v>
      </c>
      <c r="D22" s="66">
        <v>47</v>
      </c>
      <c r="E22" s="66"/>
      <c r="F22" s="67">
        <v>33</v>
      </c>
      <c r="G22" s="83">
        <v>45</v>
      </c>
      <c r="I22" s="69">
        <v>2</v>
      </c>
      <c r="J22" s="70">
        <f t="shared" si="4"/>
        <v>0.97916666666666663</v>
      </c>
      <c r="K22" s="70">
        <f t="shared" si="4"/>
        <v>0</v>
      </c>
      <c r="L22" s="71">
        <f t="shared" si="4"/>
        <v>0.6875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3"/>
      <c r="C23" s="65">
        <v>3</v>
      </c>
      <c r="D23" s="66">
        <v>30</v>
      </c>
      <c r="E23" s="66"/>
      <c r="F23" s="67">
        <v>5</v>
      </c>
      <c r="G23" s="84">
        <v>49</v>
      </c>
      <c r="I23" s="69">
        <v>3</v>
      </c>
      <c r="J23" s="70">
        <f t="shared" si="4"/>
        <v>0.625</v>
      </c>
      <c r="K23" s="70">
        <f t="shared" si="4"/>
        <v>0</v>
      </c>
      <c r="L23" s="71">
        <f t="shared" si="4"/>
        <v>0.10416666666666667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124.95672708227515</v>
      </c>
      <c r="Q23" s="64"/>
      <c r="R23" s="85"/>
    </row>
    <row r="24" spans="2:18" s="15" customFormat="1" ht="12.95" customHeight="1" x14ac:dyDescent="0.2">
      <c r="B24" s="203"/>
      <c r="C24" s="65">
        <v>4</v>
      </c>
      <c r="D24" s="66">
        <v>8</v>
      </c>
      <c r="E24" s="66"/>
      <c r="F24" s="67">
        <v>0</v>
      </c>
      <c r="G24" s="86"/>
      <c r="I24" s="69">
        <v>4</v>
      </c>
      <c r="J24" s="70">
        <f t="shared" si="4"/>
        <v>0.16666666666666666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3.6487002642036162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4"/>
      <c r="C25" s="73">
        <v>5</v>
      </c>
      <c r="D25" s="74">
        <v>1</v>
      </c>
      <c r="E25" s="74"/>
      <c r="F25" s="75">
        <v>0</v>
      </c>
      <c r="G25" s="86"/>
      <c r="I25" s="76">
        <v>5</v>
      </c>
      <c r="J25" s="87">
        <f t="shared" si="4"/>
        <v>2.0833333333333332E-2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0" t="s">
        <v>28</v>
      </c>
      <c r="D27" s="191"/>
      <c r="E27" s="191"/>
      <c r="F27" s="192"/>
      <c r="I27" s="173" t="s">
        <v>29</v>
      </c>
      <c r="J27" s="174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3">
        <v>45</v>
      </c>
      <c r="J28" s="135"/>
      <c r="L28" s="115" t="s">
        <v>25</v>
      </c>
      <c r="M28" s="167">
        <v>2340189</v>
      </c>
      <c r="N28" s="168"/>
      <c r="O28" s="186">
        <v>44742</v>
      </c>
      <c r="P28" s="18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4">
        <v>49</v>
      </c>
      <c r="J29" s="163"/>
      <c r="L29" s="116" t="s">
        <v>26</v>
      </c>
      <c r="M29" s="169" t="s">
        <v>46</v>
      </c>
      <c r="N29" s="170"/>
      <c r="O29" s="188">
        <v>46174</v>
      </c>
      <c r="P29" s="18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4" t="s">
        <v>48</v>
      </c>
      <c r="J30" s="163"/>
      <c r="L30" s="116" t="s">
        <v>30</v>
      </c>
      <c r="M30" s="171">
        <v>2321120</v>
      </c>
      <c r="N30" s="172"/>
      <c r="O30" s="188">
        <v>44681</v>
      </c>
      <c r="P30" s="18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4" t="s">
        <v>49</v>
      </c>
      <c r="J31" s="163"/>
      <c r="L31" s="116" t="s">
        <v>27</v>
      </c>
      <c r="M31" s="169" t="s">
        <v>52</v>
      </c>
      <c r="N31" s="172"/>
      <c r="O31" s="188">
        <v>44867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50</v>
      </c>
      <c r="J32" s="160"/>
      <c r="L32" s="117" t="s">
        <v>24</v>
      </c>
      <c r="M32" s="175">
        <v>44531</v>
      </c>
      <c r="N32" s="176"/>
      <c r="O32" s="175">
        <v>44713</v>
      </c>
      <c r="P32" s="17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7" t="s">
        <v>31</v>
      </c>
      <c r="M33" s="179" t="s">
        <v>47</v>
      </c>
      <c r="N33" s="180"/>
      <c r="O33" s="185">
        <v>44774</v>
      </c>
      <c r="P33" s="180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8"/>
      <c r="M34" s="181"/>
      <c r="N34" s="182"/>
      <c r="O34" s="181"/>
      <c r="P34" s="182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3" t="s">
        <v>34</v>
      </c>
      <c r="J35" s="174"/>
      <c r="L35" s="115" t="s">
        <v>6</v>
      </c>
      <c r="M35" s="164" t="s">
        <v>44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2" t="s">
        <v>45</v>
      </c>
      <c r="N36" s="163"/>
      <c r="O36" s="134">
        <v>44777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15</v>
      </c>
      <c r="J37" s="160"/>
      <c r="L37" s="117" t="s">
        <v>1</v>
      </c>
      <c r="M37" s="161" t="s">
        <v>51</v>
      </c>
      <c r="N37" s="160"/>
      <c r="O37" s="134">
        <v>44596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20Z6vpEmVQiGp/x6VDNQnUc1PFEiMieJBtYDCIjqt7LE6mV39hOzgXMe6l8j+1hQqXyFeKt1aB0GW9HJ8j90JQ==" saltValue="H9nSB2ovyJys2V+OW1eteA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J7&lt;J$5)</formula>
    </cfRule>
    <cfRule type="cellIs" dxfId="9" priority="160" stopIfTrue="1" operator="between">
      <formula>J$5</formula>
      <formula>J$6</formula>
    </cfRule>
    <cfRule type="expression" dxfId="8" priority="161" stopIfTrue="1">
      <formula>OR(LEFT(#REF!, 1) = "&gt;", J7&gt;J$6)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&amp;LVW1269.05                    &amp;C  Author: D. Bibby                                                 Effective Date: 06.09.2021&amp;R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/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4" t="s">
        <v>43</v>
      </c>
      <c r="D3" s="214"/>
      <c r="E3" s="214"/>
      <c r="F3" s="214"/>
      <c r="G3" s="214"/>
      <c r="H3" s="214"/>
      <c r="I3" s="1"/>
      <c r="J3" s="215" t="s">
        <v>4</v>
      </c>
      <c r="K3" s="215"/>
      <c r="L3" s="215"/>
      <c r="M3" s="215"/>
      <c r="N3" s="215"/>
      <c r="O3" s="215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" right="0.7" top="0.75" bottom="0.75" header="0.3" footer="0.3"/>
  <pageSetup paperSize="9" scale="90" fitToHeight="0" orientation="landscape" r:id="rId1"/>
  <headerFooter>
    <oddFooter>&amp;LVW1269.04  Authorised by: Tamyo Mbisa&amp;CPage &amp;P of &amp;N&amp;REffective Date: 07.09.2020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2021-12-06T12:33:31Z</cp:lastPrinted>
  <dcterms:created xsi:type="dcterms:W3CDTF">2008-12-02T14:50:07Z</dcterms:created>
  <dcterms:modified xsi:type="dcterms:W3CDTF">2022-02-25T08:58:49Z</dcterms:modified>
</cp:coreProperties>
</file>