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4D69B38D-FD56-41CC-BFCC-4BFF031BA5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<sst xmlns="http://schemas.openxmlformats.org/spreadsheetml/2006/main" count="83" uniqueCount="47">
  <si>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</si>
  <si>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</si>
  <si>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</si>
  <si>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</si>
  <si>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</si>
  <si>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</si>
  <si>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</si>
  <si>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</si>
  <si>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</si>
  <si>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</si>
  <si>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</si>
  <si>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</si>
  <si>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</si>
  <si>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</si>
  <si>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</si>
  <si>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</si>
  <si>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</si>
  <si>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</si>
  <si>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</si>
  <si>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</si>
  <si>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</si>
  <si>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</si>
  <si>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</si>
  <si>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</si>
  <si>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</si>
  <si>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</si>
  <si>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</si>
  <si>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</si>
  <si>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</si>
  <si>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</si>
  <si>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</si>
  <si>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</si>
  <si>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</si>
  <si>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</si>
  <si>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</si>
  <si>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</si>
  <si>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</si>
  <si>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</si>
  <si>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</si>
  <si>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</si>
  <si>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</si>
  <si>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</si>
  <si>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</si>
  <si>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</si>
  <si>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</si>
  <si>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H220920683</t>
  </si>
  <si>
    <t>Dammu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</si>
</sst>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0.96183206106870234</c:v>
                </c:pt>
                <c:pt idx="1">
                  <c:v>0.80152671755725191</c:v>
                </c:pt>
                <c:pt idx="2">
                  <c:v>0.3206106870229008</c:v>
                </c:pt>
                <c:pt idx="3">
                  <c:v>2.2900763358778626E-2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0.6206896551724137</c:v>
                </c:pt>
                <c:pt idx="1">
                  <c:v>0.25123152709359603</c:v>
                </c:pt>
                <c:pt idx="2">
                  <c:v>4.4334975369458123E-2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0.984732824427481</c:v>
                </c:pt>
                <c:pt idx="1">
                  <c:v>0.80152671755725191</c:v>
                </c:pt>
                <c:pt idx="2">
                  <c:v>0.48091603053435117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0.51724137931034475</c:v>
                </c:pt>
                <c:pt idx="1">
                  <c:v>0.42857142857142855</c:v>
                </c:pt>
                <c:pt idx="2">
                  <c:v>0.13300492610837439</c:v>
                </c:pt>
                <c:pt idx="3">
                  <c:v>0</c:v>
                </c:pt>
                <c:pt idx="4">
                  <c:v>2.9556650246305417E-2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0.91603053435114512</c:v>
                </c:pt>
                <c:pt idx="1">
                  <c:v>0.68702290076335881</c:v>
                </c:pt>
                <c:pt idx="2">
                  <c:v>2.2900763358778626E-2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0.6206896551724137</c:v>
                </c:pt>
                <c:pt idx="1">
                  <c:v>0.22167487684729062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45</v>
      </c>
      <c r="E2" s="146"/>
      <c r="F2" s="146"/>
      <c r="G2" s="147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89" t="s">
        <v>44</v>
      </c>
      <c r="E5" s="190"/>
      <c r="F5" s="190">
        <v>44638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87" t="s">
        <v>46</v>
      </c>
      <c r="E6" s="188"/>
      <c r="F6" s="188">
        <v>44641</v>
      </c>
      <c r="G6" s="192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85" t="s">
        <v>46</v>
      </c>
      <c r="E7" s="186"/>
      <c r="F7" s="186">
        <v>44642</v>
      </c>
      <c r="G7" s="193"/>
      <c r="I7" s="33" t="s">
        <v>4</v>
      </c>
      <c r="J7" s="34">
        <f>IF(N13&lt;&gt;"", LEFT(N13, 7), IF(J17&gt;50%, N17, MAX(N14:N17)))</f>
        <v>1.490603289815339</v>
      </c>
      <c r="K7" s="34">
        <f>IF(O13&lt;&gt;"", LEFT(O13, 7), IF(K17&gt;50%, O17, MAX(O14:O17)))</f>
        <v>23.019882600123296</v>
      </c>
      <c r="L7" s="35">
        <f>IF(P13&lt;&gt;"", LEFT(P13, 7), IF(L17&gt;50%, P17, MAX(P14:P17)))</f>
        <v>121.55499642015648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4"/>
      <c r="G8" s="195"/>
      <c r="I8" s="30" t="s">
        <v>5</v>
      </c>
      <c r="J8" s="36">
        <f>IF(N21&lt;&gt;"", LEFT(N21, 7), IF(J25&gt;50%, N25, MAX(N22:N25)))</f>
        <v>0.24574967746686899</v>
      </c>
      <c r="K8" s="36">
        <f>IF(O21&lt;&gt;"", LEFT(O21, 7), IF(K25&gt;50%, O25, MAX(O22:O25)))</f>
        <v>2.0459133987108937</v>
      </c>
      <c r="L8" s="37">
        <f>IF(P21&lt;&gt;"", LEFT(P21, 7), IF(L25&gt;50%, P25, MAX(P22:P25)))</f>
        <v>61.662664488401994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2" t="s">
        <v>15</v>
      </c>
      <c r="J11" s="183"/>
      <c r="K11" s="183"/>
      <c r="L11" s="184"/>
      <c r="M11" s="47"/>
      <c r="N11" s="182" t="s">
        <v>17</v>
      </c>
      <c r="O11" s="183"/>
      <c r="P11" s="184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>
        <v>42</v>
      </c>
      <c r="E13" s="57">
        <v>43</v>
      </c>
      <c r="F13" s="58">
        <v>40</v>
      </c>
      <c r="G13" s="59">
        <v>45</v>
      </c>
      <c r="I13" s="60">
        <v>1</v>
      </c>
      <c r="J13" s="61">
        <f t="shared" ref="J13:L17" si="2">IF(COUNT($G$13:$G$15)&gt;0,D13/AVERAGE($G$13:$G$15),0)</f>
        <v>0.96183206106870234</v>
      </c>
      <c r="K13" s="61">
        <f t="shared" si="2"/>
        <v>0.984732824427481</v>
      </c>
      <c r="L13" s="62">
        <f>IF(COUNT($G$13:$G$15)&gt;0,F13/AVERAGE($G$13:$G$15),0)</f>
        <v>0.91603053435114512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7"/>
      <c r="C14" s="65">
        <v>2</v>
      </c>
      <c r="D14" s="66">
        <v>35</v>
      </c>
      <c r="E14" s="66">
        <v>35</v>
      </c>
      <c r="F14" s="67">
        <v>30</v>
      </c>
      <c r="G14" s="68">
        <v>40</v>
      </c>
      <c r="I14" s="69">
        <v>2</v>
      </c>
      <c r="J14" s="70">
        <f t="shared" si="2"/>
        <v>0.80152671755725191</v>
      </c>
      <c r="K14" s="70">
        <f t="shared" si="2"/>
        <v>0.80152671755725191</v>
      </c>
      <c r="L14" s="71">
        <f t="shared" si="2"/>
        <v>0.68702290076335881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7"/>
      <c r="C15" s="65">
        <v>3</v>
      </c>
      <c r="D15" s="66">
        <v>14</v>
      </c>
      <c r="E15" s="66">
        <v>21</v>
      </c>
      <c r="F15" s="67">
        <v>1</v>
      </c>
      <c r="G15" s="72">
        <v>46</v>
      </c>
      <c r="I15" s="69">
        <v>3</v>
      </c>
      <c r="J15" s="70">
        <f t="shared" si="2"/>
        <v>0.3206106870229008</v>
      </c>
      <c r="K15" s="70">
        <f t="shared" si="2"/>
        <v>0.48091603053435117</v>
      </c>
      <c r="L15" s="71">
        <f t="shared" si="2"/>
        <v>2.2900763358778626E-2</v>
      </c>
      <c r="M15" s="63"/>
      <c r="N15" s="121">
        <f t="shared" si="3"/>
        <v>1.490603289815339</v>
      </c>
      <c r="O15" s="122">
        <f t="shared" si="3"/>
        <v>23.019882600123296</v>
      </c>
      <c r="P15" s="123">
        <f t="shared" si="3"/>
        <v>121.55499642015648</v>
      </c>
      <c r="Q15" s="64"/>
    </row>
    <row r="16" spans="2:17" s="15" customFormat="1" ht="12.95" customHeight="1" x14ac:dyDescent="0.2">
      <c r="B16" s="197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2.2900763358778626E-2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2" t="s">
        <v>15</v>
      </c>
      <c r="J19" s="183"/>
      <c r="K19" s="183"/>
      <c r="L19" s="184"/>
      <c r="M19" s="47"/>
      <c r="N19" s="182" t="s">
        <v>17</v>
      </c>
      <c r="O19" s="183"/>
      <c r="P19" s="184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>
        <v>42</v>
      </c>
      <c r="E21" s="57">
        <v>35</v>
      </c>
      <c r="F21" s="58">
        <v>42</v>
      </c>
      <c r="G21" s="82">
        <v>72</v>
      </c>
      <c r="I21" s="60">
        <v>1</v>
      </c>
      <c r="J21" s="61">
        <f t="shared" ref="J21:L25" si="4">IF(COUNT($G$21:$G$23)&gt;0, D21/AVERAGE($G$21:$G$23), 0)</f>
        <v>0.6206896551724137</v>
      </c>
      <c r="K21" s="61">
        <f t="shared" si="4"/>
        <v>0.51724137931034475</v>
      </c>
      <c r="L21" s="62">
        <f t="shared" si="4"/>
        <v>0.6206896551724137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7"/>
      <c r="C22" s="65">
        <v>2</v>
      </c>
      <c r="D22" s="66">
        <v>17</v>
      </c>
      <c r="E22" s="66">
        <v>29</v>
      </c>
      <c r="F22" s="67">
        <v>15</v>
      </c>
      <c r="G22" s="83">
        <v>63</v>
      </c>
      <c r="I22" s="69">
        <v>2</v>
      </c>
      <c r="J22" s="70">
        <f t="shared" si="4"/>
        <v>0.25123152709359603</v>
      </c>
      <c r="K22" s="70">
        <f t="shared" si="4"/>
        <v>0.42857142857142855</v>
      </c>
      <c r="L22" s="71">
        <f t="shared" si="4"/>
        <v>0.22167487684729062</v>
      </c>
      <c r="M22" s="64"/>
      <c r="N22" s="121">
        <f t="shared" ref="N22:P24" si="5">IF(AND(COUNT(D$21:D$25) = 5, J21 &gt;= 50%, J22 &lt; 50%), 2^ (LOG(D30, 2) - ((50% - J22) / (J21 - J22)) * LOG(D30/D29, 2)), "")</f>
        <v>0.24574967746686899</v>
      </c>
      <c r="O22" s="130">
        <f t="shared" si="5"/>
        <v>2.0459133987108937</v>
      </c>
      <c r="P22" s="131">
        <f t="shared" si="5"/>
        <v>61.662664488401994</v>
      </c>
      <c r="Q22" s="64"/>
    </row>
    <row r="23" spans="2:18" s="15" customFormat="1" ht="12.95" customHeight="1" thickBot="1" x14ac:dyDescent="0.25">
      <c r="B23" s="197"/>
      <c r="C23" s="65">
        <v>3</v>
      </c>
      <c r="D23" s="66">
        <v>3</v>
      </c>
      <c r="E23" s="66">
        <v>9</v>
      </c>
      <c r="F23" s="67">
        <v>0</v>
      </c>
      <c r="G23" s="84">
        <v>68</v>
      </c>
      <c r="I23" s="69">
        <v>3</v>
      </c>
      <c r="J23" s="70">
        <f t="shared" si="4"/>
        <v>4.4334975369458123E-2</v>
      </c>
      <c r="K23" s="70">
        <f t="shared" si="4"/>
        <v>0.13300492610837439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>
        <v>0</v>
      </c>
      <c r="E25" s="74">
        <v>2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2.9556650246305417E-2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79" t="s">
        <v>28</v>
      </c>
      <c r="D27" s="180"/>
      <c r="E27" s="180"/>
      <c r="F27" s="181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1"/>
      <c r="J28" s="162"/>
      <c r="L28" s="115" t="s">
        <v>25</v>
      </c>
      <c r="M28" s="165"/>
      <c r="N28" s="166"/>
      <c r="O28" s="165"/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34"/>
      <c r="J29" s="135"/>
      <c r="L29" s="116" t="s">
        <v>26</v>
      </c>
      <c r="M29" s="167"/>
      <c r="N29" s="168"/>
      <c r="O29" s="167"/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34"/>
      <c r="J30" s="135"/>
      <c r="L30" s="116" t="s">
        <v>30</v>
      </c>
      <c r="M30" s="167"/>
      <c r="N30" s="168"/>
      <c r="O30" s="167"/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34"/>
      <c r="J31" s="135"/>
      <c r="L31" s="116" t="s">
        <v>27</v>
      </c>
      <c r="M31" s="167"/>
      <c r="N31" s="168"/>
      <c r="O31" s="167"/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36"/>
      <c r="J32" s="137"/>
      <c r="L32" s="117" t="s">
        <v>24</v>
      </c>
      <c r="M32" s="171"/>
      <c r="N32" s="172"/>
      <c r="O32" s="171"/>
      <c r="P32" s="172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3" t="s">
        <v>31</v>
      </c>
      <c r="M33" s="175"/>
      <c r="N33" s="176"/>
      <c r="O33" s="175"/>
      <c r="P33" s="176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4"/>
      <c r="M34" s="177"/>
      <c r="N34" s="178"/>
      <c r="O34" s="177"/>
      <c r="P34" s="178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1"/>
      <c r="N35" s="162"/>
      <c r="O35" s="161"/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/>
      <c r="J36" s="162"/>
      <c r="L36" s="116" t="s">
        <v>0</v>
      </c>
      <c r="M36" s="134"/>
      <c r="N36" s="135"/>
      <c r="O36" s="134"/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36"/>
      <c r="J37" s="137"/>
      <c r="L37" s="117" t="s">
        <v>1</v>
      </c>
      <c r="M37" s="136"/>
      <c r="N37" s="137"/>
      <c r="O37" s="136"/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Damayanti Prabhu</cp:lastModifiedBy>
  <cp:lastPrinted>2022-03-22T10:49:39Z</cp:lastPrinted>
  <dcterms:created xsi:type="dcterms:W3CDTF">2008-12-02T14:50:07Z</dcterms:created>
  <dcterms:modified xsi:type="dcterms:W3CDTF">2022-03-22T10:55:40Z</dcterms:modified>
</cp:coreProperties>
</file>