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FD468A2-86C9-4E2A-98DF-6A3A24D5F04C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N25" i="9"/>
  <c r="P23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<sst xmlns="http://schemas.openxmlformats.org/spreadsheetml/2006/main" count="92" uniqueCount="55">
  <si>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</si>
  <si>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</si>
  <si>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</si>
  <si>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</si>
  <si>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</si>
  <si>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</si>
  <si>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</si>
  <si>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</si>
  <si>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</si>
  <si>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</si>
  <si>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</si>
  <si>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</si>
  <si>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</si>
  <si>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</si>
  <si>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</si>
  <si>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</si>
  <si>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</si>
  <si>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</si>
  <si>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</si>
  <si>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</si>
  <si>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</si>
  <si>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</si>
  <si>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</si>
  <si>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</si>
  <si>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</si>
  <si>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</si>
  <si>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</si>
  <si>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</si>
  <si>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</si>
  <si>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</si>
  <si>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</si>
  <si>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</si>
  <si>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</si>
  <si>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</si>
  <si>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</si>
  <si>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</si>
  <si>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</si>
  <si>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</si>
  <si>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</si>
  <si>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</si>
  <si>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</si>
  <si>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</si>
  <si>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</si>
  <si>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</si>
  <si>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H224460324</t>
  </si>
  <si>
    <t>CB60816</t>
  </si>
  <si>
    <t>BL52582</t>
  </si>
  <si>
    <t>DD54212</t>
  </si>
  <si>
    <t>2437704H</t>
  </si>
  <si>
    <t>B028</t>
  </si>
  <si>
    <t>H220920683 P1</t>
  </si>
  <si>
    <t>LRAC2956</t>
  </si>
  <si>
    <t>RN96-240</t>
  </si>
  <si>
    <t>SLBX6824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</si>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</sst>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1" fillId="4" borderId="34" xfId="0" applyFont="1" applyFill="1" applyBorder="1" applyAlignment="1" applyProtection="1">
      <alignment horizontal="center" vertical="center"/>
      <protection locked="0"/>
    </xf>
    <xf numFmtId="0" fontId="1" fillId="4" borderId="35" xfId="0" applyFont="1" applyFill="1" applyBorder="1" applyAlignment="1" applyProtection="1">
      <alignment horizontal="center" vertical="center"/>
      <protection locked="0"/>
    </xf>
    <xf numFmtId="0" fontId="1" fillId="4" borderId="36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1.2831325301204819</c:v>
                </c:pt>
                <c:pt idx="1">
                  <c:v>0.95783132530120474</c:v>
                </c:pt>
                <c:pt idx="2">
                  <c:v>0.37951807228915663</c:v>
                </c:pt>
                <c:pt idx="3">
                  <c:v>1.8072289156626505E-2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0.85279187817258872</c:v>
                </c:pt>
                <c:pt idx="1">
                  <c:v>0.57868020304568524</c:v>
                </c:pt>
                <c:pt idx="2">
                  <c:v>0.16751269035532992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1.1566265060240963</c:v>
                </c:pt>
                <c:pt idx="1">
                  <c:v>1.0301204819277108</c:v>
                </c:pt>
                <c:pt idx="2">
                  <c:v>0.68674698795180722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0.82233502538071057</c:v>
                </c:pt>
                <c:pt idx="1">
                  <c:v>0.80710659898477155</c:v>
                </c:pt>
                <c:pt idx="2">
                  <c:v>0.3045685279187817</c:v>
                </c:pt>
                <c:pt idx="3">
                  <c:v>1.5228426395939085E-2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44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27"/>
      <c r="C4" s="126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4" t="s">
        <v>54</v>
      </c>
      <c r="E5" s="155"/>
      <c r="F5" s="155">
        <v>44879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2" t="s">
        <v>54</v>
      </c>
      <c r="E6" s="153"/>
      <c r="F6" s="153">
        <v>44883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54</v>
      </c>
      <c r="E7" s="153"/>
      <c r="F7" s="153">
        <v>44883</v>
      </c>
      <c r="G7" s="157"/>
      <c r="I7" s="33" t="s">
        <v>4</v>
      </c>
      <c r="J7" s="34">
        <f>IF(N13&lt;&gt;"", LEFT(N13, 7), IF(J17&gt;50%, N17, MAX(N14:N17)))</f>
        <v>1.8728838460958517</v>
      </c>
      <c r="K7" s="34">
        <f>IF(O13&lt;&gt;"", LEFT(O13, 7), IF(K17&gt;50%, O17, MAX(O14:O17)))</f>
        <v>36.446688625033751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58"/>
      <c r="G8" s="159"/>
      <c r="I8" s="30" t="s">
        <v>5</v>
      </c>
      <c r="J8" s="36">
        <f>IF(N21&lt;&gt;"", LEFT(N21, 7), IF(J25&gt;50%, N25, MAX(N22:N25)))</f>
        <v>0.81487131113145528</v>
      </c>
      <c r="K8" s="36">
        <f>IF(O21&lt;&gt;"", LEFT(O21, 7), IF(K25&gt;50%, O25, MAX(O22:O25)))</f>
        <v>14.581612994701453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3" t="s">
        <v>6</v>
      </c>
      <c r="O12" s="104" t="s">
        <v>0</v>
      </c>
      <c r="P12" s="105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71</v>
      </c>
      <c r="E13" s="57">
        <v>64</v>
      </c>
      <c r="F13" s="58"/>
      <c r="G13" s="128">
        <v>53</v>
      </c>
      <c r="I13" s="59">
        <v>1</v>
      </c>
      <c r="J13" s="60">
        <f t="shared" ref="J13:K17" si="2">IF(COUNT($G$13:$G$15)&gt;0,D13/AVERAGE($G$13:$G$15),0)</f>
        <v>1.2831325301204819</v>
      </c>
      <c r="K13" s="60">
        <f t="shared" si="2"/>
        <v>1.1566265060240963</v>
      </c>
      <c r="L13" s="61">
        <f>IF(COUNT($G$13:$G$15)&gt;0,F13/AVERAGE($G$13:$G$15),0)</f>
        <v>0</v>
      </c>
      <c r="M13" s="62"/>
      <c r="N13" s="112" t="str">
        <f>IF(AND(COUNT(D13:D17) = 5, J13&lt;50%), "&lt; " &amp; D29, "")</f>
        <v/>
      </c>
      <c r="O13" s="113" t="str">
        <f>IF(AND(COUNT(E13:E17) = 5, K13&lt;50%), "&lt; " &amp; E29, "")</f>
        <v/>
      </c>
      <c r="P13" s="114" t="str">
        <f>IF(AND(COUNT(F13:F17) = 5, L13&lt;50%), "&lt; " &amp; F29, "")</f>
        <v/>
      </c>
      <c r="Q13" s="63"/>
    </row>
    <row r="14" spans="2:17" s="15" customFormat="1" ht="12.95" customHeight="1" x14ac:dyDescent="0.2">
      <c r="B14" s="135"/>
      <c r="C14" s="64">
        <v>2</v>
      </c>
      <c r="D14" s="65">
        <v>53</v>
      </c>
      <c r="E14" s="65">
        <v>57</v>
      </c>
      <c r="F14" s="66"/>
      <c r="G14" s="129">
        <v>55</v>
      </c>
      <c r="I14" s="67">
        <v>2</v>
      </c>
      <c r="J14" s="68">
        <f t="shared" si="2"/>
        <v>0.95783132530120474</v>
      </c>
      <c r="K14" s="68">
        <f t="shared" si="2"/>
        <v>1.0301204819277108</v>
      </c>
      <c r="L14" s="69">
        <f>IF(COUNT($G$13:$G$15)&gt;0,F14/AVERAGE($G$13:$G$15),0)</f>
        <v>0</v>
      </c>
      <c r="M14" s="62"/>
      <c r="N14" s="115" t="str">
        <f t="shared" ref="N14:O16" si="3">IF(AND(COUNT(D$13:D$17) = 5, J13 &gt;= 50%, J14 &lt; 50%), 2^ (LOG(D30, 2) - ((50% - J14) / (J13 - J14)) * LOG(D30/D29, 2)), "")</f>
        <v/>
      </c>
      <c r="O14" s="116" t="str">
        <f t="shared" si="3"/>
        <v/>
      </c>
      <c r="P14" s="117" t="str">
        <f>IF(AND(COUNT(F$13:F$17) = 5, L13 &gt;= 50%, L14 &lt; 50%), 2^ (LOG(F30, 2) - ((50% - L14) / (L13 - L14)) * LOG(F30/F29, 2)), "")</f>
        <v/>
      </c>
      <c r="Q14" s="63"/>
    </row>
    <row r="15" spans="2:17" s="15" customFormat="1" ht="12.95" customHeight="1" thickBot="1" x14ac:dyDescent="0.25">
      <c r="B15" s="135"/>
      <c r="C15" s="64">
        <v>3</v>
      </c>
      <c r="D15" s="65">
        <v>21</v>
      </c>
      <c r="E15" s="65">
        <v>38</v>
      </c>
      <c r="F15" s="66"/>
      <c r="G15" s="130">
        <v>58</v>
      </c>
      <c r="I15" s="67">
        <v>3</v>
      </c>
      <c r="J15" s="68">
        <f t="shared" si="2"/>
        <v>0.37951807228915663</v>
      </c>
      <c r="K15" s="68">
        <f t="shared" si="2"/>
        <v>0.68674698795180722</v>
      </c>
      <c r="L15" s="69">
        <f>IF(COUNT($G$13:$G$15)&gt;0,F15/AVERAGE($G$13:$G$15),0)</f>
        <v>0</v>
      </c>
      <c r="M15" s="62"/>
      <c r="N15" s="115">
        <f t="shared" si="3"/>
        <v>1.8728838460958517</v>
      </c>
      <c r="O15" s="116" t="str">
        <f t="shared" si="3"/>
        <v/>
      </c>
      <c r="P15" s="117" t="str">
        <f>IF(AND(COUNT(F$13:F$17) = 5, L14 &gt;= 50%, L15 &lt; 50%), 2^ (LOG(F31, 2) - ((50% - L15) / (L14 - L15)) * LOG(F31/F30, 2)), "")</f>
        <v/>
      </c>
      <c r="Q15" s="63"/>
    </row>
    <row r="16" spans="2:17" s="15" customFormat="1" ht="12.95" customHeight="1" x14ac:dyDescent="0.2">
      <c r="B16" s="135"/>
      <c r="C16" s="64">
        <v>4</v>
      </c>
      <c r="D16" s="65">
        <v>1</v>
      </c>
      <c r="E16" s="65">
        <v>0</v>
      </c>
      <c r="F16" s="66"/>
      <c r="G16" s="16"/>
      <c r="I16" s="67">
        <v>4</v>
      </c>
      <c r="J16" s="68">
        <f t="shared" si="2"/>
        <v>1.8072289156626505E-2</v>
      </c>
      <c r="K16" s="68">
        <f t="shared" si="2"/>
        <v>0</v>
      </c>
      <c r="L16" s="69">
        <f>IF(COUNT($G$13:$G$15)&gt;0,F16/AVERAGE($G$13:$G$15),0)</f>
        <v>0</v>
      </c>
      <c r="M16" s="62"/>
      <c r="N16" s="115" t="str">
        <f t="shared" si="3"/>
        <v/>
      </c>
      <c r="O16" s="116">
        <f t="shared" si="3"/>
        <v>36.446688625033751</v>
      </c>
      <c r="P16" s="117" t="str">
        <f>IF(AND(COUNT(F$13:F$17) = 5, L15 &gt;= 50%, L16 &lt; 50%), 2^ (LOG(F32, 2) - ((50% - L16) / (L15 - L16)) * LOG(F32/F31, 2)), "")</f>
        <v/>
      </c>
      <c r="Q16" s="63"/>
    </row>
    <row r="17" spans="2:18" s="15" customFormat="1" ht="12.95" customHeight="1" thickBot="1" x14ac:dyDescent="0.25">
      <c r="B17" s="136"/>
      <c r="C17" s="70">
        <v>5</v>
      </c>
      <c r="D17" s="71">
        <v>0</v>
      </c>
      <c r="E17" s="71">
        <v>0</v>
      </c>
      <c r="F17" s="72"/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>IF(COUNT($G$13:$G$15)&gt;0,F17/AVERAGE($G$13:$G$15),0)</f>
        <v>0</v>
      </c>
      <c r="M17" s="62"/>
      <c r="N17" s="118" t="str">
        <f>IF(J17&gt;50%, "&gt;" &amp; D24, IF(AND(COUNT(D13:D17) = 5,J16&gt;50%,J17&lt;=50%),2^ (LOG(D33, 2) - ((50% - J17) / (J16 - J17)) * LOG(D33/D32, 2)), ""))</f>
        <v/>
      </c>
      <c r="O17" s="119" t="str">
        <f>IF(K17&gt;50%, "&gt;" &amp; E24, IF(AND(COUNT(E13:E17) = 5,K16&gt;50%,K17&lt;=50%),2^ (LOG(E33, 2) - ((50% - K17) / (K16 - K17)) * LOG(E33/E32, 2)), ""))</f>
        <v/>
      </c>
      <c r="P17" s="120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3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6" t="s">
        <v>6</v>
      </c>
      <c r="O20" s="121" t="s">
        <v>0</v>
      </c>
      <c r="P20" s="107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56</v>
      </c>
      <c r="E21" s="57">
        <v>54</v>
      </c>
      <c r="F21" s="58"/>
      <c r="G21" s="131">
        <v>74</v>
      </c>
      <c r="I21" s="59">
        <v>1</v>
      </c>
      <c r="J21" s="60">
        <f t="shared" ref="J21:L25" si="4">IF(COUNT($G$21:$G$23)&gt;0, D21/AVERAGE($G$21:$G$23), 0)</f>
        <v>0.85279187817258872</v>
      </c>
      <c r="K21" s="60">
        <f t="shared" si="4"/>
        <v>0.82233502538071057</v>
      </c>
      <c r="L21" s="61">
        <f t="shared" si="4"/>
        <v>0</v>
      </c>
      <c r="M21" s="63"/>
      <c r="N21" s="112" t="str">
        <f>IF(AND(J21&lt;&gt;"", COUNT(D21:D25) = 5, J21&lt;50%), "&lt; " &amp; D29, "")</f>
        <v/>
      </c>
      <c r="O21" s="122" t="str">
        <f>IF(AND(K21&lt;&gt;"", COUNT(E21:E25) = 5, K21&lt;50%), "&lt; " &amp; E29, "")</f>
        <v/>
      </c>
      <c r="P21" s="123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5"/>
      <c r="C22" s="64">
        <v>2</v>
      </c>
      <c r="D22" s="65">
        <v>38</v>
      </c>
      <c r="E22" s="65">
        <v>53</v>
      </c>
      <c r="F22" s="66"/>
      <c r="G22" s="132">
        <v>64</v>
      </c>
      <c r="I22" s="67">
        <v>2</v>
      </c>
      <c r="J22" s="68">
        <f t="shared" si="4"/>
        <v>0.57868020304568524</v>
      </c>
      <c r="K22" s="68">
        <f t="shared" si="4"/>
        <v>0.80710659898477155</v>
      </c>
      <c r="L22" s="69">
        <f t="shared" si="4"/>
        <v>0</v>
      </c>
      <c r="M22" s="63"/>
      <c r="N22" s="115" t="str">
        <f t="shared" ref="N22:P24" si="5">IF(AND(COUNT(D$21:D$25) = 5, J21 &gt;= 50%, J22 &lt; 50%), 2^ (LOG(D30, 2) - ((50% - J22) / (J21 - J22)) * LOG(D30/D29, 2)), "")</f>
        <v/>
      </c>
      <c r="O22" s="124" t="str">
        <f t="shared" si="5"/>
        <v/>
      </c>
      <c r="P22" s="125" t="str">
        <f t="shared" si="5"/>
        <v/>
      </c>
      <c r="Q22" s="63"/>
    </row>
    <row r="23" spans="2:18" s="15" customFormat="1" ht="12.95" customHeight="1" thickBot="1" x14ac:dyDescent="0.25">
      <c r="B23" s="135"/>
      <c r="C23" s="64">
        <v>3</v>
      </c>
      <c r="D23" s="65">
        <v>11</v>
      </c>
      <c r="E23" s="65">
        <v>20</v>
      </c>
      <c r="F23" s="66"/>
      <c r="G23" s="133">
        <v>59</v>
      </c>
      <c r="I23" s="67">
        <v>3</v>
      </c>
      <c r="J23" s="68">
        <f t="shared" si="4"/>
        <v>0.16751269035532992</v>
      </c>
      <c r="K23" s="68">
        <f t="shared" si="4"/>
        <v>0.3045685279187817</v>
      </c>
      <c r="L23" s="69">
        <f t="shared" si="4"/>
        <v>0</v>
      </c>
      <c r="M23" s="63"/>
      <c r="N23" s="115">
        <f t="shared" si="5"/>
        <v>0.81487131113145528</v>
      </c>
      <c r="O23" s="124">
        <f t="shared" si="5"/>
        <v>14.581612994701453</v>
      </c>
      <c r="P23" s="125" t="str">
        <f t="shared" si="5"/>
        <v/>
      </c>
      <c r="Q23" s="63"/>
      <c r="R23" s="79"/>
    </row>
    <row r="24" spans="2:18" s="15" customFormat="1" ht="12.95" customHeight="1" x14ac:dyDescent="0.2">
      <c r="B24" s="135"/>
      <c r="C24" s="64">
        <v>4</v>
      </c>
      <c r="D24" s="65">
        <v>0</v>
      </c>
      <c r="E24" s="65">
        <v>1</v>
      </c>
      <c r="F24" s="66"/>
      <c r="G24" s="80"/>
      <c r="I24" s="67">
        <v>4</v>
      </c>
      <c r="J24" s="68">
        <f t="shared" si="4"/>
        <v>0</v>
      </c>
      <c r="K24" s="68">
        <f t="shared" si="4"/>
        <v>1.5228426395939085E-2</v>
      </c>
      <c r="L24" s="69">
        <f t="shared" si="4"/>
        <v>0</v>
      </c>
      <c r="M24" s="63"/>
      <c r="N24" s="115" t="str">
        <f t="shared" si="5"/>
        <v/>
      </c>
      <c r="O24" s="124" t="str">
        <f t="shared" si="5"/>
        <v/>
      </c>
      <c r="P24" s="125" t="str">
        <f t="shared" si="5"/>
        <v/>
      </c>
      <c r="Q24" s="63"/>
      <c r="R24" s="79"/>
    </row>
    <row r="25" spans="2:18" s="15" customFormat="1" ht="12.95" customHeight="1" thickBot="1" x14ac:dyDescent="0.25">
      <c r="B25" s="136"/>
      <c r="C25" s="70">
        <v>5</v>
      </c>
      <c r="D25" s="71">
        <v>0</v>
      </c>
      <c r="E25" s="71">
        <v>0</v>
      </c>
      <c r="F25" s="72"/>
      <c r="G25" s="80"/>
      <c r="I25" s="73">
        <v>5</v>
      </c>
      <c r="J25" s="81">
        <f t="shared" si="4"/>
        <v>0</v>
      </c>
      <c r="K25" s="74">
        <f t="shared" si="4"/>
        <v>0</v>
      </c>
      <c r="L25" s="75">
        <f t="shared" si="4"/>
        <v>0</v>
      </c>
      <c r="M25" s="63"/>
      <c r="N25" s="118" t="str">
        <f>IF(J25&gt;50%, "&gt;" &amp; D33, IF(AND(COUNT(D21:D25) = 5,J24&gt;50%,J25&lt;=50%),2^ (LOG(D33, 2) - ((50% - J25) / (J24 - J25)) * LOG(D33/D32, 2)), ""))</f>
        <v/>
      </c>
      <c r="O25" s="119" t="str">
        <f>IF(K25&gt;50%, "&gt;" &amp; E33, IF(AND(COUNT(E21:E25) = 5,K24&gt;50%,K25&lt;=50%),2^ (LOG(E33, 2) - ((50% - K25) / (K24 - K25)) * LOG(E33/E32, 2)), ""))</f>
        <v/>
      </c>
      <c r="P25" s="120" t="str">
        <f>IF(L25&gt;50%, "&gt;" &amp; F33, IF(AND(COUNT(F21:F25) = 5,L24&gt;50%,L25&lt;=50%),2^ (LOG(F33, 2) - ((50% - L25) / (L24 - L25)) * LOG(F33/F32, 2)), ""))</f>
        <v/>
      </c>
      <c r="Q25" s="63"/>
      <c r="R25" s="82"/>
    </row>
    <row r="26" spans="2:18" s="15" customFormat="1" ht="12.95" customHeight="1" thickBot="1" x14ac:dyDescent="0.25">
      <c r="D26" s="83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08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84"/>
      <c r="D28" s="85" t="s">
        <v>6</v>
      </c>
      <c r="E28" s="85" t="s">
        <v>0</v>
      </c>
      <c r="F28" s="86" t="s">
        <v>1</v>
      </c>
      <c r="H28" s="109" t="s">
        <v>19</v>
      </c>
      <c r="I28" s="188"/>
      <c r="J28" s="178"/>
      <c r="L28" s="109" t="s">
        <v>25</v>
      </c>
      <c r="M28" s="179">
        <v>2436490</v>
      </c>
      <c r="N28" s="167"/>
      <c r="O28" s="166">
        <v>45046</v>
      </c>
      <c r="P28" s="167"/>
      <c r="Q28" s="16"/>
    </row>
    <row r="29" spans="2:18" s="15" customFormat="1" ht="12.95" customHeight="1" x14ac:dyDescent="0.2">
      <c r="C29" s="87">
        <v>1</v>
      </c>
      <c r="D29" s="88">
        <v>0.15625</v>
      </c>
      <c r="E29" s="88">
        <v>1.5625</v>
      </c>
      <c r="F29" s="89">
        <v>50</v>
      </c>
      <c r="H29" s="110" t="s">
        <v>20</v>
      </c>
      <c r="I29" s="170"/>
      <c r="J29" s="171"/>
      <c r="L29" s="110" t="s">
        <v>26</v>
      </c>
      <c r="M29" s="180" t="s">
        <v>48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3">
        <v>2</v>
      </c>
      <c r="D30" s="94">
        <f t="shared" ref="D30:E33" si="6">D29*4</f>
        <v>0.625</v>
      </c>
      <c r="E30" s="94">
        <f t="shared" si="6"/>
        <v>6.25</v>
      </c>
      <c r="F30" s="95">
        <f>F29*2</f>
        <v>100</v>
      </c>
      <c r="H30" s="110" t="s">
        <v>21</v>
      </c>
      <c r="I30" s="170" t="s">
        <v>45</v>
      </c>
      <c r="J30" s="171"/>
      <c r="L30" s="110" t="s">
        <v>30</v>
      </c>
      <c r="M30" s="180">
        <v>2441901</v>
      </c>
      <c r="N30" s="169"/>
      <c r="O30" s="168">
        <v>44985</v>
      </c>
      <c r="P30" s="169"/>
      <c r="Q30" s="16"/>
    </row>
    <row r="31" spans="2:18" s="15" customFormat="1" ht="12.95" customHeight="1" x14ac:dyDescent="0.2">
      <c r="C31" s="93">
        <v>3</v>
      </c>
      <c r="D31" s="94">
        <f t="shared" si="6"/>
        <v>2.5</v>
      </c>
      <c r="E31" s="94">
        <f t="shared" si="6"/>
        <v>25</v>
      </c>
      <c r="F31" s="95">
        <f>F30*2</f>
        <v>200</v>
      </c>
      <c r="H31" s="110" t="s">
        <v>22</v>
      </c>
      <c r="I31" s="170" t="s">
        <v>46</v>
      </c>
      <c r="J31" s="171"/>
      <c r="L31" s="110" t="s">
        <v>27</v>
      </c>
      <c r="M31" s="184" t="s">
        <v>49</v>
      </c>
      <c r="N31" s="169"/>
      <c r="O31" s="168">
        <v>45118</v>
      </c>
      <c r="P31" s="169"/>
      <c r="Q31" s="16"/>
    </row>
    <row r="32" spans="2:18" s="15" customFormat="1" ht="12.95" customHeight="1" thickBot="1" x14ac:dyDescent="0.25">
      <c r="C32" s="93">
        <v>4</v>
      </c>
      <c r="D32" s="94">
        <f t="shared" si="6"/>
        <v>10</v>
      </c>
      <c r="E32" s="94">
        <f t="shared" si="6"/>
        <v>100</v>
      </c>
      <c r="F32" s="95">
        <f>F31*2</f>
        <v>400</v>
      </c>
      <c r="H32" s="111" t="s">
        <v>23</v>
      </c>
      <c r="I32" s="172" t="s">
        <v>47</v>
      </c>
      <c r="J32" s="173"/>
      <c r="L32" s="111" t="s">
        <v>24</v>
      </c>
      <c r="M32" s="164">
        <v>44805</v>
      </c>
      <c r="N32" s="165"/>
      <c r="O32" s="164">
        <v>44621</v>
      </c>
      <c r="P32" s="165"/>
      <c r="Q32" s="16"/>
    </row>
    <row r="33" spans="2:17" s="15" customFormat="1" ht="12.95" customHeight="1" thickBot="1" x14ac:dyDescent="0.25">
      <c r="C33" s="99">
        <v>5</v>
      </c>
      <c r="D33" s="100">
        <f t="shared" si="6"/>
        <v>40</v>
      </c>
      <c r="E33" s="100">
        <f t="shared" si="6"/>
        <v>400</v>
      </c>
      <c r="F33" s="101">
        <f>F32*2</f>
        <v>800</v>
      </c>
      <c r="L33" s="185" t="s">
        <v>31</v>
      </c>
      <c r="M33" s="187" t="s">
        <v>50</v>
      </c>
      <c r="N33" s="161"/>
      <c r="O33" s="160">
        <v>44931</v>
      </c>
      <c r="P33" s="161"/>
      <c r="Q33" s="16"/>
    </row>
    <row r="34" spans="2:17" s="15" customFormat="1" ht="12.95" customHeight="1" thickBot="1" x14ac:dyDescent="0.25">
      <c r="B34" s="199" t="s">
        <v>11</v>
      </c>
      <c r="C34" s="90" t="s">
        <v>8</v>
      </c>
      <c r="D34" s="91">
        <v>3</v>
      </c>
      <c r="E34" s="91">
        <v>24</v>
      </c>
      <c r="F34" s="92">
        <v>250</v>
      </c>
      <c r="L34" s="186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200"/>
      <c r="C35" s="96" t="s">
        <v>9</v>
      </c>
      <c r="D35" s="97">
        <v>40</v>
      </c>
      <c r="E35" s="97">
        <v>30</v>
      </c>
      <c r="F35" s="98">
        <v>400</v>
      </c>
      <c r="I35" s="181" t="s">
        <v>34</v>
      </c>
      <c r="J35" s="182"/>
      <c r="L35" s="109" t="s">
        <v>6</v>
      </c>
      <c r="M35" s="177" t="s">
        <v>51</v>
      </c>
      <c r="N35" s="178"/>
      <c r="O35" s="183">
        <v>44910</v>
      </c>
      <c r="P35" s="178"/>
      <c r="Q35" s="16"/>
    </row>
    <row r="36" spans="2:17" s="15" customFormat="1" ht="12.95" customHeight="1" thickBot="1" x14ac:dyDescent="0.25">
      <c r="B36" s="199" t="s">
        <v>12</v>
      </c>
      <c r="C36" s="90" t="s">
        <v>8</v>
      </c>
      <c r="D36" s="91">
        <v>6.5</v>
      </c>
      <c r="E36" s="91"/>
      <c r="F36" s="92">
        <v>250</v>
      </c>
      <c r="H36" s="109" t="s">
        <v>35</v>
      </c>
      <c r="I36" s="183">
        <v>44284</v>
      </c>
      <c r="J36" s="178"/>
      <c r="L36" s="110" t="s">
        <v>0</v>
      </c>
      <c r="M36" s="172" t="s">
        <v>52</v>
      </c>
      <c r="N36" s="173"/>
      <c r="O36" s="183">
        <v>44910</v>
      </c>
      <c r="P36" s="178"/>
      <c r="Q36" s="16"/>
    </row>
    <row r="37" spans="2:17" s="15" customFormat="1" ht="12.95" customHeight="1" thickBot="1" x14ac:dyDescent="0.25">
      <c r="B37" s="200"/>
      <c r="C37" s="96" t="s">
        <v>9</v>
      </c>
      <c r="D37" s="97">
        <v>40</v>
      </c>
      <c r="E37" s="97"/>
      <c r="F37" s="98">
        <v>400</v>
      </c>
      <c r="H37" s="111" t="s">
        <v>36</v>
      </c>
      <c r="I37" s="172">
        <v>14</v>
      </c>
      <c r="J37" s="173"/>
      <c r="L37" s="111" t="s">
        <v>1</v>
      </c>
      <c r="M37" s="176" t="s">
        <v>53</v>
      </c>
      <c r="N37" s="173"/>
      <c r="O37" s="183">
        <v>44910</v>
      </c>
      <c r="P37" s="178"/>
      <c r="Q37" s="16"/>
    </row>
    <row r="38" spans="2:17" s="15" customFormat="1" ht="12.95" customHeight="1" thickBot="1" x14ac:dyDescent="0.25">
      <c r="B38" s="41"/>
      <c r="C38" s="41"/>
      <c r="D38" s="102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2022-11-18T09:32:27Z</dcterms:modified>
</cp:coreProperties>
</file>