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BA10078-EC1E-40C8-A8AD-B637486E18A6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<sst xmlns="http://schemas.openxmlformats.org/spreadsheetml/2006/main" count="92" uniqueCount="57">
  <si>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</si>
  <si>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</si>
  <si>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</si>
  <si>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</si>
  <si>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</si>
  <si>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</si>
  <si>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</si>
  <si>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</si>
  <si>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</si>
  <si>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</si>
  <si>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</si>
  <si>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</si>
  <si>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</si>
  <si>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</si>
  <si>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</si>
  <si>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</si>
  <si>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</si>
  <si>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</si>
  <si>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</si>
  <si>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</si>
  <si>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</si>
  <si>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</si>
  <si>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</si>
  <si>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</si>
  <si>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</si>
  <si>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</si>
  <si>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</si>
  <si>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</si>
  <si>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</si>
  <si>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</si>
  <si>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</si>
  <si>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</si>
  <si>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</si>
  <si>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</si>
  <si>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</si>
  <si>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</si>
  <si>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</si>
  <si>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</si>
  <si>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</si>
  <si>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</si>
  <si>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</si>
  <si>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</si>
  <si>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</si>
  <si>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</si>
  <si>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</si>
  <si>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</si>
  <si>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</si>
  <si>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</si>
  <si>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LRAC2956</t>
  </si>
  <si>
    <t>RN96-240</t>
  </si>
  <si>
    <t>SLBX6824</t>
  </si>
  <si>
    <t>CB60816</t>
  </si>
  <si>
    <t>BL52582</t>
  </si>
  <si>
    <t>DD54212</t>
  </si>
  <si>
    <t>H2204860757</t>
  </si>
  <si>
    <t>Iona</t>
  </si>
  <si>
    <t>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</si>
</sst>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0.86915887850467299</c:v>
                </c:pt>
                <c:pt idx="1">
                  <c:v>0.92523364485981319</c:v>
                </c:pt>
                <c:pt idx="2">
                  <c:v>0.26635514018691592</c:v>
                </c:pt>
                <c:pt idx="3">
                  <c:v>1.4018691588785048E-2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0.50624999999999998</c:v>
                </c:pt>
                <c:pt idx="1">
                  <c:v>0.22499999999999998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0.89719626168224309</c:v>
                </c:pt>
                <c:pt idx="1">
                  <c:v>0.64485981308411222</c:v>
                </c:pt>
                <c:pt idx="2">
                  <c:v>5.6074766355140193E-2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0.41249999999999998</c:v>
                </c:pt>
                <c:pt idx="1">
                  <c:v>5.6249999999999994E-2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5" sqref="E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2" t="s">
        <v>3</v>
      </c>
      <c r="C2" s="193"/>
      <c r="D2" s="197" t="s">
        <v>54</v>
      </c>
      <c r="E2" s="198"/>
      <c r="F2" s="198"/>
      <c r="G2" s="199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0" t="s">
        <v>10</v>
      </c>
      <c r="C3" s="191"/>
      <c r="D3" s="194">
        <v>1</v>
      </c>
      <c r="E3" s="195"/>
      <c r="F3" s="195"/>
      <c r="G3" s="196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6" t="s">
        <v>40</v>
      </c>
      <c r="E4" s="207"/>
      <c r="F4" s="207" t="s">
        <v>42</v>
      </c>
      <c r="G4" s="208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2" t="s">
        <v>39</v>
      </c>
      <c r="C5" s="193"/>
      <c r="D5" s="152" t="s">
        <v>44</v>
      </c>
      <c r="E5" s="153"/>
      <c r="F5" s="153">
        <v>44904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2" t="s">
        <v>38</v>
      </c>
      <c r="C6" s="203"/>
      <c r="D6" s="152" t="s">
        <v>55</v>
      </c>
      <c r="E6" s="153"/>
      <c r="F6" s="155">
        <v>44907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4" t="s">
        <v>37</v>
      </c>
      <c r="C7" s="205"/>
      <c r="D7" s="152" t="s">
        <v>56</v>
      </c>
      <c r="E7" s="153"/>
      <c r="F7" s="157">
        <v>44907</v>
      </c>
      <c r="G7" s="158"/>
      <c r="I7" s="33" t="s">
        <v>4</v>
      </c>
      <c r="J7" s="34">
        <f>IF(N13&lt;&gt;"", LEFT(N13, 7), IF(J17&gt;50%, N17, MAX(N14:N17)))</f>
        <v>1.5291270037838949</v>
      </c>
      <c r="K7" s="34">
        <f>IF(O13&lt;&gt;"", LEFT(O13, 7), IF(K17&gt;50%, O17, MAX(O14:O17)))</f>
        <v>0</v>
      </c>
      <c r="L7" s="35">
        <f>IF(P13&lt;&gt;"", LEFT(P13, 7), IF(L17&gt;50%, P17, MAX(P14:P17)))</f>
        <v>118.59405953581155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9" t="s">
        <v>41</v>
      </c>
      <c r="C8" s="210"/>
      <c r="D8" s="211"/>
      <c r="E8" s="212"/>
      <c r="F8" s="159"/>
      <c r="G8" s="160"/>
      <c r="I8" s="30" t="s">
        <v>5</v>
      </c>
      <c r="J8" s="36">
        <f>IF(N21&lt;&gt;"", LEFT(N21, 7), IF(J25&gt;50%, N25, MAX(N22:N25)))</f>
        <v>0.16113843334421799</v>
      </c>
      <c r="K8" s="36">
        <f>IF(O21&lt;&gt;"", LEFT(O21, 7), IF(K25&gt;50%, O25, MAX(O22:O25)))</f>
        <v>0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62</v>
      </c>
      <c r="E13" s="57"/>
      <c r="F13" s="58">
        <v>64</v>
      </c>
      <c r="G13" s="59">
        <v>75</v>
      </c>
      <c r="I13" s="60">
        <v>1</v>
      </c>
      <c r="J13" s="61">
        <f t="shared" ref="J13:L17" si="2">IF(COUNT($G$13:$G$15)&gt;0,D13/AVERAGE($G$13:$G$15),0)</f>
        <v>0.86915887850467299</v>
      </c>
      <c r="K13" s="61">
        <f t="shared" si="2"/>
        <v>0</v>
      </c>
      <c r="L13" s="62">
        <f>IF(COUNT($G$13:$G$15)&gt;0,F13/AVERAGE($G$13:$G$15),0)</f>
        <v>0.89719626168224309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66</v>
      </c>
      <c r="E14" s="66"/>
      <c r="F14" s="67">
        <v>46</v>
      </c>
      <c r="G14" s="68">
        <v>74</v>
      </c>
      <c r="I14" s="69">
        <v>2</v>
      </c>
      <c r="J14" s="70">
        <f t="shared" si="2"/>
        <v>0.92523364485981319</v>
      </c>
      <c r="K14" s="70">
        <f t="shared" si="2"/>
        <v>0</v>
      </c>
      <c r="L14" s="71">
        <f t="shared" si="2"/>
        <v>0.64485981308411222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19</v>
      </c>
      <c r="E15" s="66"/>
      <c r="F15" s="67">
        <v>4</v>
      </c>
      <c r="G15" s="72">
        <v>65</v>
      </c>
      <c r="I15" s="69">
        <v>3</v>
      </c>
      <c r="J15" s="70">
        <f t="shared" si="2"/>
        <v>0.26635514018691592</v>
      </c>
      <c r="K15" s="70">
        <f t="shared" si="2"/>
        <v>0</v>
      </c>
      <c r="L15" s="71">
        <f t="shared" si="2"/>
        <v>5.6074766355140193E-2</v>
      </c>
      <c r="M15" s="63"/>
      <c r="N15" s="121">
        <f t="shared" si="3"/>
        <v>1.5291270037838949</v>
      </c>
      <c r="O15" s="122" t="str">
        <f t="shared" si="3"/>
        <v/>
      </c>
      <c r="P15" s="123">
        <f t="shared" si="3"/>
        <v>118.59405953581155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>
        <v>0</v>
      </c>
      <c r="G16" s="16"/>
      <c r="I16" s="69">
        <v>4</v>
      </c>
      <c r="J16" s="70">
        <f t="shared" si="2"/>
        <v>1.4018691588785048E-2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27</v>
      </c>
      <c r="E21" s="57"/>
      <c r="F21" s="58">
        <v>22</v>
      </c>
      <c r="G21" s="82">
        <v>48</v>
      </c>
      <c r="I21" s="60">
        <v>1</v>
      </c>
      <c r="J21" s="61">
        <f t="shared" ref="J21:L25" si="4">IF(COUNT($G$21:$G$23)&gt;0, D21/AVERAGE($G$21:$G$23), 0)</f>
        <v>0.50624999999999998</v>
      </c>
      <c r="K21" s="61">
        <f t="shared" si="4"/>
        <v>0</v>
      </c>
      <c r="L21" s="62">
        <f t="shared" si="4"/>
        <v>0.41249999999999998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35"/>
      <c r="C22" s="65">
        <v>2</v>
      </c>
      <c r="D22" s="66">
        <v>12</v>
      </c>
      <c r="E22" s="66"/>
      <c r="F22" s="67">
        <v>3</v>
      </c>
      <c r="G22" s="83">
        <v>59</v>
      </c>
      <c r="I22" s="69">
        <v>2</v>
      </c>
      <c r="J22" s="70">
        <f t="shared" si="4"/>
        <v>0.22499999999999998</v>
      </c>
      <c r="K22" s="70">
        <f t="shared" si="4"/>
        <v>0</v>
      </c>
      <c r="L22" s="71">
        <f t="shared" si="4"/>
        <v>5.6249999999999994E-2</v>
      </c>
      <c r="M22" s="64"/>
      <c r="N22" s="121">
        <f t="shared" ref="N22:P24" si="5">IF(AND(COUNT(D$21:D$25) = 5, J21 &gt;= 50%, J22 &lt; 50%), 2^ (LOG(D30, 2) - ((50% - J22) / (J21 - J22)) * LOG(D30/D29, 2)), "")</f>
        <v>0.16113843334421799</v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0</v>
      </c>
      <c r="E23" s="66"/>
      <c r="F23" s="67">
        <v>0</v>
      </c>
      <c r="G23" s="84">
        <v>53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9"/>
      <c r="J28" s="179"/>
      <c r="L28" s="115" t="s">
        <v>25</v>
      </c>
      <c r="M28" s="180">
        <v>2436490</v>
      </c>
      <c r="N28" s="168"/>
      <c r="O28" s="167">
        <v>45046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1" t="s">
        <v>45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51</v>
      </c>
      <c r="J30" s="172"/>
      <c r="L30" s="116" t="s">
        <v>30</v>
      </c>
      <c r="M30" s="181">
        <v>2441901</v>
      </c>
      <c r="N30" s="170"/>
      <c r="O30" s="169">
        <v>44985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52</v>
      </c>
      <c r="J31" s="172"/>
      <c r="L31" s="116" t="s">
        <v>27</v>
      </c>
      <c r="M31" s="185" t="s">
        <v>46</v>
      </c>
      <c r="N31" s="170"/>
      <c r="O31" s="169">
        <v>45118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53</v>
      </c>
      <c r="J32" s="174"/>
      <c r="L32" s="117" t="s">
        <v>24</v>
      </c>
      <c r="M32" s="165"/>
      <c r="N32" s="166"/>
      <c r="O32" s="165">
        <v>45078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47</v>
      </c>
      <c r="N33" s="162"/>
      <c r="O33" s="161">
        <v>44931</v>
      </c>
      <c r="P33" s="162"/>
      <c r="Q33" s="16"/>
    </row>
    <row r="34" spans="2:17" s="15" customFormat="1" ht="12.95" customHeight="1" thickBot="1" x14ac:dyDescent="0.25">
      <c r="B34" s="200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1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48</v>
      </c>
      <c r="N35" s="179"/>
      <c r="O35" s="184">
        <v>44910</v>
      </c>
      <c r="P35" s="179"/>
      <c r="Q35" s="16"/>
    </row>
    <row r="36" spans="2:17" s="15" customFormat="1" ht="12.95" customHeight="1" thickBot="1" x14ac:dyDescent="0.25">
      <c r="B36" s="200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44284</v>
      </c>
      <c r="J36" s="179"/>
      <c r="L36" s="116" t="s">
        <v>0</v>
      </c>
      <c r="M36" s="173" t="s">
        <v>49</v>
      </c>
      <c r="N36" s="174"/>
      <c r="O36" s="184">
        <v>44910</v>
      </c>
      <c r="P36" s="179"/>
      <c r="Q36" s="16"/>
    </row>
    <row r="37" spans="2:17" s="15" customFormat="1" ht="12.95" customHeight="1" thickBot="1" x14ac:dyDescent="0.25">
      <c r="B37" s="201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21</v>
      </c>
      <c r="J37" s="174"/>
      <c r="L37" s="117" t="s">
        <v>1</v>
      </c>
      <c r="M37" s="177" t="s">
        <v>50</v>
      </c>
      <c r="N37" s="174"/>
      <c r="O37" s="184">
        <v>44910</v>
      </c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2022-12-09T10:13:45Z</cp:lastPrinted>
  <dcterms:created xsi:type="dcterms:W3CDTF">2008-12-02T14:50:07Z</dcterms:created>
  <dcterms:modified xsi:type="dcterms:W3CDTF">2022-12-12T10:00:08Z</dcterms:modified>
</cp:coreProperties>
</file>