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A5F85AB1-5EF1-4240-B267-E378E12DDC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O17" i="9" s="1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P23" i="9" l="1"/>
  <c r="O22" i="9"/>
  <c r="N25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<sst xmlns="http://schemas.openxmlformats.org/spreadsheetml/2006/main" count="92" uniqueCount="55">
  <si>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</si>
  <si>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</si>
  <si>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</si>
  <si>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</si>
  <si>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</si>
  <si>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</si>
  <si>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</si>
  <si>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</si>
  <si>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</si>
  <si>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</si>
  <si>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</si>
  <si>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</si>
  <si>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</si>
  <si>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</si>
  <si>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</si>
  <si>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</si>
  <si>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</si>
  <si>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</si>
  <si>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</si>
  <si>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</si>
  <si>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</si>
  <si>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</si>
  <si>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</si>
  <si>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</si>
  <si>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</si>
  <si>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</si>
  <si>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</si>
  <si>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</si>
  <si>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</si>
  <si>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</si>
  <si>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</si>
  <si>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</si>
  <si>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</si>
  <si>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</si>
  <si>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</si>
  <si>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</si>
  <si>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</si>
  <si>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</si>
  <si>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</si>
  <si>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</si>
  <si>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</si>
  <si>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</si>
  <si>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</si>
  <si>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</si>
  <si>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2437704H</t>
  </si>
  <si>
    <t>100B0512</t>
  </si>
  <si>
    <t>H220920683 P1</t>
  </si>
  <si>
    <t>LRAC2956</t>
  </si>
  <si>
    <t>SLBX6824</t>
  </si>
  <si>
    <t>Renata P</t>
  </si>
  <si>
    <t>CB60816</t>
  </si>
  <si>
    <t>H231320280</t>
  </si>
  <si>
    <t>BD64821</t>
  </si>
  <si>
    <t>U63335M</t>
  </si>
  <si>
    <t>BL68597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</si>
</sst>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2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1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4" xfId="0" applyFont="1" applyFill="1" applyBorder="1" applyAlignment="1" applyProtection="1">
      <alignment horizontal="right" vertical="center"/>
    </xf>
    <xf numFmtId="0" fontId="3" fillId="4" borderId="55" xfId="0" applyFont="1" applyFill="1" applyBorder="1" applyAlignment="1" applyProtection="1">
      <alignment horizontal="right" vertical="center"/>
    </xf>
    <xf numFmtId="165" fontId="0" fillId="4" borderId="56" xfId="0" applyNumberFormat="1" applyFill="1" applyBorder="1" applyAlignment="1" applyProtection="1">
      <alignment horizontal="center" vertical="center"/>
    </xf>
    <xf numFmtId="165" fontId="0" fillId="4" borderId="57" xfId="0" applyNumberFormat="1" applyFill="1" applyBorder="1" applyAlignment="1" applyProtection="1">
      <alignment horizontal="center" vertical="center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0" fillId="7" borderId="43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0" fontId="0" fillId="7" borderId="41" xfId="0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2" fillId="7" borderId="1" xfId="0" applyFont="1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14" fontId="0" fillId="7" borderId="1" xfId="0" applyNumberFormat="1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165" fontId="0" fillId="0" borderId="52" xfId="0" applyNumberForma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21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0" borderId="53" xfId="0" applyNumberFormat="1" applyBorder="1" applyAlignment="1" applyProtection="1">
      <alignment horizontal="center" vertical="center"/>
      <protection locked="0"/>
    </xf>
    <xf numFmtId="165" fontId="0" fillId="4" borderId="58" xfId="0" applyNumberFormat="1" applyFill="1" applyBorder="1" applyAlignment="1" applyProtection="1">
      <alignment horizontal="center" vertical="center"/>
    </xf>
    <xf numFmtId="165" fontId="0" fillId="4" borderId="59" xfId="0" applyNumberFormat="1" applyFill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1.1856287425149701</c:v>
                </c:pt>
                <c:pt idx="1">
                  <c:v>0.88023952095808389</c:v>
                </c:pt>
                <c:pt idx="2">
                  <c:v>0.30538922155688625</c:v>
                </c:pt>
                <c:pt idx="3">
                  <c:v>1.7964071856287425E-2</c:v>
                </c:pt>
                <c:pt idx="4">
                  <c:v>1.7964071856287425E-2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1.1506849315068493</c:v>
                </c:pt>
                <c:pt idx="1">
                  <c:v>1.178082191780822</c:v>
                </c:pt>
                <c:pt idx="2">
                  <c:v>0.93150684931506844</c:v>
                </c:pt>
                <c:pt idx="3">
                  <c:v>0.98630136986301364</c:v>
                </c:pt>
                <c:pt idx="4">
                  <c:v>0.60273972602739723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0.9520958083832336</c:v>
                </c:pt>
                <c:pt idx="1">
                  <c:v>0.97005988023952094</c:v>
                </c:pt>
                <c:pt idx="2">
                  <c:v>0.46706586826347307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0.38356164383561642</c:v>
                </c:pt>
                <c:pt idx="1">
                  <c:v>9.5890410958904104E-2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0.89820359281437134</c:v>
                </c:pt>
                <c:pt idx="1">
                  <c:v>0.66467065868263475</c:v>
                </c:pt>
                <c:pt idx="2">
                  <c:v>7.1856287425149698E-2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0.61643835616438358</c:v>
                </c:pt>
                <c:pt idx="1">
                  <c:v>0.32876712328767121</c:v>
                </c:pt>
                <c:pt idx="2">
                  <c:v>1.3698630136986301E-2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zoomScaleNormal="115" zoomScaleSheetLayoutView="115" workbookViewId="0">
      <selection activeCell="I28" sqref="I28:J32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38" t="s">
        <v>3</v>
      </c>
      <c r="C2" s="139"/>
      <c r="D2" s="143" t="s">
        <v>51</v>
      </c>
      <c r="E2" s="144"/>
      <c r="F2" s="144"/>
      <c r="G2" s="145"/>
      <c r="H2" s="16"/>
      <c r="I2" s="201" t="s">
        <v>18</v>
      </c>
      <c r="J2" s="202"/>
      <c r="K2" s="202"/>
      <c r="L2" s="203"/>
      <c r="M2" s="16"/>
      <c r="N2" s="17"/>
      <c r="O2" s="18"/>
      <c r="P2" s="19"/>
      <c r="Q2" s="14"/>
    </row>
    <row r="3" spans="2:17" s="15" customFormat="1" ht="12.95" customHeight="1" thickBot="1" x14ac:dyDescent="0.25">
      <c r="B3" s="136" t="s">
        <v>10</v>
      </c>
      <c r="C3" s="137"/>
      <c r="D3" s="140">
        <v>1</v>
      </c>
      <c r="E3" s="141"/>
      <c r="F3" s="141"/>
      <c r="G3" s="142"/>
      <c r="I3" s="204"/>
      <c r="J3" s="205"/>
      <c r="K3" s="205"/>
      <c r="L3" s="206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152" t="s">
        <v>40</v>
      </c>
      <c r="E4" s="153"/>
      <c r="F4" s="153" t="s">
        <v>42</v>
      </c>
      <c r="G4" s="154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38" t="s">
        <v>39</v>
      </c>
      <c r="C5" s="139"/>
      <c r="D5" s="191" t="s">
        <v>49</v>
      </c>
      <c r="E5" s="192"/>
      <c r="F5" s="192">
        <v>45034</v>
      </c>
      <c r="G5" s="193"/>
      <c r="I5" s="27" t="s">
        <v>8</v>
      </c>
      <c r="J5" s="28">
        <f>IF($D$3&lt;&gt;"", INDEX(D34:D36,2 * $D$3 - 1), "")</f>
        <v>3</v>
      </c>
      <c r="K5" s="28">
        <f t="shared" ref="K5:L5" si="0">IF($D$3&lt;&gt;"", INDEX(E34:E36,2 * $D$3 - 1), "")</f>
        <v>24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148" t="s">
        <v>38</v>
      </c>
      <c r="C6" s="149"/>
      <c r="D6" s="191" t="s">
        <v>49</v>
      </c>
      <c r="E6" s="192"/>
      <c r="F6" s="190">
        <v>45037</v>
      </c>
      <c r="G6" s="194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30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150" t="s">
        <v>37</v>
      </c>
      <c r="C7" s="151"/>
      <c r="D7" s="191" t="s">
        <v>49</v>
      </c>
      <c r="E7" s="192"/>
      <c r="F7" s="189">
        <v>45037</v>
      </c>
      <c r="G7" s="195"/>
      <c r="I7" s="33" t="s">
        <v>4</v>
      </c>
      <c r="J7" s="34">
        <f>IF(N13&lt;&gt;"", LEFT(N13, 7), IF(J17&gt;50%, N17, MAX(N14:N17)))</f>
        <v>1.5635710321287446</v>
      </c>
      <c r="K7" s="34">
        <f>IF(O13&lt;&gt;"", LEFT(O13, 7), IF(K17&gt;50%, O17, MAX(O14:O17)))</f>
        <v>22.830709811298362</v>
      </c>
      <c r="L7" s="35">
        <f>IF(P13&lt;&gt;"", LEFT(P13, 7), IF(L17&gt;50%, P17, MAX(P14:P17)))</f>
        <v>121.23260668135435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155" t="s">
        <v>41</v>
      </c>
      <c r="C8" s="156"/>
      <c r="D8" s="157"/>
      <c r="E8" s="158"/>
      <c r="F8" s="196"/>
      <c r="G8" s="197"/>
      <c r="I8" s="30" t="s">
        <v>5</v>
      </c>
      <c r="J8" s="36" t="str">
        <f>IF(N21&lt;&gt;"", LEFT(N21, 7), IF(J25&gt;50%, N25, MAX(N22:N25)))</f>
        <v>&gt;40</v>
      </c>
      <c r="K8" s="36" t="str">
        <f>IF(O21&lt;&gt;"", LEFT(O21, 7), IF(K25&gt;50%, O25, MAX(O22:O25)))</f>
        <v>&lt; 1.562</v>
      </c>
      <c r="L8" s="37">
        <f>IF(P21&lt;&gt;"", LEFT(P21, 7), IF(L25&gt;50%, P25, MAX(P22:P25)))</f>
        <v>66.193520367798655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198" t="s">
        <v>2</v>
      </c>
      <c r="C11" s="207" t="s">
        <v>14</v>
      </c>
      <c r="D11" s="208"/>
      <c r="E11" s="208"/>
      <c r="F11" s="208"/>
      <c r="G11" s="209"/>
      <c r="I11" s="186" t="s">
        <v>15</v>
      </c>
      <c r="J11" s="187"/>
      <c r="K11" s="187"/>
      <c r="L11" s="188"/>
      <c r="M11" s="47"/>
      <c r="N11" s="186" t="s">
        <v>17</v>
      </c>
      <c r="O11" s="187"/>
      <c r="P11" s="188"/>
      <c r="Q11" s="47"/>
    </row>
    <row r="12" spans="2:17" s="15" customFormat="1" ht="12.95" customHeight="1" thickBot="1" x14ac:dyDescent="0.25">
      <c r="B12" s="199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199"/>
      <c r="C13" s="56">
        <v>1</v>
      </c>
      <c r="D13" s="57">
        <v>66</v>
      </c>
      <c r="E13" s="57">
        <v>53</v>
      </c>
      <c r="F13" s="58">
        <v>50</v>
      </c>
      <c r="G13" s="59">
        <v>54</v>
      </c>
      <c r="I13" s="60">
        <v>1</v>
      </c>
      <c r="J13" s="61">
        <f t="shared" ref="J13:L17" si="2">IF(COUNT($G$13:$G$15)&gt;0,D13/AVERAGE($G$13:$G$15),0)</f>
        <v>1.1856287425149701</v>
      </c>
      <c r="K13" s="61">
        <f t="shared" si="2"/>
        <v>0.9520958083832336</v>
      </c>
      <c r="L13" s="62">
        <f>IF(COUNT($G$13:$G$15)&gt;0,F13/AVERAGE($G$13:$G$15),0)</f>
        <v>0.89820359281437134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199"/>
      <c r="C14" s="65">
        <v>2</v>
      </c>
      <c r="D14" s="66">
        <v>49</v>
      </c>
      <c r="E14" s="66">
        <v>54</v>
      </c>
      <c r="F14" s="67">
        <v>37</v>
      </c>
      <c r="G14" s="68">
        <v>63</v>
      </c>
      <c r="I14" s="69">
        <v>2</v>
      </c>
      <c r="J14" s="70">
        <f t="shared" si="2"/>
        <v>0.88023952095808389</v>
      </c>
      <c r="K14" s="70">
        <f t="shared" si="2"/>
        <v>0.97005988023952094</v>
      </c>
      <c r="L14" s="71">
        <f t="shared" si="2"/>
        <v>0.66467065868263475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 t="str">
        <f t="shared" si="3"/>
        <v/>
      </c>
      <c r="P14" s="123" t="str">
        <f t="shared" si="3"/>
        <v/>
      </c>
      <c r="Q14" s="64"/>
    </row>
    <row r="15" spans="2:17" s="15" customFormat="1" ht="12.95" customHeight="1" thickBot="1" x14ac:dyDescent="0.25">
      <c r="B15" s="199"/>
      <c r="C15" s="65">
        <v>3</v>
      </c>
      <c r="D15" s="66">
        <v>17</v>
      </c>
      <c r="E15" s="66">
        <v>26</v>
      </c>
      <c r="F15" s="67">
        <v>4</v>
      </c>
      <c r="G15" s="72">
        <v>50</v>
      </c>
      <c r="I15" s="69">
        <v>3</v>
      </c>
      <c r="J15" s="70">
        <f t="shared" si="2"/>
        <v>0.30538922155688625</v>
      </c>
      <c r="K15" s="70">
        <f t="shared" si="2"/>
        <v>0.46706586826347307</v>
      </c>
      <c r="L15" s="71">
        <f t="shared" si="2"/>
        <v>7.1856287425149698E-2</v>
      </c>
      <c r="M15" s="63"/>
      <c r="N15" s="121">
        <f t="shared" si="3"/>
        <v>1.5635710321287446</v>
      </c>
      <c r="O15" s="122">
        <f t="shared" si="3"/>
        <v>22.830709811298362</v>
      </c>
      <c r="P15" s="123">
        <f t="shared" si="3"/>
        <v>121.23260668135435</v>
      </c>
      <c r="Q15" s="64"/>
    </row>
    <row r="16" spans="2:17" s="15" customFormat="1" ht="12.95" customHeight="1" x14ac:dyDescent="0.2">
      <c r="B16" s="199"/>
      <c r="C16" s="65">
        <v>4</v>
      </c>
      <c r="D16" s="66">
        <v>1</v>
      </c>
      <c r="E16" s="66">
        <v>0</v>
      </c>
      <c r="F16" s="67">
        <v>0</v>
      </c>
      <c r="G16" s="16"/>
      <c r="I16" s="69">
        <v>4</v>
      </c>
      <c r="J16" s="70">
        <f t="shared" si="2"/>
        <v>1.7964071856287425E-2</v>
      </c>
      <c r="K16" s="70">
        <f t="shared" si="2"/>
        <v>0</v>
      </c>
      <c r="L16" s="71">
        <f t="shared" si="2"/>
        <v>0</v>
      </c>
      <c r="M16" s="63"/>
      <c r="N16" s="121" t="str">
        <f t="shared" si="3"/>
        <v/>
      </c>
      <c r="O16" s="122" t="str">
        <f t="shared" si="3"/>
        <v/>
      </c>
      <c r="P16" s="123" t="str">
        <f t="shared" si="3"/>
        <v/>
      </c>
      <c r="Q16" s="64"/>
    </row>
    <row r="17" spans="2:18" s="15" customFormat="1" ht="12.95" customHeight="1" thickBot="1" x14ac:dyDescent="0.25">
      <c r="B17" s="200"/>
      <c r="C17" s="73">
        <v>5</v>
      </c>
      <c r="D17" s="74">
        <v>1</v>
      </c>
      <c r="E17" s="74">
        <v>0</v>
      </c>
      <c r="F17" s="75">
        <v>0</v>
      </c>
      <c r="G17" s="16"/>
      <c r="I17" s="76">
        <v>5</v>
      </c>
      <c r="J17" s="77">
        <f t="shared" si="2"/>
        <v>1.7964071856287425E-2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198" t="s">
        <v>16</v>
      </c>
      <c r="C19" s="207" t="s">
        <v>14</v>
      </c>
      <c r="D19" s="208"/>
      <c r="E19" s="208"/>
      <c r="F19" s="208"/>
      <c r="G19" s="209"/>
      <c r="I19" s="186" t="s">
        <v>15</v>
      </c>
      <c r="J19" s="187"/>
      <c r="K19" s="187"/>
      <c r="L19" s="188"/>
      <c r="M19" s="47"/>
      <c r="N19" s="186" t="s">
        <v>17</v>
      </c>
      <c r="O19" s="187"/>
      <c r="P19" s="188"/>
      <c r="Q19" s="47"/>
    </row>
    <row r="20" spans="2:18" s="15" customFormat="1" ht="12.95" customHeight="1" thickBot="1" x14ac:dyDescent="0.25">
      <c r="B20" s="199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199"/>
      <c r="C21" s="56">
        <v>1</v>
      </c>
      <c r="D21" s="57">
        <v>84</v>
      </c>
      <c r="E21" s="57">
        <v>28</v>
      </c>
      <c r="F21" s="58">
        <v>45</v>
      </c>
      <c r="G21" s="82">
        <v>74</v>
      </c>
      <c r="I21" s="60">
        <v>1</v>
      </c>
      <c r="J21" s="61">
        <f t="shared" ref="J21:L25" si="4">IF(COUNT($G$21:$G$23)&gt;0, D21/AVERAGE($G$21:$G$23), 0)</f>
        <v>1.1506849315068493</v>
      </c>
      <c r="K21" s="61">
        <f t="shared" si="4"/>
        <v>0.38356164383561642</v>
      </c>
      <c r="L21" s="62">
        <f t="shared" si="4"/>
        <v>0.61643835616438358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>&lt; 1.5625</v>
      </c>
      <c r="P21" s="129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199"/>
      <c r="C22" s="65">
        <v>2</v>
      </c>
      <c r="D22" s="66">
        <v>86</v>
      </c>
      <c r="E22" s="66">
        <v>7</v>
      </c>
      <c r="F22" s="67">
        <v>24</v>
      </c>
      <c r="G22" s="83">
        <v>72</v>
      </c>
      <c r="I22" s="69">
        <v>2</v>
      </c>
      <c r="J22" s="70">
        <f t="shared" si="4"/>
        <v>1.178082191780822</v>
      </c>
      <c r="K22" s="70">
        <f t="shared" si="4"/>
        <v>9.5890410958904104E-2</v>
      </c>
      <c r="L22" s="71">
        <f t="shared" si="4"/>
        <v>0.32876712328767121</v>
      </c>
      <c r="M22" s="64"/>
      <c r="N22" s="121" t="str">
        <f t="shared" ref="N22:P24" si="5">IF(AND(COUNT(D$21:D$25) = 5, J21 &gt;= 50%, J22 &lt; 50%), 2^ (LOG(D30, 2) - ((50% - J22) / (J21 - J22)) * LOG(D30/D29, 2)), "")</f>
        <v/>
      </c>
      <c r="O22" s="130" t="str">
        <f t="shared" si="5"/>
        <v/>
      </c>
      <c r="P22" s="131">
        <f t="shared" si="5"/>
        <v>66.193520367798655</v>
      </c>
      <c r="Q22" s="64"/>
    </row>
    <row r="23" spans="2:18" s="15" customFormat="1" ht="12.95" customHeight="1" thickBot="1" x14ac:dyDescent="0.25">
      <c r="B23" s="199"/>
      <c r="C23" s="65">
        <v>3</v>
      </c>
      <c r="D23" s="66">
        <v>68</v>
      </c>
      <c r="E23" s="66">
        <v>0</v>
      </c>
      <c r="F23" s="67">
        <v>1</v>
      </c>
      <c r="G23" s="84">
        <v>73</v>
      </c>
      <c r="I23" s="69">
        <v>3</v>
      </c>
      <c r="J23" s="70">
        <f t="shared" si="4"/>
        <v>0.93150684931506844</v>
      </c>
      <c r="K23" s="70">
        <f t="shared" si="4"/>
        <v>0</v>
      </c>
      <c r="L23" s="71">
        <f t="shared" si="4"/>
        <v>1.3698630136986301E-2</v>
      </c>
      <c r="M23" s="64"/>
      <c r="N23" s="121" t="str">
        <f t="shared" si="5"/>
        <v/>
      </c>
      <c r="O23" s="130" t="str">
        <f t="shared" si="5"/>
        <v/>
      </c>
      <c r="P23" s="131" t="str">
        <f t="shared" si="5"/>
        <v/>
      </c>
      <c r="Q23" s="64"/>
      <c r="R23" s="85"/>
    </row>
    <row r="24" spans="2:18" s="15" customFormat="1" ht="12.95" customHeight="1" x14ac:dyDescent="0.2">
      <c r="B24" s="199"/>
      <c r="C24" s="65">
        <v>4</v>
      </c>
      <c r="D24" s="66">
        <v>72</v>
      </c>
      <c r="E24" s="66">
        <v>0</v>
      </c>
      <c r="F24" s="67">
        <v>0</v>
      </c>
      <c r="G24" s="86"/>
      <c r="I24" s="69">
        <v>4</v>
      </c>
      <c r="J24" s="70">
        <f t="shared" si="4"/>
        <v>0.98630136986301364</v>
      </c>
      <c r="K24" s="70">
        <f t="shared" si="4"/>
        <v>0</v>
      </c>
      <c r="L24" s="71">
        <f t="shared" si="4"/>
        <v>0</v>
      </c>
      <c r="M24" s="64"/>
      <c r="N24" s="121" t="str">
        <f t="shared" si="5"/>
        <v/>
      </c>
      <c r="O24" s="130" t="str">
        <f t="shared" si="5"/>
        <v/>
      </c>
      <c r="P24" s="131" t="str">
        <f t="shared" si="5"/>
        <v/>
      </c>
      <c r="Q24" s="64"/>
      <c r="R24" s="85"/>
    </row>
    <row r="25" spans="2:18" s="15" customFormat="1" ht="12.95" customHeight="1" thickBot="1" x14ac:dyDescent="0.25">
      <c r="B25" s="200"/>
      <c r="C25" s="73">
        <v>5</v>
      </c>
      <c r="D25" s="74">
        <v>44</v>
      </c>
      <c r="E25" s="74">
        <v>0</v>
      </c>
      <c r="F25" s="75">
        <v>0</v>
      </c>
      <c r="G25" s="86"/>
      <c r="I25" s="76">
        <v>5</v>
      </c>
      <c r="J25" s="87">
        <f t="shared" si="4"/>
        <v>0.60273972602739723</v>
      </c>
      <c r="K25" s="77">
        <f t="shared" si="4"/>
        <v>0</v>
      </c>
      <c r="L25" s="78">
        <f t="shared" si="4"/>
        <v>0</v>
      </c>
      <c r="M25" s="64"/>
      <c r="N25" s="124" t="str">
        <f>IF(J25&gt;50%, "&gt;" &amp; D33, IF(AND(COUNT(D21:D25) = 5,J24&gt;50%,J25&lt;=50%),2^ (LOG(D33, 2) - ((50% - J25) / (J24 - J25)) * LOG(D33/D32, 2)), ""))</f>
        <v>&gt;40</v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83" t="s">
        <v>28</v>
      </c>
      <c r="D27" s="184"/>
      <c r="E27" s="184"/>
      <c r="F27" s="185"/>
      <c r="I27" s="170" t="s">
        <v>29</v>
      </c>
      <c r="J27" s="171"/>
      <c r="L27" s="114"/>
      <c r="M27" s="164" t="s">
        <v>32</v>
      </c>
      <c r="N27" s="165"/>
      <c r="O27" s="164" t="s">
        <v>33</v>
      </c>
      <c r="P27" s="165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63" t="s">
        <v>52</v>
      </c>
      <c r="J28" s="135"/>
      <c r="L28" s="115" t="s">
        <v>25</v>
      </c>
      <c r="M28" s="166">
        <v>2430572</v>
      </c>
      <c r="N28" s="167"/>
      <c r="O28" s="181">
        <v>45170</v>
      </c>
      <c r="P28" s="167"/>
      <c r="Q28" s="16"/>
    </row>
    <row r="29" spans="2:18" s="15" customFormat="1" ht="12.95" customHeight="1" thickBot="1" x14ac:dyDescent="0.25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61"/>
      <c r="J29" s="162"/>
      <c r="L29" s="116" t="s">
        <v>26</v>
      </c>
      <c r="M29" s="168" t="s">
        <v>44</v>
      </c>
      <c r="N29" s="169"/>
      <c r="O29" s="182">
        <v>46327</v>
      </c>
      <c r="P29" s="169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34" t="s">
        <v>50</v>
      </c>
      <c r="J30" s="135"/>
      <c r="L30" s="116" t="s">
        <v>30</v>
      </c>
      <c r="M30" s="168">
        <v>2441911</v>
      </c>
      <c r="N30" s="169"/>
      <c r="O30" s="182">
        <v>45199</v>
      </c>
      <c r="P30" s="169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61" t="s">
        <v>53</v>
      </c>
      <c r="J31" s="162"/>
      <c r="L31" s="116" t="s">
        <v>27</v>
      </c>
      <c r="M31" s="168" t="s">
        <v>45</v>
      </c>
      <c r="N31" s="169"/>
      <c r="O31" s="182">
        <v>45233</v>
      </c>
      <c r="P31" s="169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59" t="s">
        <v>54</v>
      </c>
      <c r="J32" s="160"/>
      <c r="L32" s="117" t="s">
        <v>24</v>
      </c>
      <c r="M32" s="172"/>
      <c r="N32" s="173"/>
      <c r="O32" s="172"/>
      <c r="P32" s="173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74" t="s">
        <v>31</v>
      </c>
      <c r="M33" s="176" t="s">
        <v>46</v>
      </c>
      <c r="N33" s="177"/>
      <c r="O33" s="180">
        <v>45083</v>
      </c>
      <c r="P33" s="177"/>
      <c r="Q33" s="16"/>
    </row>
    <row r="34" spans="2:17" s="15" customFormat="1" ht="12.95" customHeight="1" thickBot="1" x14ac:dyDescent="0.25">
      <c r="B34" s="146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75"/>
      <c r="M34" s="178"/>
      <c r="N34" s="179"/>
      <c r="O34" s="178"/>
      <c r="P34" s="179"/>
      <c r="Q34" s="16"/>
    </row>
    <row r="35" spans="2:17" s="15" customFormat="1" ht="12.95" customHeight="1" thickBot="1" x14ac:dyDescent="0.25">
      <c r="B35" s="147"/>
      <c r="C35" s="102" t="s">
        <v>9</v>
      </c>
      <c r="D35" s="103">
        <v>40</v>
      </c>
      <c r="E35" s="103">
        <v>30</v>
      </c>
      <c r="F35" s="104">
        <v>400</v>
      </c>
      <c r="I35" s="170" t="s">
        <v>34</v>
      </c>
      <c r="J35" s="171"/>
      <c r="L35" s="115" t="s">
        <v>6</v>
      </c>
      <c r="M35" s="163" t="s">
        <v>47</v>
      </c>
      <c r="N35" s="135"/>
      <c r="O35" s="134">
        <v>45069</v>
      </c>
      <c r="P35" s="135"/>
      <c r="Q35" s="16"/>
    </row>
    <row r="36" spans="2:17" s="15" customFormat="1" ht="12.95" customHeight="1" thickBot="1" x14ac:dyDescent="0.25">
      <c r="B36" s="146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34">
        <v>44284</v>
      </c>
      <c r="J36" s="135"/>
      <c r="L36" s="116" t="s">
        <v>0</v>
      </c>
      <c r="M36" s="161">
        <v>74465</v>
      </c>
      <c r="N36" s="162"/>
      <c r="O36" s="134">
        <v>45082</v>
      </c>
      <c r="P36" s="135"/>
      <c r="Q36" s="16"/>
    </row>
    <row r="37" spans="2:17" s="15" customFormat="1" ht="12.95" customHeight="1" thickBot="1" x14ac:dyDescent="0.25">
      <c r="B37" s="147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59">
        <v>23</v>
      </c>
      <c r="J37" s="160"/>
      <c r="L37" s="117" t="s">
        <v>1</v>
      </c>
      <c r="M37" s="159" t="s">
        <v>48</v>
      </c>
      <c r="N37" s="160"/>
      <c r="O37" s="134">
        <v>45069</v>
      </c>
      <c r="P37" s="135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B11:B17"/>
    <mergeCell ref="B19:B25"/>
    <mergeCell ref="I2:L3"/>
    <mergeCell ref="N11:P11"/>
    <mergeCell ref="N19:P19"/>
    <mergeCell ref="C11:G11"/>
    <mergeCell ref="C19:G19"/>
    <mergeCell ref="I11:L1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O33:P34"/>
    <mergeCell ref="O32:P32"/>
    <mergeCell ref="O28:P28"/>
    <mergeCell ref="O29:P29"/>
    <mergeCell ref="O30:P30"/>
    <mergeCell ref="O31:P31"/>
    <mergeCell ref="I29:J29"/>
    <mergeCell ref="I30:J30"/>
    <mergeCell ref="I31:J31"/>
    <mergeCell ref="I32:J32"/>
    <mergeCell ref="M27:N27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topLeftCell="A22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10" t="s">
        <v>43</v>
      </c>
      <c r="D3" s="210"/>
      <c r="E3" s="210"/>
      <c r="F3" s="210"/>
      <c r="G3" s="210"/>
      <c r="H3" s="210"/>
      <c r="I3" s="1"/>
      <c r="J3" s="211" t="s">
        <v>4</v>
      </c>
      <c r="K3" s="211"/>
      <c r="L3" s="211"/>
      <c r="M3" s="211"/>
      <c r="N3" s="211"/>
      <c r="O3" s="211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Renata Piorkowska</cp:lastModifiedBy>
  <cp:lastPrinted>2023-04-21T11:21:14Z</cp:lastPrinted>
  <dcterms:created xsi:type="dcterms:W3CDTF">2008-12-02T14:50:07Z</dcterms:created>
  <dcterms:modified xsi:type="dcterms:W3CDTF">2023-04-21T11:31:26Z</dcterms:modified>
</cp:coreProperties>
</file>