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Antiviral Unit\Phenotyping - HSV\Plaque Reduction Assay\In progress\"/>
    </mc:Choice>
  </mc:AlternateContent>
  <xr:revisionPtr revIDLastSave="0" documentId="13_ncr:1_{166C2D46-E7BA-4D2F-8A54-A08E5197378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<sst xmlns="http://schemas.openxmlformats.org/spreadsheetml/2006/main" count="92" uniqueCount="56">
  <si>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</si>
  <si>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</si>
  <si>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</si>
  <si>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</si>
  <si>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</si>
  <si>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</si>
  <si>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</si>
  <si>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</si>
  <si>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</si>
  <si>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</si>
  <si>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</si>
  <si>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</si>
  <si>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</si>
  <si>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</si>
  <si>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</si>
  <si>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</si>
  <si>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</si>
  <si>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</si>
  <si>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</si>
  <si>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</si>
  <si>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</si>
  <si>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</si>
  <si>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</si>
  <si>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</si>
  <si>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</si>
  <si>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</si>
  <si>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</si>
  <si>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</si>
  <si>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</si>
  <si>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</si>
  <si>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</si>
  <si>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</si>
  <si>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</si>
  <si>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</si>
  <si>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</si>
  <si>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</si>
  <si>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</si>
  <si>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</si>
  <si>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</si>
  <si>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</si>
  <si>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</si>
  <si>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</si>
  <si>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</si>
  <si>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</si>
  <si>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Renata</t>
  </si>
  <si>
    <t>2437704H</t>
  </si>
  <si>
    <t>100B0512</t>
  </si>
  <si>
    <t>BD64821</t>
  </si>
  <si>
    <t>CB60816</t>
  </si>
  <si>
    <t>U63335M</t>
  </si>
  <si>
    <t>BL68597</t>
  </si>
  <si>
    <t>LRAC2956</t>
  </si>
  <si>
    <t>SLBX6824</t>
  </si>
  <si>
    <t>H220920683 P1</t>
  </si>
  <si>
    <t>H232080451</t>
  </si>
  <si>
    <t>Iona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</si>
</sst>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1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4" borderId="56" xfId="0" applyNumberFormat="1" applyFill="1" applyBorder="1" applyAlignment="1" applyProtection="1">
      <alignment horizontal="center" vertical="center"/>
    </xf>
    <xf numFmtId="165" fontId="0" fillId="4" borderId="57" xfId="0" applyNumberFormat="1" applyFill="1" applyBorder="1" applyAlignment="1" applyProtection="1">
      <alignment horizontal="center" vertical="center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0" fillId="7" borderId="1" xfId="0" applyFill="1" applyBorder="1" applyAlignment="1" applyProtection="1">
      <alignment horizont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2" xfId="0" applyFont="1" applyFill="1" applyBorder="1" applyAlignment="1" applyProtection="1">
      <alignment horizontal="right" vertical="center"/>
    </xf>
    <xf numFmtId="0" fontId="3" fillId="4" borderId="53" xfId="0" applyFont="1" applyFill="1" applyBorder="1" applyAlignment="1" applyProtection="1">
      <alignment horizontal="right" vertical="center"/>
    </xf>
    <xf numFmtId="165" fontId="0" fillId="4" borderId="54" xfId="0" applyNumberFormat="1" applyFill="1" applyBorder="1" applyAlignment="1" applyProtection="1">
      <alignment horizontal="center" vertical="center"/>
    </xf>
    <xf numFmtId="165" fontId="0" fillId="4" borderId="55" xfId="0" applyNumberForma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cent" xfId="1" builtinId="5"/>
  </cellStyles>
  <dxfs count="13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0.94009216589861755</c:v>
                </c:pt>
                <c:pt idx="1">
                  <c:v>0.84331797235023043</c:v>
                </c:pt>
                <c:pt idx="2">
                  <c:v>0.22119815668202766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1.1727272727272728</c:v>
                </c:pt>
                <c:pt idx="1">
                  <c:v>1.2545454545454546</c:v>
                </c:pt>
                <c:pt idx="2">
                  <c:v>1.2272727272727273</c:v>
                </c:pt>
                <c:pt idx="3">
                  <c:v>0.9</c:v>
                </c:pt>
                <c:pt idx="4">
                  <c:v>0.70909090909090911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0.77419354838709686</c:v>
                </c:pt>
                <c:pt idx="1">
                  <c:v>0.67741935483870974</c:v>
                </c:pt>
                <c:pt idx="2">
                  <c:v>5.5299539170506916E-2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8.1818181818181818E-2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0.73271889400921664</c:v>
                </c:pt>
                <c:pt idx="1">
                  <c:v>0.17972350230414746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0.62727272727272732</c:v>
                </c:pt>
                <c:pt idx="1">
                  <c:v>0.1090909090909091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D2" sqref="D2:G2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88" t="s">
        <v>3</v>
      </c>
      <c r="C2" s="189"/>
      <c r="D2" s="193" t="s">
        <v>54</v>
      </c>
      <c r="E2" s="194"/>
      <c r="F2" s="194"/>
      <c r="G2" s="195"/>
      <c r="H2" s="16"/>
      <c r="I2" s="137" t="s">
        <v>18</v>
      </c>
      <c r="J2" s="138"/>
      <c r="K2" s="138"/>
      <c r="L2" s="139"/>
      <c r="M2" s="16"/>
      <c r="N2" s="17"/>
      <c r="O2" s="18"/>
      <c r="P2" s="19"/>
      <c r="Q2" s="14"/>
    </row>
    <row r="3" spans="2:17" s="15" customFormat="1" ht="12.95" customHeight="1" thickBot="1" x14ac:dyDescent="0.25">
      <c r="B3" s="186" t="s">
        <v>10</v>
      </c>
      <c r="C3" s="187"/>
      <c r="D3" s="190">
        <v>1</v>
      </c>
      <c r="E3" s="191"/>
      <c r="F3" s="191"/>
      <c r="G3" s="192"/>
      <c r="I3" s="140"/>
      <c r="J3" s="141"/>
      <c r="K3" s="141"/>
      <c r="L3" s="142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202" t="s">
        <v>40</v>
      </c>
      <c r="E4" s="203"/>
      <c r="F4" s="203" t="s">
        <v>42</v>
      </c>
      <c r="G4" s="20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88" t="s">
        <v>39</v>
      </c>
      <c r="C5" s="189"/>
      <c r="D5" s="154" t="s">
        <v>44</v>
      </c>
      <c r="E5" s="155"/>
      <c r="F5" s="155">
        <v>45078</v>
      </c>
      <c r="G5" s="156"/>
      <c r="I5" s="27" t="s">
        <v>8</v>
      </c>
      <c r="J5" s="28">
        <f>IF($D$3&lt;&gt;"", INDEX(D34:D36,2 * $D$3 - 1), "")</f>
        <v>3</v>
      </c>
      <c r="K5" s="28">
        <f t="shared" ref="K5:L5" si="0">IF($D$3&lt;&gt;"", INDEX(E34:E36,2 * $D$3 - 1), "")</f>
        <v>24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98" t="s">
        <v>38</v>
      </c>
      <c r="C6" s="199"/>
      <c r="D6" s="152" t="s">
        <v>55</v>
      </c>
      <c r="E6" s="153"/>
      <c r="F6" s="153">
        <v>45082</v>
      </c>
      <c r="G6" s="157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30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200" t="s">
        <v>37</v>
      </c>
      <c r="C7" s="201"/>
      <c r="D7" s="152" t="s">
        <v>55</v>
      </c>
      <c r="E7" s="153"/>
      <c r="F7" s="153">
        <v>45082</v>
      </c>
      <c r="G7" s="157"/>
      <c r="I7" s="33" t="s">
        <v>4</v>
      </c>
      <c r="J7" s="34">
        <f>IF(N13&lt;&gt;"", LEFT(N13, 7), IF(J17&gt;50%, N17, MAX(N14:N17)))</f>
        <v>1.3431605835266089</v>
      </c>
      <c r="K7" s="34">
        <f>IF(O13&lt;&gt;"", LEFT(O13, 7), IF(K17&gt;50%, O17, MAX(O14:O17)))</f>
        <v>9.2806545512022716</v>
      </c>
      <c r="L7" s="35">
        <f>IF(P13&lt;&gt;"", LEFT(P13, 7), IF(L17&gt;50%, P17, MAX(P14:P17)))</f>
        <v>66.935029764389938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205" t="s">
        <v>41</v>
      </c>
      <c r="C8" s="206"/>
      <c r="D8" s="207"/>
      <c r="E8" s="208"/>
      <c r="F8" s="158"/>
      <c r="G8" s="159"/>
      <c r="I8" s="30" t="s">
        <v>5</v>
      </c>
      <c r="J8" s="36" t="str">
        <f>IF(N21&lt;&gt;"", LEFT(N21, 7), IF(J25&gt;50%, N25, MAX(N22:N25)))</f>
        <v>&gt;40</v>
      </c>
      <c r="K8" s="36" t="str">
        <f>IF(O21&lt;&gt;"", LEFT(O21, 7), IF(K25&gt;50%, O25, MAX(O22:O25)))</f>
        <v>&lt; 1.562</v>
      </c>
      <c r="L8" s="37">
        <f>IF(P21&lt;&gt;"", LEFT(P21, 7), IF(L25&gt;50%, P25, MAX(P22:P25)))</f>
        <v>59.279863677931402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134" t="s">
        <v>2</v>
      </c>
      <c r="C11" s="146" t="s">
        <v>14</v>
      </c>
      <c r="D11" s="147"/>
      <c r="E11" s="147"/>
      <c r="F11" s="147"/>
      <c r="G11" s="148"/>
      <c r="I11" s="143" t="s">
        <v>15</v>
      </c>
      <c r="J11" s="144"/>
      <c r="K11" s="144"/>
      <c r="L11" s="145"/>
      <c r="M11" s="47"/>
      <c r="N11" s="143" t="s">
        <v>17</v>
      </c>
      <c r="O11" s="144"/>
      <c r="P11" s="145"/>
      <c r="Q11" s="47"/>
    </row>
    <row r="12" spans="2:17" s="15" customFormat="1" ht="12.95" customHeight="1" thickBot="1" x14ac:dyDescent="0.25">
      <c r="B12" s="135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135"/>
      <c r="C13" s="56">
        <v>1</v>
      </c>
      <c r="D13" s="57">
        <v>68</v>
      </c>
      <c r="E13" s="57">
        <v>56</v>
      </c>
      <c r="F13" s="58">
        <v>53</v>
      </c>
      <c r="G13" s="59">
        <v>70</v>
      </c>
      <c r="I13" s="60">
        <v>1</v>
      </c>
      <c r="J13" s="61">
        <f t="shared" ref="J13:L17" si="2">IF(COUNT($G$13:$G$15)&gt;0,D13/AVERAGE($G$13:$G$15),0)</f>
        <v>0.94009216589861755</v>
      </c>
      <c r="K13" s="61">
        <f t="shared" si="2"/>
        <v>0.77419354838709686</v>
      </c>
      <c r="L13" s="62">
        <f>IF(COUNT($G$13:$G$15)&gt;0,F13/AVERAGE($G$13:$G$15),0)</f>
        <v>0.73271889400921664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135"/>
      <c r="C14" s="65">
        <v>2</v>
      </c>
      <c r="D14" s="66">
        <v>61</v>
      </c>
      <c r="E14" s="66">
        <v>49</v>
      </c>
      <c r="F14" s="67">
        <v>13</v>
      </c>
      <c r="G14" s="68">
        <v>73</v>
      </c>
      <c r="I14" s="69">
        <v>2</v>
      </c>
      <c r="J14" s="70">
        <f t="shared" si="2"/>
        <v>0.84331797235023043</v>
      </c>
      <c r="K14" s="70">
        <f t="shared" si="2"/>
        <v>0.67741935483870974</v>
      </c>
      <c r="L14" s="71">
        <f t="shared" si="2"/>
        <v>0.17972350230414746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>
        <f t="shared" si="3"/>
        <v>66.935029764389938</v>
      </c>
      <c r="Q14" s="64"/>
    </row>
    <row r="15" spans="2:17" s="15" customFormat="1" ht="12.95" customHeight="1" thickBot="1" x14ac:dyDescent="0.25">
      <c r="B15" s="135"/>
      <c r="C15" s="65">
        <v>3</v>
      </c>
      <c r="D15" s="66">
        <v>16</v>
      </c>
      <c r="E15" s="66">
        <v>4</v>
      </c>
      <c r="F15" s="67">
        <v>0</v>
      </c>
      <c r="G15" s="72">
        <v>74</v>
      </c>
      <c r="I15" s="69">
        <v>3</v>
      </c>
      <c r="J15" s="70">
        <f t="shared" si="2"/>
        <v>0.22119815668202766</v>
      </c>
      <c r="K15" s="70">
        <f t="shared" si="2"/>
        <v>5.5299539170506916E-2</v>
      </c>
      <c r="L15" s="71">
        <f t="shared" si="2"/>
        <v>0</v>
      </c>
      <c r="M15" s="63"/>
      <c r="N15" s="121">
        <f t="shared" si="3"/>
        <v>1.3431605835266089</v>
      </c>
      <c r="O15" s="122">
        <f t="shared" si="3"/>
        <v>9.2806545512022716</v>
      </c>
      <c r="P15" s="123" t="str">
        <f t="shared" si="3"/>
        <v/>
      </c>
      <c r="Q15" s="64"/>
    </row>
    <row r="16" spans="2:17" s="15" customFormat="1" ht="12.95" customHeight="1" x14ac:dyDescent="0.2">
      <c r="B16" s="135"/>
      <c r="C16" s="65">
        <v>4</v>
      </c>
      <c r="D16" s="66">
        <v>0</v>
      </c>
      <c r="E16" s="66">
        <v>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</v>
      </c>
      <c r="L16" s="71">
        <f t="shared" si="2"/>
        <v>0</v>
      </c>
      <c r="M16" s="63"/>
      <c r="N16" s="121" t="str">
        <f t="shared" si="3"/>
        <v/>
      </c>
      <c r="O16" s="122" t="str">
        <f t="shared" si="3"/>
        <v/>
      </c>
      <c r="P16" s="123" t="str">
        <f t="shared" si="3"/>
        <v/>
      </c>
      <c r="Q16" s="64"/>
    </row>
    <row r="17" spans="2:18" s="15" customFormat="1" ht="12.95" customHeight="1" thickBot="1" x14ac:dyDescent="0.25">
      <c r="B17" s="136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134" t="s">
        <v>16</v>
      </c>
      <c r="C19" s="146" t="s">
        <v>14</v>
      </c>
      <c r="D19" s="147"/>
      <c r="E19" s="147"/>
      <c r="F19" s="147"/>
      <c r="G19" s="148"/>
      <c r="I19" s="143" t="s">
        <v>15</v>
      </c>
      <c r="J19" s="144"/>
      <c r="K19" s="144"/>
      <c r="L19" s="145"/>
      <c r="M19" s="47"/>
      <c r="N19" s="143" t="s">
        <v>17</v>
      </c>
      <c r="O19" s="144"/>
      <c r="P19" s="145"/>
      <c r="Q19" s="47"/>
    </row>
    <row r="20" spans="2:18" s="15" customFormat="1" ht="12.95" customHeight="1" thickBot="1" x14ac:dyDescent="0.25">
      <c r="B20" s="135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135"/>
      <c r="C21" s="56">
        <v>1</v>
      </c>
      <c r="D21" s="57">
        <v>43</v>
      </c>
      <c r="E21" s="57">
        <v>3</v>
      </c>
      <c r="F21" s="58">
        <v>23</v>
      </c>
      <c r="G21" s="82">
        <v>36</v>
      </c>
      <c r="I21" s="60">
        <v>1</v>
      </c>
      <c r="J21" s="61">
        <f t="shared" ref="J21:L25" si="4">IF(COUNT($G$21:$G$23)&gt;0, D21/AVERAGE($G$21:$G$23), 0)</f>
        <v>1.1727272727272728</v>
      </c>
      <c r="K21" s="61">
        <f t="shared" si="4"/>
        <v>8.1818181818181818E-2</v>
      </c>
      <c r="L21" s="62">
        <f t="shared" si="4"/>
        <v>0.62727272727272732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>&lt; 1.5625</v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135"/>
      <c r="C22" s="65">
        <v>2</v>
      </c>
      <c r="D22" s="66">
        <v>46</v>
      </c>
      <c r="E22" s="66">
        <v>0</v>
      </c>
      <c r="F22" s="67">
        <v>4</v>
      </c>
      <c r="G22" s="83">
        <v>43</v>
      </c>
      <c r="I22" s="69">
        <v>2</v>
      </c>
      <c r="J22" s="70">
        <f t="shared" si="4"/>
        <v>1.2545454545454546</v>
      </c>
      <c r="K22" s="70">
        <f t="shared" si="4"/>
        <v>0</v>
      </c>
      <c r="L22" s="71">
        <f t="shared" si="4"/>
        <v>0.1090909090909091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59.279863677931402</v>
      </c>
      <c r="Q22" s="64"/>
    </row>
    <row r="23" spans="2:18" s="15" customFormat="1" ht="12.95" customHeight="1" thickBot="1" x14ac:dyDescent="0.25">
      <c r="B23" s="135"/>
      <c r="C23" s="65">
        <v>3</v>
      </c>
      <c r="D23" s="66">
        <v>45</v>
      </c>
      <c r="E23" s="66">
        <v>0</v>
      </c>
      <c r="F23" s="67">
        <v>0</v>
      </c>
      <c r="G23" s="84">
        <v>31</v>
      </c>
      <c r="I23" s="69">
        <v>3</v>
      </c>
      <c r="J23" s="70">
        <f t="shared" si="4"/>
        <v>1.2272727272727273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135"/>
      <c r="C24" s="65">
        <v>4</v>
      </c>
      <c r="D24" s="66">
        <v>33</v>
      </c>
      <c r="E24" s="66">
        <v>0</v>
      </c>
      <c r="F24" s="67">
        <v>0</v>
      </c>
      <c r="G24" s="86"/>
      <c r="I24" s="69">
        <v>4</v>
      </c>
      <c r="J24" s="70">
        <f t="shared" si="4"/>
        <v>0.9</v>
      </c>
      <c r="K24" s="70">
        <f t="shared" si="4"/>
        <v>0</v>
      </c>
      <c r="L24" s="71">
        <f t="shared" si="4"/>
        <v>0</v>
      </c>
      <c r="M24" s="64"/>
      <c r="N24" s="121" t="str">
        <f t="shared" si="5"/>
        <v/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136"/>
      <c r="C25" s="73">
        <v>5</v>
      </c>
      <c r="D25" s="74">
        <v>26</v>
      </c>
      <c r="E25" s="74">
        <v>0</v>
      </c>
      <c r="F25" s="75">
        <v>0</v>
      </c>
      <c r="G25" s="86"/>
      <c r="I25" s="76">
        <v>5</v>
      </c>
      <c r="J25" s="87">
        <f t="shared" si="4"/>
        <v>0.70909090909090911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>&gt;40</v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49" t="s">
        <v>28</v>
      </c>
      <c r="D27" s="150"/>
      <c r="E27" s="150"/>
      <c r="F27" s="151"/>
      <c r="I27" s="180" t="s">
        <v>29</v>
      </c>
      <c r="J27" s="181"/>
      <c r="L27" s="114"/>
      <c r="M27" s="174" t="s">
        <v>32</v>
      </c>
      <c r="N27" s="175"/>
      <c r="O27" s="174" t="s">
        <v>33</v>
      </c>
      <c r="P27" s="175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76" t="s">
        <v>47</v>
      </c>
      <c r="J28" s="177"/>
      <c r="L28" s="115" t="s">
        <v>25</v>
      </c>
      <c r="M28" s="178">
        <v>2430572</v>
      </c>
      <c r="N28" s="167"/>
      <c r="O28" s="166">
        <v>45170</v>
      </c>
      <c r="P28" s="16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70"/>
      <c r="J29" s="171"/>
      <c r="L29" s="116" t="s">
        <v>26</v>
      </c>
      <c r="M29" s="179" t="s">
        <v>45</v>
      </c>
      <c r="N29" s="169"/>
      <c r="O29" s="168">
        <v>46327</v>
      </c>
      <c r="P29" s="16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70" t="s">
        <v>48</v>
      </c>
      <c r="J30" s="171"/>
      <c r="L30" s="116" t="s">
        <v>30</v>
      </c>
      <c r="M30" s="179">
        <v>2441911</v>
      </c>
      <c r="N30" s="169"/>
      <c r="O30" s="168">
        <v>45199</v>
      </c>
      <c r="P30" s="16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70" t="s">
        <v>49</v>
      </c>
      <c r="J31" s="171"/>
      <c r="L31" s="116" t="s">
        <v>27</v>
      </c>
      <c r="M31" s="179" t="s">
        <v>46</v>
      </c>
      <c r="N31" s="169"/>
      <c r="O31" s="168">
        <v>45233</v>
      </c>
      <c r="P31" s="169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72" t="s">
        <v>50</v>
      </c>
      <c r="J32" s="173"/>
      <c r="L32" s="117" t="s">
        <v>24</v>
      </c>
      <c r="M32" s="164">
        <v>44960</v>
      </c>
      <c r="N32" s="165"/>
      <c r="O32" s="164">
        <v>45141</v>
      </c>
      <c r="P32" s="165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83" t="s">
        <v>31</v>
      </c>
      <c r="M33" s="185" t="s">
        <v>53</v>
      </c>
      <c r="N33" s="161"/>
      <c r="O33" s="160">
        <v>45083</v>
      </c>
      <c r="P33" s="161"/>
      <c r="Q33" s="16"/>
    </row>
    <row r="34" spans="2:17" s="15" customFormat="1" ht="12.95" customHeight="1" thickBot="1" x14ac:dyDescent="0.25">
      <c r="B34" s="19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84"/>
      <c r="M34" s="162"/>
      <c r="N34" s="163"/>
      <c r="O34" s="162"/>
      <c r="P34" s="163"/>
      <c r="Q34" s="16"/>
    </row>
    <row r="35" spans="2:17" s="15" customFormat="1" ht="12.95" customHeight="1" thickBot="1" x14ac:dyDescent="0.25">
      <c r="B35" s="197"/>
      <c r="C35" s="102" t="s">
        <v>9</v>
      </c>
      <c r="D35" s="103">
        <v>40</v>
      </c>
      <c r="E35" s="103">
        <v>30</v>
      </c>
      <c r="F35" s="104">
        <v>400</v>
      </c>
      <c r="I35" s="180" t="s">
        <v>34</v>
      </c>
      <c r="J35" s="181"/>
      <c r="L35" s="115" t="s">
        <v>6</v>
      </c>
      <c r="M35" s="176" t="s">
        <v>51</v>
      </c>
      <c r="N35" s="177"/>
      <c r="O35" s="182">
        <v>45227</v>
      </c>
      <c r="P35" s="177"/>
      <c r="Q35" s="16"/>
    </row>
    <row r="36" spans="2:17" s="15" customFormat="1" ht="12.95" customHeight="1" thickBot="1" x14ac:dyDescent="0.25">
      <c r="B36" s="19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82">
        <v>44284</v>
      </c>
      <c r="J36" s="177"/>
      <c r="L36" s="116" t="s">
        <v>0</v>
      </c>
      <c r="M36" s="170">
        <v>74465</v>
      </c>
      <c r="N36" s="171"/>
      <c r="O36" s="182">
        <v>45227</v>
      </c>
      <c r="P36" s="177"/>
      <c r="Q36" s="16"/>
    </row>
    <row r="37" spans="2:17" s="15" customFormat="1" ht="12.95" customHeight="1" thickBot="1" x14ac:dyDescent="0.25">
      <c r="B37" s="19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72">
        <v>36</v>
      </c>
      <c r="J37" s="173"/>
      <c r="L37" s="117" t="s">
        <v>1</v>
      </c>
      <c r="M37" s="172" t="s">
        <v>52</v>
      </c>
      <c r="N37" s="173"/>
      <c r="O37" s="182">
        <v>45227</v>
      </c>
      <c r="P37" s="177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I29:J29"/>
    <mergeCell ref="I30:J30"/>
    <mergeCell ref="I31:J31"/>
    <mergeCell ref="I32:J32"/>
    <mergeCell ref="M27:N27"/>
    <mergeCell ref="O33:P34"/>
    <mergeCell ref="O32:P32"/>
    <mergeCell ref="O28:P28"/>
    <mergeCell ref="O29:P29"/>
    <mergeCell ref="O30:P30"/>
    <mergeCell ref="O31:P3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B11:B17"/>
    <mergeCell ref="B19:B25"/>
    <mergeCell ref="I2:L3"/>
    <mergeCell ref="N11:P11"/>
    <mergeCell ref="N19:P19"/>
    <mergeCell ref="C11:G11"/>
    <mergeCell ref="C19:G19"/>
    <mergeCell ref="I11:L11"/>
  </mergeCells>
  <conditionalFormatting sqref="K7:K8">
    <cfRule type="expression" dxfId="12" priority="121" stopIfTrue="1">
      <formula>($D$4=2)</formula>
    </cfRule>
  </conditionalFormatting>
  <conditionalFormatting sqref="J7:L7">
    <cfRule type="expression" dxfId="11" priority="158" stopIfTrue="1">
      <formula>COUNTBLANK(N$13:N$17) = 5</formula>
    </cfRule>
    <cfRule type="expression" dxfId="10" priority="159" stopIfTrue="1">
      <formula>OR(N13&lt;&gt;"", J7&lt;D$34)</formula>
    </cfRule>
    <cfRule type="cellIs" dxfId="9" priority="160" stopIfTrue="1" operator="between">
      <formula>D$34</formula>
      <formula>D$35</formula>
    </cfRule>
    <cfRule type="expression" dxfId="8" priority="161" stopIfTrue="1">
      <formula>OR(LEFT(N17, 1) = "&gt;", J7&gt;D$35)</formula>
    </cfRule>
  </conditionalFormatting>
  <conditionalFormatting sqref="K8:L8">
    <cfRule type="expression" dxfId="7" priority="162" stopIfTrue="1">
      <formula>COUNTBLANK(O21:O25)=5</formula>
    </cfRule>
    <cfRule type="expression" dxfId="6" priority="163" stopIfTrue="1">
      <formula>OR(O21&lt;&gt;"", K8&lt;K$5)</formula>
    </cfRule>
    <cfRule type="cellIs" dxfId="5" priority="164" stopIfTrue="1" operator="between">
      <formula>K$5</formula>
      <formula>K$6</formula>
    </cfRule>
    <cfRule type="expression" dxfId="4" priority="165" stopIfTrue="1">
      <formula>OR(LEFT(T$26,1) = "&gt;", K8 &gt; K$6)</formula>
    </cfRule>
  </conditionalFormatting>
  <conditionalFormatting sqref="J8">
    <cfRule type="expression" dxfId="3" priority="166" stopIfTrue="1">
      <formula>COUNTBLANK(N21:N25)=5</formula>
    </cfRule>
    <cfRule type="expression" dxfId="2" priority="167" stopIfTrue="1">
      <formula>OR(N21&lt;&gt;"", J8&lt;J$5)</formula>
    </cfRule>
    <cfRule type="cellIs" dxfId="1" priority="168" stopIfTrue="1" operator="between">
      <formula>J$5</formula>
      <formula>J$6</formula>
    </cfRule>
    <cfRule type="expression" dxfId="0" priority="169" stopIfTrue="1">
      <formula>OR(LEFT(R$26,1) = "&gt;", J8 &gt; J$6)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09" t="s">
        <v>43</v>
      </c>
      <c r="D3" s="209"/>
      <c r="E3" s="209"/>
      <c r="F3" s="209"/>
      <c r="G3" s="209"/>
      <c r="H3" s="209"/>
      <c r="I3" s="1"/>
      <c r="J3" s="210" t="s">
        <v>4</v>
      </c>
      <c r="K3" s="210"/>
      <c r="L3" s="210"/>
      <c r="M3" s="210"/>
      <c r="N3" s="210"/>
      <c r="O3" s="21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Iona Christie</cp:lastModifiedBy>
  <cp:lastPrinted>2023-05-26T13:10:22Z</cp:lastPrinted>
  <dcterms:created xsi:type="dcterms:W3CDTF">2008-12-02T14:50:07Z</dcterms:created>
  <dcterms:modified xsi:type="dcterms:W3CDTF">2023-06-05T09:52:13Z</dcterms:modified>
</cp:coreProperties>
</file>