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2F7975C6-1EF0-4899-92F1-8B7F6952F96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<sst xmlns="http://schemas.openxmlformats.org/spreadsheetml/2006/main" count="94" uniqueCount="58">
  <si>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</si>
  <si>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</si>
  <si>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</si>
  <si>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</si>
  <si>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</si>
  <si>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</si>
  <si>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</si>
  <si>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</si>
  <si>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</si>
  <si>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</si>
  <si>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</si>
  <si>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</si>
  <si>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</si>
  <si>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</si>
  <si>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</si>
  <si>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</si>
  <si>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</si>
  <si>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</si>
  <si>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</si>
  <si>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</si>
  <si>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</si>
  <si>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</si>
  <si>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</si>
  <si>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</si>
  <si>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</si>
  <si>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</si>
  <si>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</si>
  <si>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</si>
  <si>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</si>
  <si>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</si>
  <si>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</si>
  <si>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</si>
  <si>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</si>
  <si>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</si>
  <si>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</si>
  <si>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</si>
  <si>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</si>
  <si>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</si>
  <si>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</si>
  <si>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</si>
  <si>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</si>
  <si>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</si>
  <si>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</si>
  <si>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</si>
  <si>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</si>
  <si>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CB60816</t>
  </si>
  <si>
    <t>LRAC2956</t>
  </si>
  <si>
    <t>SLBX6824</t>
  </si>
  <si>
    <t>H220920683 P1</t>
  </si>
  <si>
    <t>RP</t>
  </si>
  <si>
    <t>100B0037</t>
  </si>
  <si>
    <t>2534390H</t>
  </si>
  <si>
    <t>DA53471</t>
  </si>
  <si>
    <t>BL52582</t>
  </si>
  <si>
    <t>DD54212</t>
  </si>
  <si>
    <t>RN96-240</t>
  </si>
  <si>
    <t>H234180707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</si>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</sst>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1" fillId="0" borderId="20" xfId="0" applyNumberFormat="1" applyFon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1.0169491525423728</c:v>
                </c:pt>
                <c:pt idx="1">
                  <c:v>0.63559322033898302</c:v>
                </c:pt>
                <c:pt idx="2">
                  <c:v>7.6271186440677957E-2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0.73809523809523814</c:v>
                </c:pt>
                <c:pt idx="1">
                  <c:v>0.45238095238095238</c:v>
                </c:pt>
                <c:pt idx="2">
                  <c:v>4.7619047619047616E-2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1.0423728813559321</c:v>
                </c:pt>
                <c:pt idx="1">
                  <c:v>0.63559322033898302</c:v>
                </c:pt>
                <c:pt idx="2">
                  <c:v>0.1271186440677966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0.76190476190476186</c:v>
                </c:pt>
                <c:pt idx="1">
                  <c:v>0.42857142857142855</c:v>
                </c:pt>
                <c:pt idx="2">
                  <c:v>4.7619047619047616E-2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0.73728813559322026</c:v>
                </c:pt>
                <c:pt idx="1">
                  <c:v>0.15254237288135591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0.5714285714285714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G15" sqref="G15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56</v>
      </c>
      <c r="E2" s="197"/>
      <c r="F2" s="197"/>
      <c r="G2" s="198"/>
      <c r="H2" s="16"/>
      <c r="I2" s="139" t="s">
        <v>18</v>
      </c>
      <c r="J2" s="140"/>
      <c r="K2" s="140"/>
      <c r="L2" s="141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1</v>
      </c>
      <c r="E3" s="194"/>
      <c r="F3" s="194"/>
      <c r="G3" s="195"/>
      <c r="I3" s="142"/>
      <c r="J3" s="143"/>
      <c r="K3" s="143"/>
      <c r="L3" s="144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6" t="s">
        <v>49</v>
      </c>
      <c r="E5" s="155"/>
      <c r="F5" s="157">
        <v>45233</v>
      </c>
      <c r="G5" s="15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4" t="s">
        <v>57</v>
      </c>
      <c r="E6" s="155"/>
      <c r="F6" s="159">
        <v>45236</v>
      </c>
      <c r="G6" s="160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4" t="s">
        <v>57</v>
      </c>
      <c r="E7" s="155"/>
      <c r="F7" s="159">
        <v>45236</v>
      </c>
      <c r="G7" s="160"/>
      <c r="I7" s="33" t="s">
        <v>4</v>
      </c>
      <c r="J7" s="34">
        <f>IF(N13&lt;&gt;"", LEFT(N13, 7), IF(J17&gt;50%, N17, MAX(N14:N17)))</f>
        <v>0.87464930349165582</v>
      </c>
      <c r="K7" s="34">
        <f>IF(O13&lt;&gt;"", LEFT(O13, 7), IF(K17&gt;50%, O17, MAX(O14:O17)))</f>
        <v>9.045432734002361</v>
      </c>
      <c r="L7" s="35">
        <f>IF(P13&lt;&gt;"", LEFT(P13, 7), IF(L17&gt;50%, P17, MAX(P14:P17)))</f>
        <v>66.241034153583641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61"/>
      <c r="G8" s="162"/>
      <c r="I8" s="30" t="s">
        <v>5</v>
      </c>
      <c r="J8" s="36">
        <f>IF(N21&lt;&gt;"", LEFT(N21, 7), IF(J25&gt;50%, N25, MAX(N22:N25)))</f>
        <v>0.49606282874006241</v>
      </c>
      <c r="K8" s="36">
        <f>IF(O21&lt;&gt;"", LEFT(O21, 7), IF(K25&gt;50%, O25, MAX(O22:O25)))</f>
        <v>4.6437321535529632</v>
      </c>
      <c r="L8" s="37">
        <f>IF(P21&lt;&gt;"", LEFT(P21, 7), IF(L25&gt;50%, P25, MAX(P22:P25)))</f>
        <v>54.52538663326289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6" t="s">
        <v>2</v>
      </c>
      <c r="C11" s="148" t="s">
        <v>14</v>
      </c>
      <c r="D11" s="149"/>
      <c r="E11" s="149"/>
      <c r="F11" s="149"/>
      <c r="G11" s="150"/>
      <c r="I11" s="145" t="s">
        <v>15</v>
      </c>
      <c r="J11" s="146"/>
      <c r="K11" s="146"/>
      <c r="L11" s="147"/>
      <c r="M11" s="47"/>
      <c r="N11" s="145" t="s">
        <v>17</v>
      </c>
      <c r="O11" s="146"/>
      <c r="P11" s="147"/>
      <c r="Q11" s="47"/>
    </row>
    <row r="12" spans="2:17" s="15" customFormat="1" ht="12.95" customHeight="1" thickBot="1" x14ac:dyDescent="0.25">
      <c r="B12" s="137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7"/>
      <c r="C13" s="56">
        <v>1</v>
      </c>
      <c r="D13" s="57">
        <v>40</v>
      </c>
      <c r="E13" s="57">
        <v>41</v>
      </c>
      <c r="F13" s="58">
        <v>29</v>
      </c>
      <c r="G13" s="59">
        <v>40</v>
      </c>
      <c r="I13" s="60">
        <v>1</v>
      </c>
      <c r="J13" s="61">
        <f t="shared" ref="J13:L17" si="2">IF(COUNT($G$13:$G$15)&gt;0,D13/AVERAGE($G$13:$G$15),0)</f>
        <v>1.0169491525423728</v>
      </c>
      <c r="K13" s="61">
        <f t="shared" si="2"/>
        <v>1.0423728813559321</v>
      </c>
      <c r="L13" s="62">
        <f>IF(COUNT($G$13:$G$15)&gt;0,F13/AVERAGE($G$13:$G$15),0)</f>
        <v>0.73728813559322026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7"/>
      <c r="C14" s="65">
        <v>2</v>
      </c>
      <c r="D14" s="66">
        <v>25</v>
      </c>
      <c r="E14" s="66">
        <v>25</v>
      </c>
      <c r="F14" s="67">
        <v>6</v>
      </c>
      <c r="G14" s="68">
        <v>40</v>
      </c>
      <c r="I14" s="69">
        <v>2</v>
      </c>
      <c r="J14" s="70">
        <f t="shared" si="2"/>
        <v>0.63559322033898302</v>
      </c>
      <c r="K14" s="70">
        <f t="shared" si="2"/>
        <v>0.63559322033898302</v>
      </c>
      <c r="L14" s="71">
        <f t="shared" si="2"/>
        <v>0.15254237288135591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66.241034153583641</v>
      </c>
      <c r="Q14" s="64"/>
    </row>
    <row r="15" spans="2:17" s="15" customFormat="1" ht="12.95" customHeight="1" thickBot="1" x14ac:dyDescent="0.25">
      <c r="B15" s="137"/>
      <c r="C15" s="65">
        <v>3</v>
      </c>
      <c r="D15" s="66">
        <v>3</v>
      </c>
      <c r="E15" s="66">
        <v>5</v>
      </c>
      <c r="F15" s="67">
        <v>0</v>
      </c>
      <c r="G15" s="72">
        <v>38</v>
      </c>
      <c r="I15" s="69">
        <v>3</v>
      </c>
      <c r="J15" s="70">
        <f t="shared" si="2"/>
        <v>7.6271186440677957E-2</v>
      </c>
      <c r="K15" s="70">
        <f t="shared" si="2"/>
        <v>0.1271186440677966</v>
      </c>
      <c r="L15" s="71">
        <f t="shared" si="2"/>
        <v>0</v>
      </c>
      <c r="M15" s="63"/>
      <c r="N15" s="121">
        <f t="shared" si="3"/>
        <v>0.87464930349165582</v>
      </c>
      <c r="O15" s="122">
        <f t="shared" si="3"/>
        <v>9.045432734002361</v>
      </c>
      <c r="P15" s="123" t="str">
        <f t="shared" si="3"/>
        <v/>
      </c>
      <c r="Q15" s="64"/>
    </row>
    <row r="16" spans="2:17" s="15" customFormat="1" ht="12.95" customHeight="1" x14ac:dyDescent="0.2">
      <c r="B16" s="137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8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6" t="s">
        <v>16</v>
      </c>
      <c r="C19" s="148" t="s">
        <v>14</v>
      </c>
      <c r="D19" s="149"/>
      <c r="E19" s="149"/>
      <c r="F19" s="149"/>
      <c r="G19" s="150"/>
      <c r="I19" s="145" t="s">
        <v>15</v>
      </c>
      <c r="J19" s="146"/>
      <c r="K19" s="146"/>
      <c r="L19" s="147"/>
      <c r="M19" s="47"/>
      <c r="N19" s="145" t="s">
        <v>17</v>
      </c>
      <c r="O19" s="146"/>
      <c r="P19" s="147"/>
      <c r="Q19" s="47"/>
    </row>
    <row r="20" spans="2:18" s="15" customFormat="1" ht="12.95" customHeight="1" thickBot="1" x14ac:dyDescent="0.25">
      <c r="B20" s="137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7"/>
      <c r="C21" s="56">
        <v>1</v>
      </c>
      <c r="D21" s="57">
        <v>31</v>
      </c>
      <c r="E21" s="57">
        <v>32</v>
      </c>
      <c r="F21" s="58">
        <v>24</v>
      </c>
      <c r="G21" s="82">
        <v>44</v>
      </c>
      <c r="I21" s="60">
        <v>1</v>
      </c>
      <c r="J21" s="61">
        <f t="shared" ref="J21:L25" si="4">IF(COUNT($G$21:$G$23)&gt;0, D21/AVERAGE($G$21:$G$23), 0)</f>
        <v>0.73809523809523814</v>
      </c>
      <c r="K21" s="61">
        <f t="shared" si="4"/>
        <v>0.76190476190476186</v>
      </c>
      <c r="L21" s="62">
        <f t="shared" si="4"/>
        <v>0.5714285714285714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7"/>
      <c r="C22" s="65">
        <v>2</v>
      </c>
      <c r="D22" s="66">
        <v>19</v>
      </c>
      <c r="E22" s="66">
        <v>18</v>
      </c>
      <c r="F22" s="67">
        <v>0</v>
      </c>
      <c r="G22" s="83">
        <v>44</v>
      </c>
      <c r="I22" s="69">
        <v>2</v>
      </c>
      <c r="J22" s="70">
        <f t="shared" si="4"/>
        <v>0.45238095238095238</v>
      </c>
      <c r="K22" s="70">
        <f t="shared" si="4"/>
        <v>0.42857142857142855</v>
      </c>
      <c r="L22" s="71">
        <f t="shared" si="4"/>
        <v>0</v>
      </c>
      <c r="M22" s="64"/>
      <c r="N22" s="121">
        <f t="shared" ref="N22:P24" si="5">IF(AND(COUNT(D$21:D$25) = 5, J21 &gt;= 50%, J22 &lt; 50%), 2^ (LOG(D30, 2) - ((50% - J22) / (J21 - J22)) * LOG(D30/D29, 2)), "")</f>
        <v>0.49606282874006241</v>
      </c>
      <c r="O22" s="130">
        <f t="shared" si="5"/>
        <v>4.6437321535529632</v>
      </c>
      <c r="P22" s="131">
        <f t="shared" si="5"/>
        <v>54.52538663326289</v>
      </c>
      <c r="Q22" s="64"/>
    </row>
    <row r="23" spans="2:18" s="15" customFormat="1" ht="12.95" customHeight="1" thickBot="1" x14ac:dyDescent="0.25">
      <c r="B23" s="137"/>
      <c r="C23" s="65">
        <v>3</v>
      </c>
      <c r="D23" s="66">
        <v>2</v>
      </c>
      <c r="E23" s="66">
        <v>2</v>
      </c>
      <c r="F23" s="67">
        <v>0</v>
      </c>
      <c r="G23" s="84">
        <v>38</v>
      </c>
      <c r="I23" s="69">
        <v>3</v>
      </c>
      <c r="J23" s="70">
        <f t="shared" si="4"/>
        <v>4.7619047619047616E-2</v>
      </c>
      <c r="K23" s="70">
        <f t="shared" si="4"/>
        <v>4.7619047619047616E-2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7"/>
      <c r="C24" s="65">
        <v>4</v>
      </c>
      <c r="D24" s="66">
        <v>0</v>
      </c>
      <c r="E24" s="66">
        <v>0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8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51" t="s">
        <v>28</v>
      </c>
      <c r="D27" s="152"/>
      <c r="E27" s="152"/>
      <c r="F27" s="153"/>
      <c r="I27" s="183" t="s">
        <v>29</v>
      </c>
      <c r="J27" s="184"/>
      <c r="L27" s="114"/>
      <c r="M27" s="167" t="s">
        <v>32</v>
      </c>
      <c r="N27" s="168"/>
      <c r="O27" s="167" t="s">
        <v>33</v>
      </c>
      <c r="P27" s="16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9" t="s">
        <v>44</v>
      </c>
      <c r="J28" s="180"/>
      <c r="L28" s="115" t="s">
        <v>25</v>
      </c>
      <c r="M28" s="181">
        <v>2581966</v>
      </c>
      <c r="N28" s="176"/>
      <c r="O28" s="175">
        <v>45413</v>
      </c>
      <c r="P28" s="176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3" t="s">
        <v>52</v>
      </c>
      <c r="J29" s="164"/>
      <c r="L29" s="116" t="s">
        <v>26</v>
      </c>
      <c r="M29" s="182" t="s">
        <v>51</v>
      </c>
      <c r="N29" s="178"/>
      <c r="O29" s="177">
        <v>46753</v>
      </c>
      <c r="P29" s="178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3" t="s">
        <v>45</v>
      </c>
      <c r="J30" s="164"/>
      <c r="L30" s="116" t="s">
        <v>30</v>
      </c>
      <c r="M30" s="182">
        <v>2582827</v>
      </c>
      <c r="N30" s="178"/>
      <c r="O30" s="177">
        <v>45383</v>
      </c>
      <c r="P30" s="178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3" t="s">
        <v>53</v>
      </c>
      <c r="J31" s="164"/>
      <c r="L31" s="116" t="s">
        <v>27</v>
      </c>
      <c r="M31" s="182" t="s">
        <v>50</v>
      </c>
      <c r="N31" s="178"/>
      <c r="O31" s="177">
        <v>45401</v>
      </c>
      <c r="P31" s="178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5" t="s">
        <v>54</v>
      </c>
      <c r="J32" s="166"/>
      <c r="L32" s="117" t="s">
        <v>24</v>
      </c>
      <c r="M32" s="173"/>
      <c r="N32" s="174"/>
      <c r="O32" s="173"/>
      <c r="P32" s="174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6" t="s">
        <v>31</v>
      </c>
      <c r="M33" s="188" t="s">
        <v>48</v>
      </c>
      <c r="N33" s="170"/>
      <c r="O33" s="169">
        <v>45262</v>
      </c>
      <c r="P33" s="170"/>
      <c r="Q33" s="16"/>
    </row>
    <row r="34" spans="2:17" s="15" customFormat="1" ht="12.95" customHeight="1" thickBot="1" x14ac:dyDescent="0.25">
      <c r="B34" s="199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7"/>
      <c r="M34" s="171"/>
      <c r="N34" s="172"/>
      <c r="O34" s="171"/>
      <c r="P34" s="172"/>
      <c r="Q34" s="16"/>
    </row>
    <row r="35" spans="2:17" s="15" customFormat="1" ht="12.95" customHeight="1" thickBot="1" x14ac:dyDescent="0.25">
      <c r="B35" s="200"/>
      <c r="C35" s="102" t="s">
        <v>9</v>
      </c>
      <c r="D35" s="103">
        <v>40</v>
      </c>
      <c r="E35" s="103">
        <v>30</v>
      </c>
      <c r="F35" s="104">
        <v>400</v>
      </c>
      <c r="I35" s="183" t="s">
        <v>34</v>
      </c>
      <c r="J35" s="184"/>
      <c r="L35" s="115" t="s">
        <v>6</v>
      </c>
      <c r="M35" s="179" t="s">
        <v>46</v>
      </c>
      <c r="N35" s="180"/>
      <c r="O35" s="185">
        <v>45227</v>
      </c>
      <c r="P35" s="180"/>
      <c r="Q35" s="16"/>
    </row>
    <row r="36" spans="2:17" s="15" customFormat="1" ht="12.95" customHeight="1" thickBot="1" x14ac:dyDescent="0.25">
      <c r="B36" s="199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5">
        <v>44284</v>
      </c>
      <c r="J36" s="180"/>
      <c r="L36" s="116" t="s">
        <v>0</v>
      </c>
      <c r="M36" s="134" t="s">
        <v>55</v>
      </c>
      <c r="N36" s="135"/>
      <c r="O36" s="185">
        <v>45387</v>
      </c>
      <c r="P36" s="180"/>
      <c r="Q36" s="16"/>
    </row>
    <row r="37" spans="2:17" s="15" customFormat="1" ht="12.95" customHeight="1" thickBot="1" x14ac:dyDescent="0.25">
      <c r="B37" s="200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5">
        <v>41</v>
      </c>
      <c r="J37" s="166"/>
      <c r="L37" s="117" t="s">
        <v>1</v>
      </c>
      <c r="M37" s="165" t="s">
        <v>47</v>
      </c>
      <c r="N37" s="166"/>
      <c r="O37" s="185">
        <v>45294</v>
      </c>
      <c r="P37" s="180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59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2023-10-10T12:34:48Z</cp:lastPrinted>
  <dcterms:created xsi:type="dcterms:W3CDTF">2008-12-02T14:50:07Z</dcterms:created>
  <dcterms:modified xsi:type="dcterms:W3CDTF">2023-11-06T10:03:23Z</dcterms:modified>
</cp:coreProperties>
</file>