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B49F6CB0-155E-46A5-97B4-26B8AADAE5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25" i="9" l="1"/>
  <c r="Q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<sst xmlns="http://schemas.openxmlformats.org/spreadsheetml/2006/main" count="79" uniqueCount="53">
  <si>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</si>
  <si>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</si>
  <si>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</si>
  <si>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</si>
  <si>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</si>
  <si>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</si>
  <si>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</si>
  <si>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</si>
  <si>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</si>
  <si>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</si>
  <si>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</si>
  <si>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</si>
  <si>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</si>
  <si>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</si>
  <si>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</si>
  <si>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</si>
  <si>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</si>
  <si>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</si>
  <si>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</si>
  <si>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</si>
  <si>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</si>
  <si>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</si>
  <si>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</si>
  <si>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</si>
  <si>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</si>
  <si>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</si>
  <si>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</si>
  <si>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</si>
  <si>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</si>
  <si>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</si>
  <si>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</si>
  <si>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</si>
  <si>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</si>
  <si>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</si>
  <si>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</si>
  <si>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</si>
  <si>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</si>
  <si>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</si>
  <si>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</si>
  <si>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</si>
  <si>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</si>
  <si>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</si>
  <si>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</si>
  <si>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</si>
  <si>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</si>
  <si>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IC/SG</t>
  </si>
  <si>
    <t>H251040796</t>
  </si>
  <si>
    <t>SG/\DP</t>
  </si>
  <si>
    <t>SG/DP</t>
  </si>
  <si>
    <t>100B0547</t>
  </si>
  <si>
    <t>H230520611 P1</t>
  </si>
  <si>
    <t>LRAD3703</t>
  </si>
  <si>
    <t>RN96-240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</si>
</sst>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65" fontId="0" fillId="0" borderId="48" xfId="0" applyNumberFormat="1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65" fontId="0" fillId="0" borderId="49" xfId="0" applyNumberFormat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 applyProtection="1">
      <alignment horizontal="center" vertical="center"/>
      <protection locked="0"/>
    </xf>
    <xf numFmtId="165" fontId="0" fillId="0" borderId="63" xfId="0" applyNumberFormat="1" applyBorder="1" applyAlignment="1" applyProtection="1">
      <alignment horizontal="center" vertical="center"/>
      <protection locked="0"/>
    </xf>
    <xf numFmtId="165" fontId="0" fillId="0" borderId="64" xfId="0" applyNumberFormat="1" applyBorder="1" applyAlignment="1" applyProtection="1">
      <alignment horizontal="center" vertical="center"/>
      <protection locked="0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  <xf numFmtId="17" fontId="0" fillId="7" borderId="38" xfId="0" applyNumberFormat="1" applyFill="1" applyBorder="1" applyAlignment="1" applyProtection="1">
      <alignment horizontal="center"/>
      <protection locked="0"/>
    </xf>
    <xf numFmtId="17" fontId="0" fillId="7" borderId="35" xfId="0" applyNumberFormat="1" applyFill="1" applyBorder="1" applyAlignment="1" applyProtection="1">
      <alignment horizontal="center"/>
      <protection locked="0"/>
    </xf>
    <xf numFmtId="17" fontId="0" fillId="7" borderId="42" xfId="0" applyNumberFormat="1" applyFill="1" applyBorder="1" applyAlignment="1" applyProtection="1">
      <alignment horizontal="center"/>
      <protection locked="0"/>
    </xf>
    <xf numFmtId="17" fontId="0" fillId="7" borderId="55" xfId="0" applyNumberFormat="1" applyFill="1" applyBorder="1" applyAlignment="1" applyProtection="1">
      <alignment horizontal="center" vertical="center"/>
      <protection locked="0"/>
    </xf>
    <xf numFmtId="17" fontId="0" fillId="7" borderId="35" xfId="0" applyNumberFormat="1" applyFill="1" applyBorder="1" applyAlignment="1" applyProtection="1">
      <alignment horizontal="center" vertical="center"/>
      <protection locked="0"/>
    </xf>
    <xf numFmtId="17" fontId="0" fillId="7" borderId="36" xfId="0" applyNumberForma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1.0049261083743841</c:v>
                </c:pt>
                <c:pt idx="1">
                  <c:v>0.13300492610837439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0.76271186440677963</c:v>
                </c:pt>
                <c:pt idx="1">
                  <c:v>0.57203389830508466</c:v>
                </c:pt>
                <c:pt idx="2">
                  <c:v>2.542372881355932E-2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view="pageLayout" topLeftCell="A2" zoomScaleNormal="115" zoomScaleSheetLayoutView="115" workbookViewId="0">
      <selection activeCell="R37" sqref="R37:S37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39" t="s">
        <v>3</v>
      </c>
      <c r="C2" s="140"/>
      <c r="D2" s="157" t="s">
        <v>46</v>
      </c>
      <c r="E2" s="158"/>
      <c r="F2" s="158"/>
      <c r="G2" s="158"/>
      <c r="H2" s="159"/>
      <c r="I2" s="16"/>
      <c r="J2" s="179" t="s">
        <v>18</v>
      </c>
      <c r="K2" s="180"/>
      <c r="L2" s="180"/>
      <c r="M2" s="180"/>
      <c r="N2" s="181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52" t="s">
        <v>10</v>
      </c>
      <c r="C3" s="153"/>
      <c r="D3" s="154">
        <v>1</v>
      </c>
      <c r="E3" s="155"/>
      <c r="F3" s="155"/>
      <c r="G3" s="155"/>
      <c r="H3" s="156"/>
      <c r="J3" s="182"/>
      <c r="K3" s="183"/>
      <c r="L3" s="183"/>
      <c r="M3" s="183"/>
      <c r="N3" s="184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200" t="s">
        <v>40</v>
      </c>
      <c r="E4" s="201"/>
      <c r="F4" s="202"/>
      <c r="G4" s="214" t="s">
        <v>42</v>
      </c>
      <c r="H4" s="215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39" t="s">
        <v>39</v>
      </c>
      <c r="C5" s="140"/>
      <c r="D5" s="203" t="s">
        <v>45</v>
      </c>
      <c r="E5" s="204"/>
      <c r="F5" s="205"/>
      <c r="G5" s="212">
        <v>45806</v>
      </c>
      <c r="H5" s="213"/>
      <c r="J5" s="27" t="s">
        <v>8</v>
      </c>
      <c r="K5" s="98">
        <f>IF($D$3&lt;&gt;"", INDEX(D34:D36,2 * $D$3 - 1), "")</f>
        <v>3</v>
      </c>
      <c r="L5" s="98">
        <f t="shared" ref="L5:N5" si="0">IF($D$3&lt;&gt;"", INDEX(E34:E36,2 * $D$3 - 1), "")</f>
        <v>24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141" t="s">
        <v>38</v>
      </c>
      <c r="C6" s="142"/>
      <c r="D6" s="206" t="s">
        <v>47</v>
      </c>
      <c r="E6" s="207"/>
      <c r="F6" s="208"/>
      <c r="G6" s="216">
        <v>45811</v>
      </c>
      <c r="H6" s="217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30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143" t="s">
        <v>37</v>
      </c>
      <c r="C7" s="144"/>
      <c r="D7" s="209" t="s">
        <v>48</v>
      </c>
      <c r="E7" s="210"/>
      <c r="F7" s="211"/>
      <c r="G7" s="218">
        <v>45811</v>
      </c>
      <c r="H7" s="219"/>
      <c r="J7" s="27" t="s">
        <v>4</v>
      </c>
      <c r="K7" s="124" t="str">
        <f>IF(COUNTBLANK(P13:P17) =5, "", IF(LEFT(P13, 1)="&lt;", P13, IF(LEFT(P17, 1)="&gt;", P17, LEFT(MAX(P13:P17), 5))))</f>
        <v/>
      </c>
      <c r="L7" s="124" t="str">
        <f t="shared" ref="L7:N7" si="2">IF(COUNTBLANK(Q13:Q17) =5, "", IF(LEFT(Q13, 1)="&lt;", Q13, IF(LEFT(Q17, 1)="&gt;", Q17, LEFT(MAX(Q13:Q17), 5))))</f>
        <v/>
      </c>
      <c r="M7" s="124" t="str">
        <f t="shared" si="2"/>
        <v/>
      </c>
      <c r="N7" s="125" t="str">
        <f t="shared" si="2"/>
        <v>0.010</v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145" t="s">
        <v>41</v>
      </c>
      <c r="C8" s="146"/>
      <c r="D8" s="166"/>
      <c r="E8" s="167"/>
      <c r="F8" s="168"/>
      <c r="G8" s="169"/>
      <c r="H8" s="170"/>
      <c r="J8" s="28" t="s">
        <v>5</v>
      </c>
      <c r="K8" s="122" t="str">
        <f t="shared" ref="K8" si="3">IF(COUNTBLANK(P21:P25) =5, "", IF(LEFT(P21, 1)="&lt;", P21, IF(LEFT(P25, 1)="&gt;", P25, LEFT(MAX(P21:P25), 5))))</f>
        <v/>
      </c>
      <c r="L8" s="122" t="str">
        <f t="shared" ref="L8" si="4">IF(COUNTBLANK(Q21:Q25) =5, "", IF(LEFT(Q21, 1)="&lt;", Q21, IF(LEFT(Q25, 1)="&gt;", Q25, LEFT(MAX(Q21:Q25), 5))))</f>
        <v/>
      </c>
      <c r="M8" s="123" t="str">
        <f t="shared" ref="M8" si="5">IF(COUNTBLANK(R21:R25) =5, "", IF(LEFT(R21, 1)="&lt;", R21, IF(LEFT(R25, 1)="&gt;", R25, LEFT(MAX(R21:R25), 5))))</f>
        <v/>
      </c>
      <c r="N8" s="29" t="str">
        <f t="shared" ref="N8" si="6">IF(COUNTBLANK(S21:S25) =5, "", IF(LEFT(S21, 1)="&lt;", S21, IF(LEFT(S25, 1)="&gt;", S25, LEFT(MAX(S21:S25), 5))))</f>
        <v>0.023</v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176" t="s">
        <v>2</v>
      </c>
      <c r="C11" s="147" t="s">
        <v>14</v>
      </c>
      <c r="D11" s="148"/>
      <c r="E11" s="148"/>
      <c r="F11" s="148"/>
      <c r="G11" s="148"/>
      <c r="H11" s="149"/>
      <c r="J11" s="160" t="s">
        <v>15</v>
      </c>
      <c r="K11" s="161"/>
      <c r="L11" s="161"/>
      <c r="M11" s="161"/>
      <c r="N11" s="162"/>
      <c r="O11" s="39"/>
      <c r="P11" s="160" t="s">
        <v>17</v>
      </c>
      <c r="Q11" s="161"/>
      <c r="R11" s="161"/>
      <c r="S11" s="162"/>
      <c r="T11" s="39"/>
      <c r="U11" s="16"/>
    </row>
    <row r="12" spans="2:22" s="15" customFormat="1" ht="12.95" customHeight="1" thickBot="1" x14ac:dyDescent="0.25">
      <c r="B12" s="177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177"/>
      <c r="C13" s="118">
        <v>1</v>
      </c>
      <c r="D13" s="126"/>
      <c r="E13" s="129"/>
      <c r="F13" s="129"/>
      <c r="G13" s="129">
        <v>68</v>
      </c>
      <c r="H13" s="132">
        <v>74</v>
      </c>
      <c r="J13" s="45">
        <v>1</v>
      </c>
      <c r="K13" s="46">
        <f t="shared" ref="K13:N17" si="9">IF(COUNT($H$13:$H$15)&gt;0,D13/AVERAGE($H$13:$H$15),0)</f>
        <v>0</v>
      </c>
      <c r="L13" s="46">
        <f t="shared" si="9"/>
        <v>0</v>
      </c>
      <c r="M13" s="46">
        <f t="shared" si="9"/>
        <v>0</v>
      </c>
      <c r="N13" s="47">
        <f t="shared" si="9"/>
        <v>1.0049261083743841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177"/>
      <c r="C14" s="119">
        <v>2</v>
      </c>
      <c r="D14" s="127"/>
      <c r="E14" s="130"/>
      <c r="F14" s="130"/>
      <c r="G14" s="130">
        <v>9</v>
      </c>
      <c r="H14" s="133">
        <v>67</v>
      </c>
      <c r="J14" s="49">
        <v>2</v>
      </c>
      <c r="K14" s="50">
        <f t="shared" si="9"/>
        <v>0</v>
      </c>
      <c r="L14" s="50">
        <f t="shared" si="9"/>
        <v>0</v>
      </c>
      <c r="M14" s="50">
        <f t="shared" si="9"/>
        <v>0</v>
      </c>
      <c r="N14" s="51">
        <f t="shared" si="9"/>
        <v>0.13300492610837439</v>
      </c>
      <c r="O14" s="48"/>
      <c r="P14" s="73" t="str">
        <f>IF(AND(COUNT(D$13:D$17) = 5, K13 &gt;= 50%, K14 &lt; 50%), 2^ (LOG(D30, 2) - ((50% - K14) / (K13 - K14)) * LOG(D30/D29, 2)), "")</f>
        <v/>
      </c>
      <c r="Q14" s="78" t="str">
        <f t="shared" ref="Q14:Q16" si="12">IF(AND(COUNT(E$13:E$17) = 5, L13 &gt;= 50%, L14 &lt; 50%), 2^ (LOG(E30, 2) - ((50% - L14) / (L13 - L14)) * LOG(E30/E29, 2)), "")</f>
        <v/>
      </c>
      <c r="R14" s="90" t="str">
        <f t="shared" ref="R14:R16" si="13">IF(AND(COUNT(F$13:F$17) = 5, M13 &gt;= 50%, M14 &lt; 50%), 2^ (LOG(F30, 2) - ((50% - M14) / (M13 - M14)) * LOG(F30/F29, 2)), "")</f>
        <v/>
      </c>
      <c r="S14" s="95">
        <f t="shared" ref="S14:S16" si="14">IF(AND(COUNT(G$13:G$17) = 5, N13 &gt;= 50%, N14 &lt; 50%), 2^ (LOG(G30, 2) - ((50% - N14) / (N13 - N14)) * LOG(G30/G29, 2)), "")</f>
        <v>1.0897761128517583E-2</v>
      </c>
      <c r="T14" s="8"/>
      <c r="U14" s="8"/>
      <c r="V14" s="16"/>
    </row>
    <row r="15" spans="2:22" s="15" customFormat="1" ht="12.95" customHeight="1" thickBot="1" x14ac:dyDescent="0.25">
      <c r="B15" s="177"/>
      <c r="C15" s="119">
        <v>3</v>
      </c>
      <c r="D15" s="127"/>
      <c r="E15" s="130"/>
      <c r="F15" s="130"/>
      <c r="G15" s="130">
        <v>0</v>
      </c>
      <c r="H15" s="134">
        <v>62</v>
      </c>
      <c r="J15" s="49">
        <v>3</v>
      </c>
      <c r="K15" s="50">
        <f t="shared" si="9"/>
        <v>0</v>
      </c>
      <c r="L15" s="50">
        <f t="shared" si="9"/>
        <v>0</v>
      </c>
      <c r="M15" s="50">
        <f t="shared" si="9"/>
        <v>0</v>
      </c>
      <c r="N15" s="51">
        <f t="shared" si="9"/>
        <v>0</v>
      </c>
      <c r="O15" s="48"/>
      <c r="P15" s="73" t="str">
        <f t="shared" ref="P15" si="15">IF(AND(COUNT(D$13:D$17) = 5, K14 &gt;= 50%, K15 &lt; 50%), 2^ (LOG(D31, 2) - ((50% - K15) / (K14 - K15)) * LOG(D31/D30, 2)), "")</f>
        <v/>
      </c>
      <c r="Q15" s="78" t="str">
        <f t="shared" si="12"/>
        <v/>
      </c>
      <c r="R15" s="90" t="str">
        <f t="shared" si="13"/>
        <v/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177"/>
      <c r="C16" s="119">
        <v>4</v>
      </c>
      <c r="D16" s="127"/>
      <c r="E16" s="130"/>
      <c r="F16" s="130"/>
      <c r="G16" s="130">
        <v>0</v>
      </c>
      <c r="H16" s="39"/>
      <c r="J16" s="49">
        <v>4</v>
      </c>
      <c r="K16" s="50">
        <f t="shared" si="9"/>
        <v>0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178"/>
      <c r="C17" s="120">
        <v>5</v>
      </c>
      <c r="D17" s="128"/>
      <c r="E17" s="131"/>
      <c r="F17" s="131"/>
      <c r="G17" s="131">
        <v>0</v>
      </c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176" t="s">
        <v>16</v>
      </c>
      <c r="C19" s="147" t="s">
        <v>14</v>
      </c>
      <c r="D19" s="148"/>
      <c r="E19" s="148"/>
      <c r="F19" s="148"/>
      <c r="G19" s="148"/>
      <c r="H19" s="149"/>
      <c r="J19" s="160" t="s">
        <v>15</v>
      </c>
      <c r="K19" s="161"/>
      <c r="L19" s="161"/>
      <c r="M19" s="161"/>
      <c r="N19" s="162"/>
      <c r="O19" s="39"/>
      <c r="P19" s="160" t="s">
        <v>17</v>
      </c>
      <c r="Q19" s="161"/>
      <c r="R19" s="161"/>
      <c r="S19" s="162"/>
      <c r="T19" s="8"/>
      <c r="U19" s="8"/>
      <c r="V19" s="16"/>
    </row>
    <row r="20" spans="2:22" s="15" customFormat="1" ht="12.95" customHeight="1" thickBot="1" x14ac:dyDescent="0.25">
      <c r="B20" s="177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177"/>
      <c r="C21" s="118">
        <v>1</v>
      </c>
      <c r="D21" s="129"/>
      <c r="E21" s="129"/>
      <c r="F21" s="129"/>
      <c r="G21" s="129">
        <v>60</v>
      </c>
      <c r="H21" s="132">
        <v>78</v>
      </c>
      <c r="J21" s="45">
        <v>1</v>
      </c>
      <c r="K21" s="46">
        <f t="shared" ref="K21:N25" si="19">IF(COUNT($H$21:$H$23)&gt;0, D21/AVERAGE($H$21:$H$23), 0)</f>
        <v>0</v>
      </c>
      <c r="L21" s="46">
        <f t="shared" si="19"/>
        <v>0</v>
      </c>
      <c r="M21" s="46">
        <f t="shared" si="19"/>
        <v>0</v>
      </c>
      <c r="N21" s="47">
        <f t="shared" si="19"/>
        <v>0.76271186440677963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177"/>
      <c r="C22" s="119">
        <v>2</v>
      </c>
      <c r="D22" s="130"/>
      <c r="E22" s="130"/>
      <c r="F22" s="130"/>
      <c r="G22" s="130">
        <v>45</v>
      </c>
      <c r="H22" s="133">
        <v>76</v>
      </c>
      <c r="J22" s="49">
        <v>2</v>
      </c>
      <c r="K22" s="50">
        <f t="shared" si="19"/>
        <v>0</v>
      </c>
      <c r="L22" s="50">
        <f t="shared" si="19"/>
        <v>0</v>
      </c>
      <c r="M22" s="50">
        <f t="shared" si="19"/>
        <v>0</v>
      </c>
      <c r="N22" s="51">
        <f t="shared" si="19"/>
        <v>0.57203389830508466</v>
      </c>
      <c r="O22" s="48"/>
      <c r="P22" s="73" t="str">
        <f>IF(AND(COUNT(D$13:D$17) = 5, K21 &gt;= 50%, K22 &lt; 50%), 2^ (LOG(D30, 2) - ((50% - K22) / (K21 - K22)) * LOG(D30/D29, 2)), "")</f>
        <v/>
      </c>
      <c r="Q22" s="78" t="str">
        <f t="shared" ref="Q22:S22" si="21">IF(AND(COUNT(E$13:E$17) = 5, L21 &gt;= 50%, L22 &lt; 50%), 2^ (LOG(E30, 2) - ((50% - L22) / (L21 - L22)) * LOG(E30/E29, 2)), "")</f>
        <v/>
      </c>
      <c r="R22" s="93" t="str">
        <f t="shared" si="21"/>
        <v/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177"/>
      <c r="C23" s="119">
        <v>3</v>
      </c>
      <c r="D23" s="130"/>
      <c r="E23" s="130"/>
      <c r="F23" s="130"/>
      <c r="G23" s="130">
        <v>2</v>
      </c>
      <c r="H23" s="134">
        <v>82</v>
      </c>
      <c r="J23" s="49">
        <v>3</v>
      </c>
      <c r="K23" s="50">
        <f t="shared" si="19"/>
        <v>0</v>
      </c>
      <c r="L23" s="50">
        <f t="shared" si="19"/>
        <v>0</v>
      </c>
      <c r="M23" s="50">
        <f t="shared" si="19"/>
        <v>0</v>
      </c>
      <c r="N23" s="51">
        <f t="shared" si="19"/>
        <v>2.542372881355932E-2</v>
      </c>
      <c r="O23" s="48"/>
      <c r="P23" s="73" t="str">
        <f>IF(AND(COUNT(D$13:D$17) = 5, K22 &gt;= 50%, K23 &lt; 50%), 2^ (LOG(D31, 2) - ((50% - K23) / (K22 - K23)) * LOG(D31/D30, 2)), "")</f>
        <v/>
      </c>
      <c r="Q23" s="78" t="str">
        <f t="shared" ref="Q23:S23" si="22">IF(AND(COUNT(E$13:E$17) = 5, L22 &gt;= 50%, L23 &lt; 50%), 2^ (LOG(E31, 2) - ((50% - L23) / (L22 - L23)) * LOG(E31/E30, 2)), "")</f>
        <v/>
      </c>
      <c r="R23" s="93" t="str">
        <f t="shared" si="22"/>
        <v/>
      </c>
      <c r="S23" s="95">
        <f t="shared" si="22"/>
        <v>2.3447036245033727E-2</v>
      </c>
      <c r="T23" s="8"/>
      <c r="U23" s="8"/>
      <c r="V23" s="16"/>
    </row>
    <row r="24" spans="2:22" s="15" customFormat="1" ht="12.95" customHeight="1" x14ac:dyDescent="0.2">
      <c r="B24" s="177"/>
      <c r="C24" s="119">
        <v>4</v>
      </c>
      <c r="D24" s="130"/>
      <c r="E24" s="130"/>
      <c r="F24" s="130"/>
      <c r="G24" s="130">
        <v>0</v>
      </c>
      <c r="H24" s="39"/>
      <c r="J24" s="49">
        <v>4</v>
      </c>
      <c r="K24" s="50">
        <f t="shared" si="19"/>
        <v>0</v>
      </c>
      <c r="L24" s="50">
        <f t="shared" si="19"/>
        <v>0</v>
      </c>
      <c r="M24" s="50">
        <f t="shared" si="19"/>
        <v>0</v>
      </c>
      <c r="N24" s="51">
        <f t="shared" si="19"/>
        <v>0</v>
      </c>
      <c r="O24" s="48"/>
      <c r="P24" s="73" t="str">
        <f>IF(AND(COUNT(D$13:D$17) = 5, K23 &gt;= 50%, K24 &lt; 50%), 2^ (LOG(D32, 2) - ((50% - K24) / (K23 - K24)) * LOG(D32/D31, 2)), "")</f>
        <v/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178"/>
      <c r="C25" s="120">
        <v>5</v>
      </c>
      <c r="D25" s="131"/>
      <c r="E25" s="131"/>
      <c r="F25" s="131"/>
      <c r="G25" s="131">
        <v>0</v>
      </c>
      <c r="H25" s="39"/>
      <c r="J25" s="52">
        <v>5</v>
      </c>
      <c r="K25" s="56">
        <f t="shared" si="19"/>
        <v>0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 t="str">
        <f t="shared" ref="P25:S25" si="24">IF(K25&gt;50%, "&gt;" &amp; D$33, IF(AND(COUNT(D21:D25) = 5,K24&gt;=50%,K25&lt;50%),2^ (LOG(D$33, 2) - ((50% - K25) / (K24 - K25)) * LOG(D$33/D$32, 2)), ""))</f>
        <v/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163" t="s">
        <v>28</v>
      </c>
      <c r="D27" s="164"/>
      <c r="E27" s="164"/>
      <c r="F27" s="164"/>
      <c r="G27" s="165"/>
      <c r="J27" s="174" t="s">
        <v>29</v>
      </c>
      <c r="K27" s="175"/>
      <c r="M27" s="68"/>
      <c r="N27" s="171" t="s">
        <v>32</v>
      </c>
      <c r="O27" s="172"/>
      <c r="P27" s="172"/>
      <c r="Q27" s="173"/>
      <c r="R27" s="171" t="s">
        <v>33</v>
      </c>
      <c r="S27" s="173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50"/>
      <c r="K28" s="151"/>
      <c r="M28" s="69" t="s">
        <v>25</v>
      </c>
      <c r="N28" s="197">
        <v>2994599</v>
      </c>
      <c r="O28" s="198"/>
      <c r="P28" s="198"/>
      <c r="Q28" s="199"/>
      <c r="R28" s="227">
        <v>45901</v>
      </c>
      <c r="S28" s="199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91"/>
      <c r="K29" s="192"/>
      <c r="M29" s="70" t="s">
        <v>26</v>
      </c>
      <c r="N29" s="185">
        <v>29252253</v>
      </c>
      <c r="O29" s="186"/>
      <c r="P29" s="186"/>
      <c r="Q29" s="187"/>
      <c r="R29" s="228">
        <v>47058</v>
      </c>
      <c r="S29" s="187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91"/>
      <c r="K30" s="192"/>
      <c r="M30" s="70" t="s">
        <v>30</v>
      </c>
      <c r="N30" s="185">
        <v>238334</v>
      </c>
      <c r="O30" s="186"/>
      <c r="P30" s="186"/>
      <c r="Q30" s="187"/>
      <c r="R30" s="228">
        <v>45901</v>
      </c>
      <c r="S30" s="187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91"/>
      <c r="K31" s="192"/>
      <c r="M31" s="70" t="s">
        <v>27</v>
      </c>
      <c r="N31" s="185" t="s">
        <v>49</v>
      </c>
      <c r="O31" s="186"/>
      <c r="P31" s="186"/>
      <c r="Q31" s="187"/>
      <c r="R31" s="228">
        <v>45962</v>
      </c>
      <c r="S31" s="187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93"/>
      <c r="K32" s="194"/>
      <c r="M32" s="71" t="s">
        <v>24</v>
      </c>
      <c r="N32" s="185"/>
      <c r="O32" s="186"/>
      <c r="P32" s="186"/>
      <c r="Q32" s="187"/>
      <c r="R32" s="220"/>
      <c r="S32" s="221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95" t="s">
        <v>31</v>
      </c>
      <c r="N33" s="185" t="s">
        <v>50</v>
      </c>
      <c r="O33" s="186"/>
      <c r="P33" s="186"/>
      <c r="Q33" s="187"/>
      <c r="R33" s="229">
        <v>45839</v>
      </c>
      <c r="S33" s="221"/>
    </row>
    <row r="34" spans="2:20" s="15" customFormat="1" ht="12.95" customHeight="1" thickBot="1" x14ac:dyDescent="0.25">
      <c r="B34" s="137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96"/>
      <c r="N34" s="185"/>
      <c r="O34" s="186"/>
      <c r="P34" s="186"/>
      <c r="Q34" s="187"/>
      <c r="R34" s="222"/>
      <c r="S34" s="223"/>
    </row>
    <row r="35" spans="2:20" s="15" customFormat="1" ht="12.95" customHeight="1" thickBot="1" x14ac:dyDescent="0.25">
      <c r="B35" s="138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74" t="s">
        <v>34</v>
      </c>
      <c r="K35" s="175"/>
      <c r="M35" s="69" t="s">
        <v>6</v>
      </c>
      <c r="N35" s="185" t="s">
        <v>51</v>
      </c>
      <c r="O35" s="186"/>
      <c r="P35" s="186"/>
      <c r="Q35" s="187"/>
      <c r="R35" s="230">
        <v>45870</v>
      </c>
      <c r="S35" s="224"/>
    </row>
    <row r="36" spans="2:20" s="15" customFormat="1" ht="12.95" customHeight="1" x14ac:dyDescent="0.2">
      <c r="B36" s="137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50"/>
      <c r="K36" s="151"/>
      <c r="M36" s="70" t="s">
        <v>0</v>
      </c>
      <c r="N36" s="185" t="s">
        <v>52</v>
      </c>
      <c r="O36" s="186"/>
      <c r="P36" s="186"/>
      <c r="Q36" s="187"/>
      <c r="R36" s="231">
        <v>45870</v>
      </c>
      <c r="S36" s="192"/>
    </row>
    <row r="37" spans="2:20" s="15" customFormat="1" ht="12.95" customHeight="1" thickBot="1" x14ac:dyDescent="0.25">
      <c r="B37" s="138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93"/>
      <c r="K37" s="194"/>
      <c r="M37" s="71" t="s">
        <v>1</v>
      </c>
      <c r="N37" s="188">
        <v>45700</v>
      </c>
      <c r="O37" s="189"/>
      <c r="P37" s="189"/>
      <c r="Q37" s="190"/>
      <c r="R37" s="232">
        <v>45870</v>
      </c>
      <c r="S37" s="194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VaHVYn7AJx7Gi65khYMexrew8CG6lbIGLisDkksiSo1UW4FPoSOQGI+rGSyZpGDEfR0ACdw7ZcyTCg1RKRmjRw==" saltValue="pMgyYWxVx6afZ7p1dJhlCQ==" spinCount="100000" sheet="1" objects="1" scenarios="1" selectLockedCells="1"/>
  <mergeCells count="60">
    <mergeCell ref="R32:S32"/>
    <mergeCell ref="R33:S34"/>
    <mergeCell ref="R35:S35"/>
    <mergeCell ref="R36:S36"/>
    <mergeCell ref="R37:S37"/>
    <mergeCell ref="R27:S27"/>
    <mergeCell ref="R28:S28"/>
    <mergeCell ref="R29:S29"/>
    <mergeCell ref="R30:S30"/>
    <mergeCell ref="R31:S31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N28:Q28"/>
    <mergeCell ref="N29:Q29"/>
    <mergeCell ref="N30:Q30"/>
    <mergeCell ref="N31:Q31"/>
    <mergeCell ref="N32:Q32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B34:B35"/>
    <mergeCell ref="B36:B37"/>
    <mergeCell ref="B5:C5"/>
    <mergeCell ref="B6:C6"/>
    <mergeCell ref="B7:C7"/>
    <mergeCell ref="B8:C8"/>
    <mergeCell ref="C11:H11"/>
    <mergeCell ref="C19:H19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view="pageLayout" topLeftCell="B3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25" t="s">
        <v>43</v>
      </c>
      <c r="D3" s="225"/>
      <c r="E3" s="225"/>
      <c r="F3" s="225"/>
      <c r="G3" s="225"/>
      <c r="H3" s="225"/>
      <c r="I3" s="1"/>
      <c r="J3" s="226" t="s">
        <v>4</v>
      </c>
      <c r="K3" s="226"/>
      <c r="L3" s="226"/>
      <c r="M3" s="226"/>
      <c r="N3" s="226"/>
      <c r="O3" s="226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2025-05-29T10:46:04Z</cp:lastPrinted>
  <dcterms:created xsi:type="dcterms:W3CDTF">2008-12-02T14:50:07Z</dcterms:created>
  <dcterms:modified xsi:type="dcterms:W3CDTF">2025-06-03T13:42:11Z</dcterms:modified>
</cp:coreProperties>
</file>