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ED6A56D4-892B-48F4-958A-16EA1349A92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P23" i="9" s="1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<sst xmlns="http://schemas.openxmlformats.org/spreadsheetml/2006/main" count="95" uniqueCount="57">
  <si>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</si>
  <si>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</si>
  <si>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</si>
  <si>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</si>
  <si>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</si>
  <si>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</si>
  <si>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</si>
  <si>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</si>
  <si>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</si>
  <si>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</si>
  <si>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</si>
  <si>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</si>
  <si>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</si>
  <si>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</si>
  <si>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</si>
  <si>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</si>
  <si>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</si>
  <si>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</si>
  <si>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</si>
  <si>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</si>
  <si>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</si>
  <si>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</si>
  <si>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</si>
  <si>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</si>
  <si>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</si>
  <si>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</si>
  <si>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</si>
  <si>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</si>
  <si>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</si>
  <si>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</si>
  <si>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</si>
  <si>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</si>
  <si>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</si>
  <si>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</si>
  <si>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</si>
  <si>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</si>
  <si>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</si>
  <si>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</si>
  <si>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</si>
  <si>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</si>
  <si>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</si>
  <si>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</si>
  <si>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</si>
  <si>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</si>
  <si>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H251040799</t>
  </si>
  <si>
    <t>DB/IC</t>
  </si>
  <si>
    <t>01.04.2025</t>
  </si>
  <si>
    <t>04.04.2025</t>
  </si>
  <si>
    <t>H230520611 P1</t>
  </si>
  <si>
    <t>100B0547</t>
  </si>
  <si>
    <t>LRAD3703</t>
  </si>
  <si>
    <t>RN96-240</t>
  </si>
  <si>
    <t>12.08/25</t>
  </si>
  <si>
    <t>BD64821</t>
  </si>
  <si>
    <t>DA55471</t>
  </si>
  <si>
    <t>AH52849</t>
  </si>
  <si>
    <t>BL68597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</si>
</sst>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7" fontId="0" fillId="7" borderId="43" xfId="0" applyNumberFormat="1" applyFill="1" applyBorder="1" applyAlignment="1" applyProtection="1">
      <alignment horizontal="center"/>
      <protection locked="0"/>
    </xf>
    <xf numFmtId="17" fontId="0" fillId="7" borderId="40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0.89861751152073743</c:v>
                </c:pt>
                <c:pt idx="1">
                  <c:v>0.67741935483870974</c:v>
                </c:pt>
                <c:pt idx="2">
                  <c:v>0.40092165898617516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1.3509933774834437</c:v>
                </c:pt>
                <c:pt idx="1">
                  <c:v>1.2913907284768211</c:v>
                </c:pt>
                <c:pt idx="2">
                  <c:v>1.2119205298013245</c:v>
                </c:pt>
                <c:pt idx="3">
                  <c:v>1.3311258278145695</c:v>
                </c:pt>
                <c:pt idx="4">
                  <c:v>0.89403973509933765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0.84331797235023043</c:v>
                </c:pt>
                <c:pt idx="1">
                  <c:v>0.70506912442396319</c:v>
                </c:pt>
                <c:pt idx="2">
                  <c:v>0.49769585253456222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1.5894039735099337</c:v>
                </c:pt>
                <c:pt idx="1">
                  <c:v>0.95364238410596025</c:v>
                </c:pt>
                <c:pt idx="2">
                  <c:v>0.27814569536423839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0.76036866359447008</c:v>
                </c:pt>
                <c:pt idx="1">
                  <c:v>0.64976958525345629</c:v>
                </c:pt>
                <c:pt idx="2">
                  <c:v>1.3824884792626729E-2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1.1523178807947019</c:v>
                </c:pt>
                <c:pt idx="1">
                  <c:v>0.93377483443708609</c:v>
                </c:pt>
                <c:pt idx="2">
                  <c:v>9.9337748344370855E-2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topLeftCell="E1" zoomScaleNormal="115" zoomScaleSheetLayoutView="115" workbookViewId="0">
      <selection activeCell="O28" sqref="O28:P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6" t="s">
        <v>3</v>
      </c>
      <c r="C2" s="187"/>
      <c r="D2" s="191" t="s">
        <v>44</v>
      </c>
      <c r="E2" s="192"/>
      <c r="F2" s="192"/>
      <c r="G2" s="193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4" t="s">
        <v>10</v>
      </c>
      <c r="C3" s="185"/>
      <c r="D3" s="188">
        <v>1</v>
      </c>
      <c r="E3" s="189"/>
      <c r="F3" s="189"/>
      <c r="G3" s="190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0" t="s">
        <v>40</v>
      </c>
      <c r="E4" s="201"/>
      <c r="F4" s="201" t="s">
        <v>42</v>
      </c>
      <c r="G4" s="202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6" t="s">
        <v>39</v>
      </c>
      <c r="C5" s="187"/>
      <c r="D5" s="156" t="s">
        <v>45</v>
      </c>
      <c r="E5" s="157"/>
      <c r="F5" s="157" t="s">
        <v>46</v>
      </c>
      <c r="G5" s="158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6" t="s">
        <v>38</v>
      </c>
      <c r="C6" s="197"/>
      <c r="D6" s="154" t="s">
        <v>45</v>
      </c>
      <c r="E6" s="155"/>
      <c r="F6" s="155" t="s">
        <v>47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8" t="s">
        <v>37</v>
      </c>
      <c r="C7" s="199"/>
      <c r="D7" s="152" t="s">
        <v>45</v>
      </c>
      <c r="E7" s="153"/>
      <c r="F7" s="153" t="s">
        <v>47</v>
      </c>
      <c r="G7" s="160"/>
      <c r="I7" s="33" t="s">
        <v>4</v>
      </c>
      <c r="J7" s="34">
        <f>IF(N13&lt;&gt;"", LEFT(N13, 7), IF(J17&gt;50%, N17, MAX(N14:N17)))</f>
        <v>1.5212543920882391</v>
      </c>
      <c r="K7" s="34">
        <f>IF(O13&lt;&gt;"", LEFT(O13, 7), IF(K17&gt;50%, O17, MAX(O14:O17)))</f>
        <v>24.617868823360777</v>
      </c>
      <c r="L7" s="35">
        <f>IF(P13&lt;&gt;"", LEFT(P13, 7), IF(L17&gt;50%, P17, MAX(P14:P17)))</f>
        <v>117.73206061390727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3" t="s">
        <v>41</v>
      </c>
      <c r="C8" s="204"/>
      <c r="D8" s="205"/>
      <c r="E8" s="206"/>
      <c r="F8" s="161"/>
      <c r="G8" s="162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0</v>
      </c>
      <c r="L8" s="37">
        <f>IF(P21&lt;&gt;"", LEFT(P21, 7), IF(L25&gt;50%, P25, MAX(P22:P25)))</f>
        <v>143.37974881172877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65</v>
      </c>
      <c r="E13" s="57">
        <v>61</v>
      </c>
      <c r="F13" s="58">
        <v>55</v>
      </c>
      <c r="G13" s="59">
        <v>72</v>
      </c>
      <c r="I13" s="60">
        <v>1</v>
      </c>
      <c r="J13" s="61">
        <f t="shared" ref="J13:L17" si="2">IF(COUNT($G$13:$G$15)&gt;0,D13/AVERAGE($G$13:$G$15),0)</f>
        <v>0.89861751152073743</v>
      </c>
      <c r="K13" s="61">
        <f t="shared" si="2"/>
        <v>0.84331797235023043</v>
      </c>
      <c r="L13" s="62">
        <f>IF(COUNT($G$13:$G$15)&gt;0,F13/AVERAGE($G$13:$G$15),0)</f>
        <v>0.76036866359447008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51</v>
      </c>
      <c r="F14" s="67">
        <v>47</v>
      </c>
      <c r="G14" s="68">
        <v>72</v>
      </c>
      <c r="I14" s="69">
        <v>2</v>
      </c>
      <c r="J14" s="70">
        <f t="shared" si="2"/>
        <v>0.67741935483870974</v>
      </c>
      <c r="K14" s="70">
        <f t="shared" si="2"/>
        <v>0.70506912442396319</v>
      </c>
      <c r="L14" s="71">
        <f t="shared" si="2"/>
        <v>0.64976958525345629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29</v>
      </c>
      <c r="E15" s="66">
        <v>36</v>
      </c>
      <c r="F15" s="67">
        <v>1</v>
      </c>
      <c r="G15" s="72">
        <v>73</v>
      </c>
      <c r="I15" s="69">
        <v>3</v>
      </c>
      <c r="J15" s="70">
        <f t="shared" si="2"/>
        <v>0.40092165898617516</v>
      </c>
      <c r="K15" s="70">
        <f t="shared" si="2"/>
        <v>0.49769585253456222</v>
      </c>
      <c r="L15" s="71">
        <f t="shared" si="2"/>
        <v>1.3824884792626729E-2</v>
      </c>
      <c r="M15" s="63"/>
      <c r="N15" s="121">
        <f t="shared" si="3"/>
        <v>1.5212543920882391</v>
      </c>
      <c r="O15" s="122">
        <f t="shared" si="3"/>
        <v>24.617868823360777</v>
      </c>
      <c r="P15" s="123">
        <f t="shared" si="3"/>
        <v>117.73206061390727</v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68</v>
      </c>
      <c r="E21" s="57">
        <v>80</v>
      </c>
      <c r="F21" s="58">
        <v>58</v>
      </c>
      <c r="G21" s="82">
        <v>54</v>
      </c>
      <c r="I21" s="60">
        <v>1</v>
      </c>
      <c r="J21" s="61">
        <f t="shared" ref="J21:L25" si="4">IF(COUNT($G$21:$G$23)&gt;0, D21/AVERAGE($G$21:$G$23), 0)</f>
        <v>1.3509933774834437</v>
      </c>
      <c r="K21" s="61">
        <f t="shared" si="4"/>
        <v>1.5894039735099337</v>
      </c>
      <c r="L21" s="62">
        <f t="shared" si="4"/>
        <v>1.1523178807947019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65</v>
      </c>
      <c r="E22" s="66">
        <v>48</v>
      </c>
      <c r="F22" s="67">
        <v>47</v>
      </c>
      <c r="G22" s="83">
        <v>45</v>
      </c>
      <c r="I22" s="69">
        <v>2</v>
      </c>
      <c r="J22" s="70">
        <f t="shared" si="4"/>
        <v>1.2913907284768211</v>
      </c>
      <c r="K22" s="70">
        <f t="shared" si="4"/>
        <v>0.95364238410596025</v>
      </c>
      <c r="L22" s="71">
        <f t="shared" si="4"/>
        <v>0.93377483443708609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61</v>
      </c>
      <c r="E23" s="66">
        <v>14</v>
      </c>
      <c r="F23" s="67">
        <v>5</v>
      </c>
      <c r="G23" s="84">
        <v>52</v>
      </c>
      <c r="I23" s="69">
        <v>3</v>
      </c>
      <c r="J23" s="70">
        <f t="shared" si="4"/>
        <v>1.2119205298013245</v>
      </c>
      <c r="K23" s="70">
        <f t="shared" si="4"/>
        <v>0.27814569536423839</v>
      </c>
      <c r="L23" s="71">
        <f t="shared" si="4"/>
        <v>9.9337748344370855E-2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143.37974881172877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67</v>
      </c>
      <c r="E24" s="66"/>
      <c r="F24" s="67">
        <v>0</v>
      </c>
      <c r="G24" s="86"/>
      <c r="I24" s="69">
        <v>4</v>
      </c>
      <c r="J24" s="70">
        <f t="shared" si="4"/>
        <v>1.3311258278145695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45</v>
      </c>
      <c r="E25" s="74">
        <v>0</v>
      </c>
      <c r="F25" s="75">
        <v>0</v>
      </c>
      <c r="G25" s="86"/>
      <c r="I25" s="76">
        <v>5</v>
      </c>
      <c r="J25" s="87">
        <f t="shared" si="4"/>
        <v>0.89403973509933765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 t="s">
        <v>53</v>
      </c>
      <c r="J28" s="179"/>
      <c r="L28" s="115" t="s">
        <v>25</v>
      </c>
      <c r="M28" s="168">
        <v>2994599</v>
      </c>
      <c r="N28" s="169"/>
      <c r="O28" s="209">
        <v>45901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 t="s">
        <v>54</v>
      </c>
      <c r="J29" s="173"/>
      <c r="L29" s="116" t="s">
        <v>26</v>
      </c>
      <c r="M29" s="170">
        <v>2925253</v>
      </c>
      <c r="N29" s="171"/>
      <c r="O29" s="210">
        <v>47058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70">
        <v>232724</v>
      </c>
      <c r="N30" s="171"/>
      <c r="O30" s="211">
        <v>45868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 t="s">
        <v>55</v>
      </c>
      <c r="J31" s="173"/>
      <c r="L31" s="116" t="s">
        <v>27</v>
      </c>
      <c r="M31" s="170" t="s">
        <v>49</v>
      </c>
      <c r="N31" s="171"/>
      <c r="O31" s="211">
        <v>45975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 t="s">
        <v>56</v>
      </c>
      <c r="J32" s="175"/>
      <c r="L32" s="117" t="s">
        <v>24</v>
      </c>
      <c r="M32" s="212">
        <v>45684</v>
      </c>
      <c r="N32" s="167"/>
      <c r="O32" s="212">
        <v>45865</v>
      </c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63" t="s">
        <v>48</v>
      </c>
      <c r="N33" s="164"/>
      <c r="O33" s="213">
        <v>45848</v>
      </c>
      <c r="P33" s="164"/>
      <c r="Q33" s="16"/>
    </row>
    <row r="34" spans="2:17" s="15" customFormat="1" ht="12.95" customHeight="1" thickBot="1" x14ac:dyDescent="0.25">
      <c r="B34" s="194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5"/>
      <c r="N34" s="166"/>
      <c r="O34" s="165"/>
      <c r="P34" s="166"/>
      <c r="Q34" s="16"/>
    </row>
    <row r="35" spans="2:17" s="15" customFormat="1" ht="12.95" customHeight="1" thickBot="1" x14ac:dyDescent="0.25">
      <c r="B35" s="195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8" t="s">
        <v>50</v>
      </c>
      <c r="N35" s="179"/>
      <c r="O35" s="214">
        <v>45881</v>
      </c>
      <c r="P35" s="179"/>
      <c r="Q35" s="16"/>
    </row>
    <row r="36" spans="2:17" s="15" customFormat="1" ht="12.95" customHeight="1" x14ac:dyDescent="0.2">
      <c r="B36" s="194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8"/>
      <c r="J36" s="179"/>
      <c r="L36" s="116" t="s">
        <v>0</v>
      </c>
      <c r="M36" s="172" t="s">
        <v>51</v>
      </c>
      <c r="N36" s="173"/>
      <c r="O36" s="172" t="s">
        <v>52</v>
      </c>
      <c r="P36" s="173"/>
      <c r="Q36" s="16"/>
    </row>
    <row r="37" spans="2:17" s="15" customFormat="1" ht="12.95" customHeight="1" thickBot="1" x14ac:dyDescent="0.25">
      <c r="B37" s="195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25</v>
      </c>
      <c r="J37" s="175"/>
      <c r="L37" s="117" t="s">
        <v>1</v>
      </c>
      <c r="M37" s="174">
        <v>45700</v>
      </c>
      <c r="N37" s="175"/>
      <c r="O37" s="215">
        <v>45881</v>
      </c>
      <c r="P37" s="17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7" t="s">
        <v>43</v>
      </c>
      <c r="D3" s="207"/>
      <c r="E3" s="207"/>
      <c r="F3" s="207"/>
      <c r="G3" s="207"/>
      <c r="H3" s="207"/>
      <c r="I3" s="1"/>
      <c r="J3" s="208" t="s">
        <v>4</v>
      </c>
      <c r="K3" s="208"/>
      <c r="L3" s="208"/>
      <c r="M3" s="208"/>
      <c r="N3" s="208"/>
      <c r="O3" s="20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Dulcibella Boampong</cp:lastModifiedBy>
  <cp:lastPrinted>2025-04-04T10:19:16Z</cp:lastPrinted>
  <dcterms:created xsi:type="dcterms:W3CDTF">2008-12-02T14:50:07Z</dcterms:created>
  <dcterms:modified xsi:type="dcterms:W3CDTF">2025-04-04T13:31:23Z</dcterms:modified>
</cp:coreProperties>
</file>