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09CABDE0-578B-4FDC-AF3E-031C4FDE91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Q17" i="9" s="1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<sst xmlns="http://schemas.openxmlformats.org/spreadsheetml/2006/main" count="83" uniqueCount="56">
  <si>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</si>
  <si>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</si>
  <si>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</si>
  <si>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</si>
  <si>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</si>
  <si>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</si>
  <si>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</si>
  <si>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</si>
  <si>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</si>
  <si>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</si>
  <si>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</si>
  <si>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</si>
  <si>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</si>
  <si>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</si>
  <si>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</si>
  <si>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</si>
  <si>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</si>
  <si>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</si>
  <si>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</si>
  <si>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</si>
  <si>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</si>
  <si>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</si>
  <si>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</si>
  <si>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</si>
  <si>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</si>
  <si>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</si>
  <si>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</si>
  <si>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</si>
  <si>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</si>
  <si>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</si>
  <si>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</si>
  <si>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</si>
  <si>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</si>
  <si>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</si>
  <si>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</si>
  <si>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</si>
  <si>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</si>
  <si>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</si>
  <si>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</si>
  <si>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</si>
  <si>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</si>
  <si>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</si>
  <si>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</si>
  <si>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</si>
  <si>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</si>
  <si>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H251560395</t>
  </si>
  <si>
    <t>DB/IC</t>
  </si>
  <si>
    <t xml:space="preserve">DB/IC </t>
  </si>
  <si>
    <t>BD64821</t>
  </si>
  <si>
    <t>DA55471</t>
  </si>
  <si>
    <t>AH52849</t>
  </si>
  <si>
    <t>BL68597</t>
  </si>
  <si>
    <t>100B0547</t>
  </si>
  <si>
    <t>H230520611 P1</t>
  </si>
  <si>
    <t>LRAD3703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</si>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</sst>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7" fontId="0" fillId="7" borderId="38" xfId="0" applyNumberFormat="1" applyFill="1" applyBorder="1" applyAlignment="1" applyProtection="1">
      <alignment horizontal="center"/>
      <protection locked="0"/>
    </xf>
    <xf numFmtId="17" fontId="0" fillId="7" borderId="35" xfId="0" applyNumberFormat="1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1.03125</c:v>
                </c:pt>
                <c:pt idx="1">
                  <c:v>0.8671875</c:v>
                </c:pt>
                <c:pt idx="2">
                  <c:v>0.4921875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1.0396039603960396</c:v>
                </c:pt>
                <c:pt idx="1">
                  <c:v>1.0247524752475248</c:v>
                </c:pt>
                <c:pt idx="2">
                  <c:v>1.0544554455445545</c:v>
                </c:pt>
                <c:pt idx="3">
                  <c:v>0.7722772277227723</c:v>
                </c:pt>
                <c:pt idx="4">
                  <c:v>0.34158415841584161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1.78125</c:v>
                </c:pt>
                <c:pt idx="1">
                  <c:v>1.1015625</c:v>
                </c:pt>
                <c:pt idx="2">
                  <c:v>4.6875E-2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0.38613861386138615</c:v>
                </c:pt>
                <c:pt idx="1">
                  <c:v>1.4851485148514853E-2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1.21875</c:v>
                </c:pt>
                <c:pt idx="1">
                  <c:v>0.5859375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0.51980198019801982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zoomScale="115" zoomScaleNormal="115" zoomScaleSheetLayoutView="115" workbookViewId="0">
      <selection activeCell="R33" sqref="R33:S34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45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0" t="s">
        <v>40</v>
      </c>
      <c r="E4" s="201"/>
      <c r="F4" s="202"/>
      <c r="G4" s="214" t="s">
        <v>42</v>
      </c>
      <c r="H4" s="215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3" t="s">
        <v>46</v>
      </c>
      <c r="E5" s="204"/>
      <c r="F5" s="205"/>
      <c r="G5" s="212">
        <v>45776</v>
      </c>
      <c r="H5" s="213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6" t="s">
        <v>46</v>
      </c>
      <c r="E6" s="207"/>
      <c r="F6" s="208"/>
      <c r="G6" s="216">
        <v>45779</v>
      </c>
      <c r="H6" s="21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09" t="s">
        <v>47</v>
      </c>
      <c r="E7" s="210"/>
      <c r="F7" s="211"/>
      <c r="G7" s="218">
        <v>45779</v>
      </c>
      <c r="H7" s="219"/>
      <c r="J7" s="27" t="s">
        <v>4</v>
      </c>
      <c r="K7" s="124" t="str">
        <f>IF(COUNTBLANK(P13:P17) =5, "", IF(LEFT(P13, 1)="&lt;", P13, IF(LEFT(P17, 1)="&gt;", P17, LEFT(MAX(P13:P17), 5))))</f>
        <v>2.428</v>
      </c>
      <c r="L7" s="124" t="str">
        <f t="shared" ref="L7:N7" si="2">IF(COUNTBLANK(Q13:Q17) =5, "", IF(LEFT(Q13, 1)="&lt;", Q13, IF(LEFT(Q17, 1)="&gt;", Q17, LEFT(MAX(Q13:Q17), 5))))</f>
        <v>13.78</v>
      </c>
      <c r="M7" s="124" t="str">
        <f t="shared" si="2"/>
        <v>110.7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24.02</v>
      </c>
      <c r="L8" s="122" t="str">
        <f t="shared" ref="L8" si="4">IF(COUNTBLANK(Q21:Q25) =5, "", IF(LEFT(Q21, 1)="&lt;", Q21, IF(LEFT(Q25, 1)="&gt;", Q25, LEFT(MAX(Q21:Q25), 5))))</f>
        <v>&lt; 1.563</v>
      </c>
      <c r="M8" s="123" t="str">
        <f t="shared" ref="M8" si="5">IF(COUNTBLANK(R21:R25) =5, "", IF(LEFT(R21, 1)="&lt;", R21, IF(LEFT(R25, 1)="&gt;", R25, LEFT(MAX(R21:R25), 5))))</f>
        <v>51.33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44</v>
      </c>
      <c r="E13" s="129">
        <v>76</v>
      </c>
      <c r="F13" s="129">
        <v>52</v>
      </c>
      <c r="G13" s="129"/>
      <c r="H13" s="132">
        <v>37</v>
      </c>
      <c r="J13" s="45">
        <v>1</v>
      </c>
      <c r="K13" s="46">
        <f t="shared" ref="K13:N17" si="9">IF(COUNT($H$13:$H$15)&gt;0,D13/AVERAGE($H$13:$H$15),0)</f>
        <v>1.03125</v>
      </c>
      <c r="L13" s="46">
        <f t="shared" si="9"/>
        <v>1.78125</v>
      </c>
      <c r="M13" s="46">
        <f t="shared" si="9"/>
        <v>1.21875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37</v>
      </c>
      <c r="E14" s="130">
        <v>47</v>
      </c>
      <c r="F14" s="130">
        <v>25</v>
      </c>
      <c r="G14" s="130"/>
      <c r="H14" s="133">
        <v>45</v>
      </c>
      <c r="J14" s="49">
        <v>2</v>
      </c>
      <c r="K14" s="50">
        <f t="shared" si="9"/>
        <v>0.8671875</v>
      </c>
      <c r="L14" s="50">
        <f t="shared" si="9"/>
        <v>1.1015625</v>
      </c>
      <c r="M14" s="50">
        <f t="shared" si="9"/>
        <v>0.5859375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21</v>
      </c>
      <c r="E15" s="130">
        <v>2</v>
      </c>
      <c r="F15" s="130">
        <v>0</v>
      </c>
      <c r="G15" s="130"/>
      <c r="H15" s="134">
        <v>46</v>
      </c>
      <c r="J15" s="49">
        <v>3</v>
      </c>
      <c r="K15" s="50">
        <f t="shared" si="9"/>
        <v>0.4921875</v>
      </c>
      <c r="L15" s="50">
        <f t="shared" si="9"/>
        <v>4.6875E-2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2.4288298528840144</v>
      </c>
      <c r="Q15" s="78">
        <f t="shared" si="12"/>
        <v>13.780887823800233</v>
      </c>
      <c r="R15" s="90">
        <f t="shared" si="13"/>
        <v>110.70087815953077</v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70</v>
      </c>
      <c r="E21" s="129">
        <v>26</v>
      </c>
      <c r="F21" s="129">
        <v>35</v>
      </c>
      <c r="G21" s="129"/>
      <c r="H21" s="132">
        <v>70</v>
      </c>
      <c r="J21" s="45">
        <v>1</v>
      </c>
      <c r="K21" s="46">
        <f t="shared" ref="K21:N25" si="19">IF(COUNT($H$21:$H$23)&gt;0, D21/AVERAGE($H$21:$H$23), 0)</f>
        <v>1.0396039603960396</v>
      </c>
      <c r="L21" s="46">
        <f t="shared" si="19"/>
        <v>0.38613861386138615</v>
      </c>
      <c r="M21" s="46">
        <f t="shared" si="19"/>
        <v>0.51980198019801982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>&lt; 1.563</v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69</v>
      </c>
      <c r="E22" s="130">
        <v>1</v>
      </c>
      <c r="F22" s="130">
        <v>0</v>
      </c>
      <c r="G22" s="130"/>
      <c r="H22" s="133">
        <v>74</v>
      </c>
      <c r="J22" s="49">
        <v>2</v>
      </c>
      <c r="K22" s="50">
        <f t="shared" si="19"/>
        <v>1.0247524752475248</v>
      </c>
      <c r="L22" s="50">
        <f t="shared" si="19"/>
        <v>1.4851485148514853E-2</v>
      </c>
      <c r="M22" s="50">
        <f t="shared" si="19"/>
        <v>0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51.337866192922711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71</v>
      </c>
      <c r="E23" s="130">
        <v>0</v>
      </c>
      <c r="F23" s="130">
        <v>0</v>
      </c>
      <c r="G23" s="130"/>
      <c r="H23" s="134">
        <v>58</v>
      </c>
      <c r="J23" s="49">
        <v>3</v>
      </c>
      <c r="K23" s="50">
        <f t="shared" si="19"/>
        <v>1.0544554455445545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52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0.7722772277227723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23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0.34158415841584161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>
        <f t="shared" ref="P25:S25" si="24">IF(K25&gt;50%, "&gt;" &amp; D$33, IF(AND(COUNT(D21:D25) = 5,K24&gt;=50%,K25&lt;50%),2^ (LOG(D$33, 2) - ((50% - K25) / (K24 - K25)) * LOG(D$33/D$32, 2)), ""))</f>
        <v>24.022192243469224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 t="s">
        <v>48</v>
      </c>
      <c r="K28" s="151"/>
      <c r="M28" s="69" t="s">
        <v>25</v>
      </c>
      <c r="N28" s="197">
        <v>2994599</v>
      </c>
      <c r="O28" s="198"/>
      <c r="P28" s="198"/>
      <c r="Q28" s="199"/>
      <c r="R28" s="226">
        <v>45901</v>
      </c>
      <c r="S28" s="19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 t="s">
        <v>49</v>
      </c>
      <c r="K29" s="192"/>
      <c r="M29" s="70" t="s">
        <v>26</v>
      </c>
      <c r="N29" s="185">
        <v>2925253</v>
      </c>
      <c r="O29" s="186"/>
      <c r="P29" s="186"/>
      <c r="Q29" s="187"/>
      <c r="R29" s="227">
        <v>47058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/>
      <c r="O30" s="186"/>
      <c r="P30" s="186"/>
      <c r="Q30" s="187"/>
      <c r="R30" s="185"/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 t="s">
        <v>50</v>
      </c>
      <c r="K31" s="192"/>
      <c r="M31" s="70" t="s">
        <v>27</v>
      </c>
      <c r="N31" s="185" t="s">
        <v>52</v>
      </c>
      <c r="O31" s="186"/>
      <c r="P31" s="186"/>
      <c r="Q31" s="187"/>
      <c r="R31" s="228">
        <v>45975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 t="s">
        <v>51</v>
      </c>
      <c r="K32" s="194"/>
      <c r="M32" s="71" t="s">
        <v>24</v>
      </c>
      <c r="N32" s="185">
        <v>45684</v>
      </c>
      <c r="O32" s="186"/>
      <c r="P32" s="186"/>
      <c r="Q32" s="187"/>
      <c r="R32" s="229">
        <v>45865</v>
      </c>
      <c r="S32" s="220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53</v>
      </c>
      <c r="O33" s="186"/>
      <c r="P33" s="186"/>
      <c r="Q33" s="187"/>
      <c r="R33" s="229">
        <v>45848</v>
      </c>
      <c r="S33" s="220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1"/>
      <c r="S34" s="222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54</v>
      </c>
      <c r="O35" s="186"/>
      <c r="P35" s="186"/>
      <c r="Q35" s="187"/>
      <c r="R35" s="230">
        <v>45881</v>
      </c>
      <c r="S35" s="223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50"/>
      <c r="K36" s="151"/>
      <c r="M36" s="70" t="s">
        <v>0</v>
      </c>
      <c r="N36" s="185" t="s">
        <v>55</v>
      </c>
      <c r="O36" s="186"/>
      <c r="P36" s="186"/>
      <c r="Q36" s="187"/>
      <c r="R36" s="231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33</v>
      </c>
      <c r="K37" s="194"/>
      <c r="M37" s="71" t="s">
        <v>1</v>
      </c>
      <c r="N37" s="188">
        <v>45700</v>
      </c>
      <c r="O37" s="189"/>
      <c r="P37" s="189"/>
      <c r="Q37" s="190"/>
      <c r="R37" s="232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J3" sqref="J3:O3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4" t="s">
        <v>43</v>
      </c>
      <c r="D3" s="224"/>
      <c r="E3" s="224"/>
      <c r="F3" s="224"/>
      <c r="G3" s="224"/>
      <c r="H3" s="224"/>
      <c r="I3" s="1"/>
      <c r="J3" s="225" t="s">
        <v>4</v>
      </c>
      <c r="K3" s="225"/>
      <c r="L3" s="225"/>
      <c r="M3" s="225"/>
      <c r="N3" s="225"/>
      <c r="O3" s="225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Dulcibella Boampong</cp:lastModifiedBy>
  <cp:lastPrinted>2022-02-11T15:22:25Z</cp:lastPrinted>
  <dcterms:created xsi:type="dcterms:W3CDTF">2008-12-02T14:50:07Z</dcterms:created>
  <dcterms:modified xsi:type="dcterms:W3CDTF">2025-05-12T07:16:54Z</dcterms:modified>
</cp:coreProperties>
</file>