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25_29" sheetId="1" state="visible" r:id="rId3"/>
    <sheet name="y30_34" sheetId="2" state="visible" r:id="rId4"/>
    <sheet name="y35_39" sheetId="3" state="visible" r:id="rId5"/>
    <sheet name="y40_44" sheetId="4" state="visible" r:id="rId6"/>
    <sheet name="y45_49" sheetId="5" state="visible" r:id="rId7"/>
    <sheet name="y50_54" sheetId="6" state="visible" r:id="rId8"/>
    <sheet name="y55_59" sheetId="7" state="visible" r:id="rId9"/>
    <sheet name="y60_64" sheetId="8" state="visible" r:id="rId10"/>
    <sheet name="y65_69" sheetId="9" state="visible" r:id="rId11"/>
    <sheet name="y70_74" sheetId="10" state="visible" r:id="rId12"/>
    <sheet name="y75_79" sheetId="11" state="visible" r:id="rId13"/>
    <sheet name="y80_84" sheetId="12" state="visible" r:id="rId14"/>
  </sheets>
  <definedNames>
    <definedName function="false" hidden="true" localSheetId="0" name="_xlnm._FilterDatabase" vbProcedure="false">y25_29!$A$1:$F$92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<sst xmlns="http://schemas.openxmlformats.org/spreadsheetml/2006/main" count="370" uniqueCount="200">
  <si>
    <t xml:space="preserve">variable</t>
  </si>
  <si>
    <t xml:space="preserve">value</t>
  </si>
  <si>
    <t xml:space="preserve">lower</t>
  </si>
  <si>
    <t xml:space="preserve">upper</t>
  </si>
  <si>
    <t xml:space="preserve">notes</t>
  </si>
  <si>
    <t xml:space="preserve">display_name</t>
  </si>
  <si>
    <t xml:space="preserve">c_cyto</t>
  </si>
  <si>
    <t xml:space="preserve">Inventario ELAVI</t>
  </si>
  <si>
    <t xml:space="preserve">Cost of cytology</t>
  </si>
  <si>
    <t xml:space="preserve">c_arnm16</t>
  </si>
  <si>
    <t xml:space="preserve">Inventario ELAVI (kit + tiempo técnico)</t>
  </si>
  <si>
    <t xml:space="preserve">c_arnm161845</t>
  </si>
  <si>
    <t xml:space="preserve">c_arnmhr</t>
  </si>
  <si>
    <t xml:space="preserve">c_arn_kit</t>
  </si>
  <si>
    <t xml:space="preserve">Inventario ELAVI [25€ (500/any) o 6€ (3000-70000/any)]</t>
  </si>
  <si>
    <t xml:space="preserve">Cost of ARN kit</t>
  </si>
  <si>
    <t xml:space="preserve">c_hpv16la</t>
  </si>
  <si>
    <t xml:space="preserve">c_hpv1618la</t>
  </si>
  <si>
    <t xml:space="preserve">c_hpvhrla</t>
  </si>
  <si>
    <t xml:space="preserve">c_hpvla</t>
  </si>
  <si>
    <t xml:space="preserve">Cost of HPV test (LA)</t>
  </si>
  <si>
    <t xml:space="preserve">c_hpvhrhc</t>
  </si>
  <si>
    <t xml:space="preserve">Cost of HPV test (HC)</t>
  </si>
  <si>
    <t xml:space="preserve">c_followup</t>
  </si>
  <si>
    <t xml:space="preserve">Cost of followup</t>
  </si>
  <si>
    <t xml:space="preserve">c_followup_irc</t>
  </si>
  <si>
    <t xml:space="preserve">Followup cost (including IRC)</t>
  </si>
  <si>
    <t xml:space="preserve">c_followup_tca</t>
  </si>
  <si>
    <t xml:space="preserve">c_hra_followup</t>
  </si>
  <si>
    <t xml:space="preserve">Inventario ELAVI (actualizado Mireia)</t>
  </si>
  <si>
    <t xml:space="preserve">Cost of HRA followup</t>
  </si>
  <si>
    <t xml:space="preserve">c_hra_treatment</t>
  </si>
  <si>
    <t xml:space="preserve">Cost of HRA treatment</t>
  </si>
  <si>
    <t xml:space="preserve">c_tca_single</t>
  </si>
  <si>
    <t xml:space="preserve">Cost of single application of TCA</t>
  </si>
  <si>
    <t xml:space="preserve">c_tca</t>
  </si>
  <si>
    <t xml:space="preserve">c_irc</t>
  </si>
  <si>
    <t xml:space="preserve">Cost of IRC</t>
  </si>
  <si>
    <t xml:space="preserve">c_surgery</t>
  </si>
  <si>
    <t xml:space="preserve">GRD 231.01 Procediments majors sobre l'intestí gros, de complexitat menor</t>
  </si>
  <si>
    <t xml:space="preserve">Cost of surgery</t>
  </si>
  <si>
    <t xml:space="preserve">c_surgery_delayed</t>
  </si>
  <si>
    <t xml:space="preserve">Assumption (=c_surgery, 0, 100, ...)</t>
  </si>
  <si>
    <t xml:space="preserve">Cost of delayed cancer treatment</t>
  </si>
  <si>
    <t xml:space="preserve">n_tca</t>
  </si>
  <si>
    <t xml:space="preserve">ELAVI (Maria)</t>
  </si>
  <si>
    <t xml:space="preserve">Mean number of TCA per patient</t>
  </si>
  <si>
    <t xml:space="preserve">p_cancer___hra_invasive_cancer</t>
  </si>
  <si>
    <t xml:space="preserve">Assumption</t>
  </si>
  <si>
    <t xml:space="preserve">Probability of AC in patients with invasive AC in HRA</t>
  </si>
  <si>
    <t xml:space="preserve">p_cancer___hsil</t>
  </si>
  <si>
    <t xml:space="preserve">p_cancer___undetected_hsil</t>
  </si>
  <si>
    <t xml:space="preserve">p_cancer___hsil_annual</t>
  </si>
  <si>
    <t xml:space="preserve">ELAVI 1/131 (see p_hra_invasive_cancer) (previously Deshmuk 2015 [HGAIN to anal cancer] (see deshmuk_calculations.xlsx) 0.0166)</t>
  </si>
  <si>
    <t xml:space="preserve">Probability of developing AC in HSIL patients (annual)</t>
  </si>
  <si>
    <t xml:space="preserve">p_cyto_ascus_or_lsil___hsil</t>
  </si>
  <si>
    <t xml:space="preserve">ELAVI [(33+30)/157]</t>
  </si>
  <si>
    <t xml:space="preserve">Probability of ASCUS or LSIL result in cytology in HSIL patients</t>
  </si>
  <si>
    <t xml:space="preserve">p_cyto_ascus_or_lsil___no_hsil</t>
  </si>
  <si>
    <t xml:space="preserve">ELAVI [(24+31)/197]</t>
  </si>
  <si>
    <t xml:space="preserve">Probability of ASCUS or LSIL result in cytology in no-HSIL patients</t>
  </si>
  <si>
    <t xml:space="preserve">p_cyto_b___hsil</t>
  </si>
  <si>
    <t xml:space="preserve">ELAVI [43/157]</t>
  </si>
  <si>
    <t xml:space="preserve">Probability of benign result in cytology in HSIL patients</t>
  </si>
  <si>
    <t xml:space="preserve">p_cyto_b___no_hsil</t>
  </si>
  <si>
    <t xml:space="preserve">ELAVI [127/197]</t>
  </si>
  <si>
    <t xml:space="preserve">Probability of benign result in cytology in no-HSIL patients</t>
  </si>
  <si>
    <t xml:space="preserve">p_cyto_hsil___hsil</t>
  </si>
  <si>
    <t xml:space="preserve">ELAVI [(5+43)/157]</t>
  </si>
  <si>
    <t xml:space="preserve">Probability of HSIL result in cytology in HSIL patients</t>
  </si>
  <si>
    <t xml:space="preserve">p_cyto_hsil___no_hsil</t>
  </si>
  <si>
    <t xml:space="preserve">ELAVI [(5+0)/197]</t>
  </si>
  <si>
    <t xml:space="preserve">Probability of HSIL result in cytology in no-HSIL patients</t>
  </si>
  <si>
    <t xml:space="preserve">p_death_cancer</t>
  </si>
  <si>
    <t xml:space="preserve">p_death_cancer_delayed</t>
  </si>
  <si>
    <t xml:space="preserve">p_death_other</t>
  </si>
  <si>
    <t xml:space="preserve">p_death_other_annual</t>
  </si>
  <si>
    <t xml:space="preserve">WHO [2016, Spain, prob death between 15-60 per 1000=74 -&gt; lambda=0.001708 -&gt; P(S&lt;1)=0.001706]</t>
  </si>
  <si>
    <t xml:space="preserve">Probability of death from other causes (annual)</t>
  </si>
  <si>
    <t xml:space="preserve">p_arnm16_p___hsil</t>
  </si>
  <si>
    <t xml:space="preserve">ELAVI preprint (table 3)</t>
  </si>
  <si>
    <t xml:space="preserve">Probability of positive in ARNm-E6/E7 (16) in HSIL patients</t>
  </si>
  <si>
    <t xml:space="preserve">p_arnm16_p___no_hsil</t>
  </si>
  <si>
    <t xml:space="preserve">Probability of positive in ARNm-E6/E7 (16) in no-HSIL patients</t>
  </si>
  <si>
    <t xml:space="preserve">p_arnm161845_p___hsil</t>
  </si>
  <si>
    <t xml:space="preserve">ELAVI descriptive statistics (table 12, 52)</t>
  </si>
  <si>
    <t xml:space="preserve">Probability of positive in ARNm-E6/E7 (16/18/45) in HSIL patients</t>
  </si>
  <si>
    <t xml:space="preserve">p_arnm161845_p___no_hsil</t>
  </si>
  <si>
    <t xml:space="preserve">Probability of positive in ARNm-E6/E7 (16/18/45) in no-HSIL patients</t>
  </si>
  <si>
    <t xml:space="preserve">p_arnmhr_p___hsil</t>
  </si>
  <si>
    <t xml:space="preserve">Probability of positive in ARNm-E6/E7 (high-risk) in HSIL patients</t>
  </si>
  <si>
    <t xml:space="preserve">p_arnmhr_p___no_hsil</t>
  </si>
  <si>
    <t xml:space="preserve">Probability of positive in ARNm-E6/E7 (high-risk) in no-HSIL patients</t>
  </si>
  <si>
    <t xml:space="preserve">p_hpv16la_p___hsil</t>
  </si>
  <si>
    <t xml:space="preserve">Probability of positive in HPV-LA test (16) in HSIL patients</t>
  </si>
  <si>
    <t xml:space="preserve">p_hpv16la_p___no_hsil</t>
  </si>
  <si>
    <t xml:space="preserve">Probability of positive in HPV-LA test (16) in no-HSIL patients</t>
  </si>
  <si>
    <t xml:space="preserve">p_hpv1618la_p___hsil</t>
  </si>
  <si>
    <t xml:space="preserve">Probability of positive in HPV-LA test (16/18) in HSIL patients</t>
  </si>
  <si>
    <t xml:space="preserve">p_hpv1618la_p___no_hsil</t>
  </si>
  <si>
    <t xml:space="preserve">Probability of positive in HPV-LA test (16/18) in no-HSIL patients</t>
  </si>
  <si>
    <t xml:space="preserve">p_hpvhrla_p___hsil</t>
  </si>
  <si>
    <t xml:space="preserve">ELAVI preprint (table 3) </t>
  </si>
  <si>
    <t xml:space="preserve">Probability of positive in HPV-LA test (high-risk) in HSIL patients</t>
  </si>
  <si>
    <t xml:space="preserve">p_hpvhrla_p___no_hsil</t>
  </si>
  <si>
    <t xml:space="preserve">Probability of positive in HPV-LA test (high-risk) in no-HSIL patients</t>
  </si>
  <si>
    <t xml:space="preserve">p_hpvhrhc_p___hsil</t>
  </si>
  <si>
    <t xml:space="preserve">Probability of positive in HPV-HC test (high-risk) in HSIL patients</t>
  </si>
  <si>
    <t xml:space="preserve">p_hpvhrhc_p___no_hsil</t>
  </si>
  <si>
    <t xml:space="preserve">Probability of positive in HPV-HC test (high-risk) in no-HSIL patients</t>
  </si>
  <si>
    <t xml:space="preserve">p_hra_hsil___cyto_hsil__hsil</t>
  </si>
  <si>
    <t xml:space="preserve">ELAVI [134/157]</t>
  </si>
  <si>
    <t xml:space="preserve">Probability of HSIL in HRA in HSIL patients that got HSIL in cytology</t>
  </si>
  <si>
    <t xml:space="preserve">p_hra_hsil___cyto_hsil__no_hsil</t>
  </si>
  <si>
    <t xml:space="preserve">ELAVI [0/197] (=0?)</t>
  </si>
  <si>
    <t xml:space="preserve">Probability of HSIL in HRA in HSIL patients that got no-HSIL in cytology</t>
  </si>
  <si>
    <t xml:space="preserve">p_hra_hsil___cyto_no_hsil__hsil</t>
  </si>
  <si>
    <t xml:space="preserve">p_hra_hsil___cyto_no_hsil__no_hsil</t>
  </si>
  <si>
    <t xml:space="preserve">ELAVI [0/197]</t>
  </si>
  <si>
    <t xml:space="preserve">p_hra_invasive_cancer___cyto_hsil__hsil</t>
  </si>
  <si>
    <t xml:space="preserve">Previously: 0.001908 ELAVI [1/131] (small n?) (applying factor to match target annual incidence of ~85; 7.5 -&gt; 4), higher than opportunistic detection</t>
  </si>
  <si>
    <t xml:space="preserve">Probability of invasive cancer in HRA in HSIL patients that got HSIL in cytology</t>
  </si>
  <si>
    <t xml:space="preserve">p_hra_invasive_cancer___cyto_hsil__no_hsil</t>
  </si>
  <si>
    <t xml:space="preserve">Probability of invasive cancer in HRA in no-HSIL patients that got HSIL in cytology</t>
  </si>
  <si>
    <t xml:space="preserve">p_hra_invasive_cancer___cyto_no_hsil__hsil</t>
  </si>
  <si>
    <t xml:space="preserve">Previously: 0.001908 ELAVI [1/131] (small n?) (applying factor to match target annual incidence of ~85; 7.5 -&gt; 4)</t>
  </si>
  <si>
    <t xml:space="preserve">p_hra_invasive_cancer___cyto_no_hsil__no_hsil</t>
  </si>
  <si>
    <t xml:space="preserve">p_hsil_regression___undetected_hsil</t>
  </si>
  <si>
    <t xml:space="preserve">p_hsil_regression___semestral_followup_hsil</t>
  </si>
  <si>
    <t xml:space="preserve">p_hsil_regression___semestral_followup_hsil_irc</t>
  </si>
  <si>
    <t xml:space="preserve">p_hsil_regression___semestral_followup_hsil_tca</t>
  </si>
  <si>
    <t xml:space="preserve">p_hsil_regression_annual</t>
  </si>
  <si>
    <t xml:space="preserve">Deshmuk 2015 [HGAIN regression] (see deshmuk_calculations.xlsx)</t>
  </si>
  <si>
    <t xml:space="preserve">Probability of HSIL regression (annual)</t>
  </si>
  <si>
    <t xml:space="preserve">p_hsil___semestral_followup_no_hsil</t>
  </si>
  <si>
    <t xml:space="preserve">p_hsil___semestral_followup_no_hsil_treatment</t>
  </si>
  <si>
    <t xml:space="preserve">IRC relevant?</t>
  </si>
  <si>
    <t xml:space="preserve">p_undetected_hsil</t>
  </si>
  <si>
    <t xml:space="preserve">p_hsil_annual</t>
  </si>
  <si>
    <t xml:space="preserve">Deshmuk 2015 [Normal to HGAIN] (see deshmuk_calculations.xlsx)</t>
  </si>
  <si>
    <t xml:space="preserve">Probability of developing HSIL (annual)</t>
  </si>
  <si>
    <t xml:space="preserve">p_undetected_hsil_treatment</t>
  </si>
  <si>
    <t xml:space="preserve">p_undetected_hsil_treatment_whole_followup</t>
  </si>
  <si>
    <t xml:space="preserve">Recurrencia HSIL tras tto con electrocauterización (media de seguimiento de 17.5 años): 35% (Burgos J DOI:10.1097/QAD.0000000000001433)</t>
  </si>
  <si>
    <t xml:space="preserve">Probability of developing HSIL (average followup time 17.5y)</t>
  </si>
  <si>
    <t xml:space="preserve">p_recurrence</t>
  </si>
  <si>
    <t xml:space="preserve">p_recurrence_annual</t>
  </si>
  <si>
    <t xml:space="preserve">???</t>
  </si>
  <si>
    <t xml:space="preserve">Probability of recurrence (annual)</t>
  </si>
  <si>
    <t xml:space="preserve">p_survive</t>
  </si>
  <si>
    <t xml:space="preserve">-</t>
  </si>
  <si>
    <t xml:space="preserve">survival_5year</t>
  </si>
  <si>
    <t xml:space="preserve">Adjusted values from SEER data (see survival_calculations.xlsx)</t>
  </si>
  <si>
    <t xml:space="preserve">Survival rate of AC (5-year)</t>
  </si>
  <si>
    <t xml:space="preserve">hr_cancer_irc</t>
  </si>
  <si>
    <t xml:space="preserve">Assuming IRC does not prevent cancer</t>
  </si>
  <si>
    <t xml:space="preserve">hr_cancer_tca</t>
  </si>
  <si>
    <t xml:space="preserve">Assuming TCA does not prevent cancer</t>
  </si>
  <si>
    <t xml:space="preserve">p_no_hsil___hsil_irc</t>
  </si>
  <si>
    <t xml:space="preserve">Goldstone CID 2019</t>
  </si>
  <si>
    <t xml:space="preserve">Probability of success in IRC for HSIL patients</t>
  </si>
  <si>
    <t xml:space="preserve">p_no_hsil___hsil_tca</t>
  </si>
  <si>
    <t xml:space="preserve">Goldstone CID 2019 (?)</t>
  </si>
  <si>
    <t xml:space="preserve">Probability of success in TCA for HSIL patients</t>
  </si>
  <si>
    <t xml:space="preserve">hr_hsil_irc</t>
  </si>
  <si>
    <t xml:space="preserve">Assuming previous IRC does not prevent future HSILs</t>
  </si>
  <si>
    <t xml:space="preserve">u_hiv_p</t>
  </si>
  <si>
    <t xml:space="preserve">Deshmuk 2015 (weighted average, see utility_comparisoni.xlsx)</t>
  </si>
  <si>
    <t xml:space="preserve">Utility [HIV+ MSM]</t>
  </si>
  <si>
    <t xml:space="preserve">u_hiv_p___irc</t>
  </si>
  <si>
    <t xml:space="preserve">Assuming IRC does not affect utility</t>
  </si>
  <si>
    <t xml:space="preserve">Utility [HIV+ MSM (IRC)]</t>
  </si>
  <si>
    <t xml:space="preserve">u_hiv_p___tca</t>
  </si>
  <si>
    <t xml:space="preserve">Assuming TCA does not affect utility</t>
  </si>
  <si>
    <t xml:space="preserve">Utility [HIV+ MSM (TCA)]</t>
  </si>
  <si>
    <t xml:space="preserve">u_hsil</t>
  </si>
  <si>
    <t xml:space="preserve">Assuming multiplier (table 29 Czosky-Murray 2010)</t>
  </si>
  <si>
    <t xml:space="preserve">Utility [HSIL]</t>
  </si>
  <si>
    <t xml:space="preserve">u_hsil___irc</t>
  </si>
  <si>
    <t xml:space="preserve">Utility [HSIL+IRC]</t>
  </si>
  <si>
    <t xml:space="preserve">u_hsil___tca</t>
  </si>
  <si>
    <t xml:space="preserve">Utility [HSIL+TCA]</t>
  </si>
  <si>
    <t xml:space="preserve">u_cancer</t>
  </si>
  <si>
    <t xml:space="preserve">(see utility_comparison.xlsx)</t>
  </si>
  <si>
    <t xml:space="preserve">Utility [Anal cancer]</t>
  </si>
  <si>
    <t xml:space="preserve">u_cancer_delayed</t>
  </si>
  <si>
    <t xml:space="preserve">Utility [Anal cancer (delayed)]</t>
  </si>
  <si>
    <t xml:space="preserve">u_sem_followup1</t>
  </si>
  <si>
    <t xml:space="preserve">Assuming HSIL</t>
  </si>
  <si>
    <t xml:space="preserve">u_sem_followup2</t>
  </si>
  <si>
    <t xml:space="preserve">u_surgery_no_cancer</t>
  </si>
  <si>
    <t xml:space="preserve">Utility [Surgery no cancer]</t>
  </si>
  <si>
    <t xml:space="preserve">u_survive</t>
  </si>
  <si>
    <t xml:space="preserve">Võrno 2017</t>
  </si>
  <si>
    <t xml:space="preserve">Utility [Survivor]</t>
  </si>
  <si>
    <t xml:space="preserve">periodicity_times_in_year</t>
  </si>
  <si>
    <t xml:space="preserve">Number of iterations per year in simulation</t>
  </si>
  <si>
    <t xml:space="preserve">periodicity_months</t>
  </si>
  <si>
    <t xml:space="preserve">Number of months after each simulation (period)</t>
  </si>
  <si>
    <t xml:space="preserve">Periodicity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</si>
</sst>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55A11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  <bgColor rgb="FF000000"/>
        </patternFill>
      </fill>
    </dxf>
    <dxf>
      <fill>
        <patternFill patternType="solid">
          <fgColor rgb="FFC55A1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BFBFB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67" activeCellId="0" sqref="C67"/>
    </sheetView>
  </sheetViews>
  <sheetFormatPr defaultColWidth="10.82421875" defaultRowHeight="12" zeroHeight="false" outlineLevelRow="0" outlineLevelCol="0"/>
  <cols>
    <col collapsed="false" customWidth="true" hidden="false" outlineLevel="0" max="1" min="1" style="1" width="46.18"/>
    <col collapsed="false" customWidth="true" hidden="false" outlineLevel="0" max="2" min="2" style="1" width="10.18"/>
    <col collapsed="false" customWidth="true" hidden="false" outlineLevel="0" max="3" min="3" style="1" width="7.45"/>
    <col collapsed="false" customWidth="true" hidden="false" outlineLevel="0" max="4" min="4" style="1" width="6.73"/>
    <col collapsed="false" customWidth="true" hidden="false" outlineLevel="0" max="5" min="5" style="1" width="57.04"/>
    <col collapsed="false" customWidth="true" hidden="false" outlineLevel="0" max="6" min="6" style="1" width="87.5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" hidden="false" customHeight="false" outlineLevel="0" collapsed="false">
      <c r="A2" s="1" t="s">
        <v>6</v>
      </c>
      <c r="B2" s="1" t="n">
        <v>10.71</v>
      </c>
      <c r="C2" s="1" t="n">
        <v>-1</v>
      </c>
      <c r="D2" s="1" t="n">
        <v>-1</v>
      </c>
      <c r="E2" s="1" t="s">
        <v>7</v>
      </c>
      <c r="F2" s="1" t="s">
        <v>8</v>
      </c>
    </row>
    <row r="3" customFormat="false" ht="12" hidden="false" customHeight="false" outlineLevel="0" collapsed="false">
      <c r="A3" s="1" t="s">
        <v>9</v>
      </c>
      <c r="B3" s="1" t="n">
        <f aca="false">B6+0.67</f>
        <v>6.67</v>
      </c>
      <c r="C3" s="1" t="n">
        <v>-1</v>
      </c>
      <c r="D3" s="1" t="n">
        <v>-1</v>
      </c>
      <c r="E3" s="1" t="s">
        <v>10</v>
      </c>
    </row>
    <row r="4" customFormat="false" ht="12" hidden="false" customHeight="false" outlineLevel="0" collapsed="false">
      <c r="A4" s="1" t="s">
        <v>11</v>
      </c>
      <c r="B4" s="1" t="n">
        <f aca="false">B6+0.67</f>
        <v>6.67</v>
      </c>
      <c r="C4" s="1" t="n">
        <v>-1</v>
      </c>
      <c r="D4" s="1" t="n">
        <v>-1</v>
      </c>
      <c r="E4" s="1" t="s">
        <v>10</v>
      </c>
    </row>
    <row r="5" customFormat="false" ht="12" hidden="false" customHeight="false" outlineLevel="0" collapsed="false">
      <c r="A5" s="1" t="s">
        <v>12</v>
      </c>
      <c r="B5" s="1" t="n">
        <f aca="false">B6+0.67</f>
        <v>6.67</v>
      </c>
      <c r="C5" s="1" t="n">
        <v>-1</v>
      </c>
      <c r="D5" s="1" t="n">
        <v>-1</v>
      </c>
      <c r="E5" s="1" t="s">
        <v>10</v>
      </c>
    </row>
    <row r="6" customFormat="false" ht="12" hidden="false" customHeight="false" outlineLevel="0" collapsed="false">
      <c r="A6" s="1" t="s">
        <v>13</v>
      </c>
      <c r="B6" s="1" t="n">
        <v>6</v>
      </c>
      <c r="C6" s="1" t="n">
        <v>-1</v>
      </c>
      <c r="D6" s="1" t="n">
        <v>-1</v>
      </c>
      <c r="E6" s="1" t="s">
        <v>14</v>
      </c>
      <c r="F6" s="1" t="s">
        <v>15</v>
      </c>
    </row>
    <row r="7" customFormat="false" ht="12" hidden="false" customHeight="false" outlineLevel="0" collapsed="false">
      <c r="A7" s="1" t="s">
        <v>16</v>
      </c>
      <c r="B7" s="1" t="n">
        <f aca="false">B10</f>
        <v>71.25</v>
      </c>
      <c r="C7" s="1" t="n">
        <v>-1</v>
      </c>
      <c r="D7" s="1" t="n">
        <v>-1</v>
      </c>
    </row>
    <row r="8" customFormat="false" ht="12" hidden="false" customHeight="false" outlineLevel="0" collapsed="false">
      <c r="A8" s="1" t="s">
        <v>17</v>
      </c>
      <c r="B8" s="1" t="n">
        <f aca="false">B10</f>
        <v>71.25</v>
      </c>
      <c r="C8" s="1" t="n">
        <v>-1</v>
      </c>
      <c r="D8" s="1" t="n">
        <v>-1</v>
      </c>
    </row>
    <row r="9" customFormat="false" ht="12" hidden="false" customHeight="false" outlineLevel="0" collapsed="false">
      <c r="A9" s="1" t="s">
        <v>18</v>
      </c>
      <c r="B9" s="1" t="n">
        <f aca="false">B10</f>
        <v>71.25</v>
      </c>
      <c r="C9" s="1" t="n">
        <v>-1</v>
      </c>
      <c r="D9" s="1" t="n">
        <v>-1</v>
      </c>
    </row>
    <row r="10" customFormat="false" ht="12" hidden="false" customHeight="false" outlineLevel="0" collapsed="false">
      <c r="A10" s="1" t="s">
        <v>19</v>
      </c>
      <c r="B10" s="1" t="n">
        <v>71.25</v>
      </c>
      <c r="C10" s="1" t="n">
        <v>-1</v>
      </c>
      <c r="D10" s="1" t="n">
        <v>-1</v>
      </c>
      <c r="F10" s="1" t="s">
        <v>20</v>
      </c>
    </row>
    <row r="11" customFormat="false" ht="12" hidden="false" customHeight="false" outlineLevel="0" collapsed="false">
      <c r="A11" s="1" t="s">
        <v>21</v>
      </c>
      <c r="B11" s="1" t="n">
        <v>20.02</v>
      </c>
      <c r="C11" s="1" t="n">
        <v>-1</v>
      </c>
      <c r="D11" s="1" t="n">
        <v>-1</v>
      </c>
      <c r="F11" s="1" t="s">
        <v>22</v>
      </c>
    </row>
    <row r="12" customFormat="false" ht="12" hidden="false" customHeight="false" outlineLevel="0" collapsed="false">
      <c r="A12" s="1" t="s">
        <v>23</v>
      </c>
      <c r="B12" s="4" t="n">
        <v>0</v>
      </c>
      <c r="C12" s="1" t="n">
        <v>-1</v>
      </c>
      <c r="D12" s="1" t="n">
        <v>-1</v>
      </c>
      <c r="F12" s="5" t="s">
        <v>24</v>
      </c>
    </row>
    <row r="13" customFormat="false" ht="12" hidden="false" customHeight="false" outlineLevel="0" collapsed="false">
      <c r="A13" s="1" t="s">
        <v>25</v>
      </c>
      <c r="B13" s="1" t="n">
        <f aca="false">B12+B19</f>
        <v>31.6</v>
      </c>
      <c r="C13" s="1" t="n">
        <v>-1</v>
      </c>
      <c r="D13" s="1" t="n">
        <v>-1</v>
      </c>
      <c r="E13" s="1" t="s">
        <v>26</v>
      </c>
    </row>
    <row r="14" customFormat="false" ht="12" hidden="false" customHeight="false" outlineLevel="0" collapsed="false">
      <c r="A14" s="1" t="s">
        <v>27</v>
      </c>
      <c r="B14" s="1" t="n">
        <f aca="false">B12+B18</f>
        <v>103.70528</v>
      </c>
      <c r="C14" s="1" t="n">
        <v>-1</v>
      </c>
      <c r="D14" s="1" t="n">
        <v>-1</v>
      </c>
    </row>
    <row r="15" customFormat="false" ht="12" hidden="false" customHeight="false" outlineLevel="0" collapsed="false">
      <c r="A15" s="1" t="s">
        <v>28</v>
      </c>
      <c r="B15" s="6" t="n">
        <v>82.05</v>
      </c>
      <c r="C15" s="1" t="n">
        <v>-1</v>
      </c>
      <c r="D15" s="1" t="n">
        <v>-1</v>
      </c>
      <c r="E15" s="5" t="s">
        <v>29</v>
      </c>
      <c r="F15" s="5" t="s">
        <v>30</v>
      </c>
    </row>
    <row r="16" customFormat="false" ht="12" hidden="false" customHeight="false" outlineLevel="0" collapsed="false">
      <c r="A16" s="1" t="s">
        <v>31</v>
      </c>
      <c r="B16" s="6" t="n">
        <v>30.56</v>
      </c>
      <c r="C16" s="1" t="n">
        <v>-1</v>
      </c>
      <c r="D16" s="1" t="n">
        <v>-1</v>
      </c>
      <c r="E16" s="5" t="s">
        <v>29</v>
      </c>
      <c r="F16" s="5" t="s">
        <v>32</v>
      </c>
    </row>
    <row r="17" customFormat="false" ht="12" hidden="false" customHeight="false" outlineLevel="0" collapsed="false">
      <c r="A17" s="1" t="s">
        <v>33</v>
      </c>
      <c r="B17" s="6" t="n">
        <v>75.04</v>
      </c>
      <c r="C17" s="1" t="n">
        <v>-1</v>
      </c>
      <c r="D17" s="1" t="n">
        <v>-1</v>
      </c>
      <c r="E17" s="5" t="s">
        <v>7</v>
      </c>
      <c r="F17" s="5" t="s">
        <v>34</v>
      </c>
    </row>
    <row r="18" customFormat="false" ht="12" hidden="false" customHeight="false" outlineLevel="0" collapsed="false">
      <c r="A18" s="1" t="s">
        <v>35</v>
      </c>
      <c r="B18" s="1" t="n">
        <f aca="false">B17*B22</f>
        <v>103.70528</v>
      </c>
      <c r="C18" s="1" t="n">
        <v>-1</v>
      </c>
      <c r="D18" s="1" t="n">
        <v>-1</v>
      </c>
    </row>
    <row r="19" customFormat="false" ht="12" hidden="false" customHeight="false" outlineLevel="0" collapsed="false">
      <c r="A19" s="1" t="s">
        <v>36</v>
      </c>
      <c r="B19" s="1" t="n">
        <v>31.6</v>
      </c>
      <c r="C19" s="1" t="n">
        <v>-1</v>
      </c>
      <c r="D19" s="1" t="n">
        <v>-1</v>
      </c>
      <c r="E19" s="1" t="s">
        <v>7</v>
      </c>
      <c r="F19" s="1" t="s">
        <v>37</v>
      </c>
    </row>
    <row r="20" customFormat="false" ht="12" hidden="false" customHeight="false" outlineLevel="0" collapsed="false">
      <c r="A20" s="1" t="s">
        <v>38</v>
      </c>
      <c r="B20" s="1" t="n">
        <v>3189</v>
      </c>
      <c r="C20" s="1" t="n">
        <v>-1</v>
      </c>
      <c r="D20" s="1" t="n">
        <v>-1</v>
      </c>
      <c r="E20" s="1" t="s">
        <v>39</v>
      </c>
      <c r="F20" s="1" t="s">
        <v>40</v>
      </c>
    </row>
    <row r="21" customFormat="false" ht="12" hidden="false" customHeight="false" outlineLevel="0" collapsed="false">
      <c r="A21" s="1" t="s">
        <v>41</v>
      </c>
      <c r="B21" s="1" t="n">
        <v>3189</v>
      </c>
      <c r="C21" s="1" t="n">
        <v>-1</v>
      </c>
      <c r="D21" s="1" t="n">
        <v>-1</v>
      </c>
      <c r="E21" s="1" t="s">
        <v>42</v>
      </c>
      <c r="F21" s="1" t="s">
        <v>43</v>
      </c>
    </row>
    <row r="22" customFormat="false" ht="12" hidden="false" customHeight="false" outlineLevel="0" collapsed="false">
      <c r="A22" s="1" t="s">
        <v>44</v>
      </c>
      <c r="B22" s="6" t="n">
        <v>1.382</v>
      </c>
      <c r="C22" s="1" t="n">
        <v>-1</v>
      </c>
      <c r="D22" s="1" t="n">
        <v>-1</v>
      </c>
      <c r="E22" s="5" t="s">
        <v>45</v>
      </c>
      <c r="F22" s="5" t="s">
        <v>46</v>
      </c>
    </row>
    <row r="23" customFormat="false" ht="12" hidden="false" customHeight="false" outlineLevel="0" collapsed="false">
      <c r="A23" s="1" t="s">
        <v>47</v>
      </c>
      <c r="B23" s="4" t="n">
        <v>1</v>
      </c>
      <c r="C23" s="1" t="n">
        <v>-1</v>
      </c>
      <c r="D23" s="1" t="n">
        <v>-1</v>
      </c>
      <c r="E23" s="5" t="s">
        <v>48</v>
      </c>
      <c r="F23" s="5" t="s">
        <v>49</v>
      </c>
    </row>
    <row r="24" customFormat="false" ht="12" hidden="false" customHeight="false" outlineLevel="0" collapsed="false">
      <c r="A24" s="1" t="s">
        <v>50</v>
      </c>
      <c r="B24" s="1" t="n">
        <f aca="false">1-(1-B26)^(1/$B$91)</f>
        <v>0.000900641426546223</v>
      </c>
      <c r="C24" s="1" t="n">
        <v>-1</v>
      </c>
      <c r="D24" s="1" t="n">
        <v>-1</v>
      </c>
    </row>
    <row r="25" customFormat="false" ht="12" hidden="false" customHeight="false" outlineLevel="0" collapsed="false">
      <c r="A25" s="7" t="s">
        <v>51</v>
      </c>
      <c r="B25" s="7" t="n">
        <f aca="false">B24</f>
        <v>0.000900641426546223</v>
      </c>
      <c r="C25" s="1" t="n">
        <v>-1</v>
      </c>
      <c r="D25" s="1" t="n">
        <v>-1</v>
      </c>
      <c r="E25" s="1" t="n">
        <v>0.001908</v>
      </c>
    </row>
    <row r="26" customFormat="false" ht="12" hidden="false" customHeight="false" outlineLevel="0" collapsed="false">
      <c r="A26" s="1" t="s">
        <v>52</v>
      </c>
      <c r="B26" s="1" t="n">
        <f aca="false">0.007634/4.24</f>
        <v>0.00180047169811321</v>
      </c>
      <c r="C26" s="1" t="n">
        <v>-1</v>
      </c>
      <c r="D26" s="1" t="n">
        <v>-1</v>
      </c>
      <c r="E26" s="1" t="s">
        <v>53</v>
      </c>
      <c r="F26" s="1" t="s">
        <v>54</v>
      </c>
    </row>
    <row r="27" customFormat="false" ht="12" hidden="false" customHeight="false" outlineLevel="0" collapsed="false">
      <c r="A27" s="1" t="s">
        <v>55</v>
      </c>
      <c r="B27" s="1" t="n">
        <v>0.4013</v>
      </c>
      <c r="C27" s="1" t="n">
        <v>-1</v>
      </c>
      <c r="D27" s="1" t="n">
        <v>-1</v>
      </c>
      <c r="E27" s="1" t="s">
        <v>56</v>
      </c>
      <c r="F27" s="1" t="s">
        <v>57</v>
      </c>
    </row>
    <row r="28" customFormat="false" ht="12" hidden="false" customHeight="false" outlineLevel="0" collapsed="false">
      <c r="A28" s="1" t="s">
        <v>58</v>
      </c>
      <c r="B28" s="1" t="n">
        <v>0.2792</v>
      </c>
      <c r="C28" s="1" t="n">
        <v>-1</v>
      </c>
      <c r="D28" s="1" t="n">
        <v>-1</v>
      </c>
      <c r="E28" s="1" t="s">
        <v>59</v>
      </c>
      <c r="F28" s="1" t="s">
        <v>60</v>
      </c>
    </row>
    <row r="29" customFormat="false" ht="12" hidden="false" customHeight="false" outlineLevel="0" collapsed="false">
      <c r="A29" s="1" t="s">
        <v>61</v>
      </c>
      <c r="B29" s="1" t="n">
        <v>0.2739</v>
      </c>
      <c r="C29" s="1" t="n">
        <v>-1</v>
      </c>
      <c r="D29" s="1" t="n">
        <v>-1</v>
      </c>
      <c r="E29" s="1" t="s">
        <v>62</v>
      </c>
      <c r="F29" s="1" t="s">
        <v>63</v>
      </c>
    </row>
    <row r="30" customFormat="false" ht="12" hidden="false" customHeight="false" outlineLevel="0" collapsed="false">
      <c r="A30" s="1" t="s">
        <v>64</v>
      </c>
      <c r="B30" s="1" t="n">
        <v>0.6447</v>
      </c>
      <c r="C30" s="1" t="n">
        <v>-1</v>
      </c>
      <c r="D30" s="1" t="n">
        <v>-1</v>
      </c>
      <c r="E30" s="1" t="s">
        <v>65</v>
      </c>
      <c r="F30" s="1" t="s">
        <v>66</v>
      </c>
    </row>
    <row r="31" customFormat="false" ht="12" hidden="false" customHeight="false" outlineLevel="0" collapsed="false">
      <c r="A31" s="1" t="s">
        <v>67</v>
      </c>
      <c r="B31" s="1" t="n">
        <v>0.3057</v>
      </c>
      <c r="C31" s="1" t="n">
        <v>-1</v>
      </c>
      <c r="D31" s="1" t="n">
        <v>-1</v>
      </c>
      <c r="E31" s="1" t="s">
        <v>68</v>
      </c>
      <c r="F31" s="1" t="s">
        <v>69</v>
      </c>
    </row>
    <row r="32" customFormat="false" ht="12" hidden="false" customHeight="false" outlineLevel="0" collapsed="false">
      <c r="A32" s="1" t="s">
        <v>70</v>
      </c>
      <c r="B32" s="1" t="n">
        <v>0.0254</v>
      </c>
      <c r="C32" s="1" t="n">
        <v>-1</v>
      </c>
      <c r="D32" s="1" t="n">
        <v>-1</v>
      </c>
      <c r="E32" s="1" t="s">
        <v>71</v>
      </c>
      <c r="F32" s="1" t="s">
        <v>72</v>
      </c>
    </row>
    <row r="33" customFormat="false" ht="12" hidden="false" customHeight="false" outlineLevel="0" collapsed="false">
      <c r="A33" s="1" t="s">
        <v>73</v>
      </c>
      <c r="B33" s="1" t="n">
        <f aca="false">1-(1-EXP(-B73*5))^(1/$B$91)</f>
        <v>0.0118288335799355</v>
      </c>
      <c r="C33" s="1" t="n">
        <v>-1</v>
      </c>
      <c r="D33" s="1" t="n">
        <v>-1</v>
      </c>
    </row>
    <row r="34" customFormat="false" ht="12" hidden="false" customHeight="false" outlineLevel="0" collapsed="false">
      <c r="A34" s="1" t="s">
        <v>74</v>
      </c>
      <c r="B34" s="7" t="n">
        <f aca="false">B33</f>
        <v>0.0118288335799355</v>
      </c>
      <c r="C34" s="1" t="n">
        <v>-1</v>
      </c>
      <c r="D34" s="1" t="n">
        <v>-1</v>
      </c>
    </row>
    <row r="35" customFormat="false" ht="12" hidden="false" customHeight="false" outlineLevel="0" collapsed="false">
      <c r="A35" s="1" t="s">
        <v>75</v>
      </c>
      <c r="B35" s="1" t="n">
        <f aca="false">1-(1-B36)^(1/$B$91)</f>
        <v>0.000853364115156463</v>
      </c>
      <c r="C35" s="1" t="n">
        <v>-1</v>
      </c>
      <c r="D35" s="1" t="n">
        <v>-1</v>
      </c>
    </row>
    <row r="36" customFormat="false" ht="12" hidden="false" customHeight="false" outlineLevel="0" collapsed="false">
      <c r="A36" s="1" t="s">
        <v>76</v>
      </c>
      <c r="B36" s="7" t="n">
        <v>0.001706</v>
      </c>
      <c r="C36" s="1" t="n">
        <v>-1</v>
      </c>
      <c r="D36" s="1" t="n">
        <v>-1</v>
      </c>
      <c r="E36" s="5" t="s">
        <v>77</v>
      </c>
      <c r="F36" s="5" t="s">
        <v>78</v>
      </c>
    </row>
    <row r="37" customFormat="false" ht="12" hidden="false" customHeight="false" outlineLevel="0" collapsed="false">
      <c r="A37" s="1" t="s">
        <v>79</v>
      </c>
      <c r="B37" s="1" t="n">
        <v>0.386</v>
      </c>
      <c r="C37" s="1" t="n">
        <v>-1</v>
      </c>
      <c r="D37" s="1" t="n">
        <v>-1</v>
      </c>
      <c r="E37" s="1" t="s">
        <v>80</v>
      </c>
      <c r="F37" s="1" t="s">
        <v>81</v>
      </c>
    </row>
    <row r="38" customFormat="false" ht="12" hidden="false" customHeight="false" outlineLevel="0" collapsed="false">
      <c r="A38" s="1" t="s">
        <v>82</v>
      </c>
      <c r="B38" s="1" t="n">
        <v>0.106</v>
      </c>
      <c r="C38" s="1" t="n">
        <v>-1</v>
      </c>
      <c r="D38" s="1" t="n">
        <v>-1</v>
      </c>
      <c r="E38" s="1" t="s">
        <v>80</v>
      </c>
      <c r="F38" s="1" t="s">
        <v>83</v>
      </c>
    </row>
    <row r="39" customFormat="false" ht="12" hidden="false" customHeight="false" outlineLevel="0" collapsed="false">
      <c r="A39" s="1" t="s">
        <v>84</v>
      </c>
      <c r="B39" s="1" t="n">
        <v>0.429</v>
      </c>
      <c r="C39" s="1" t="n">
        <v>-1</v>
      </c>
      <c r="D39" s="1" t="n">
        <v>-1</v>
      </c>
      <c r="E39" s="1" t="s">
        <v>85</v>
      </c>
      <c r="F39" s="1" t="s">
        <v>86</v>
      </c>
    </row>
    <row r="40" customFormat="false" ht="12" hidden="false" customHeight="false" outlineLevel="0" collapsed="false">
      <c r="A40" s="1" t="s">
        <v>87</v>
      </c>
      <c r="B40" s="1" t="n">
        <v>0.137</v>
      </c>
      <c r="C40" s="1" t="n">
        <v>-1</v>
      </c>
      <c r="D40" s="1" t="n">
        <v>-1</v>
      </c>
      <c r="E40" s="1" t="s">
        <v>85</v>
      </c>
      <c r="F40" s="1" t="s">
        <v>88</v>
      </c>
    </row>
    <row r="41" customFormat="false" ht="12" hidden="false" customHeight="false" outlineLevel="0" collapsed="false">
      <c r="A41" s="1" t="s">
        <v>89</v>
      </c>
      <c r="B41" s="1" t="n">
        <v>0.786</v>
      </c>
      <c r="C41" s="1" t="n">
        <v>-1</v>
      </c>
      <c r="D41" s="1" t="n">
        <v>-1</v>
      </c>
      <c r="E41" s="1" t="s">
        <v>80</v>
      </c>
      <c r="F41" s="1" t="s">
        <v>90</v>
      </c>
    </row>
    <row r="42" customFormat="false" ht="12" hidden="false" customHeight="false" outlineLevel="0" collapsed="false">
      <c r="A42" s="1" t="s">
        <v>91</v>
      </c>
      <c r="B42" s="1" t="n">
        <v>0.426</v>
      </c>
      <c r="C42" s="1" t="n">
        <v>-1</v>
      </c>
      <c r="D42" s="1" t="n">
        <v>-1</v>
      </c>
      <c r="E42" s="1" t="s">
        <v>80</v>
      </c>
      <c r="F42" s="1" t="s">
        <v>92</v>
      </c>
    </row>
    <row r="43" customFormat="false" ht="12" hidden="false" customHeight="false" outlineLevel="0" collapsed="false">
      <c r="A43" s="1" t="s">
        <v>93</v>
      </c>
      <c r="B43" s="1" t="n">
        <v>0.471</v>
      </c>
      <c r="C43" s="1" t="n">
        <v>-1</v>
      </c>
      <c r="D43" s="1" t="n">
        <v>-1</v>
      </c>
      <c r="E43" s="1" t="s">
        <v>80</v>
      </c>
      <c r="F43" s="1" t="s">
        <v>94</v>
      </c>
    </row>
    <row r="44" customFormat="false" ht="12" hidden="false" customHeight="false" outlineLevel="0" collapsed="false">
      <c r="A44" s="1" t="s">
        <v>95</v>
      </c>
      <c r="B44" s="1" t="n">
        <v>0.173</v>
      </c>
      <c r="C44" s="1" t="n">
        <v>-1</v>
      </c>
      <c r="D44" s="1" t="n">
        <v>-1</v>
      </c>
      <c r="E44" s="1" t="s">
        <v>80</v>
      </c>
      <c r="F44" s="1" t="s">
        <v>96</v>
      </c>
    </row>
    <row r="45" customFormat="false" ht="12" hidden="false" customHeight="false" outlineLevel="0" collapsed="false">
      <c r="A45" s="1" t="s">
        <v>97</v>
      </c>
      <c r="B45" s="1" t="n">
        <v>0.549</v>
      </c>
      <c r="C45" s="1" t="n">
        <v>-1</v>
      </c>
      <c r="D45" s="1" t="n">
        <v>-1</v>
      </c>
      <c r="E45" s="1" t="s">
        <v>85</v>
      </c>
      <c r="F45" s="1" t="s">
        <v>98</v>
      </c>
    </row>
    <row r="46" customFormat="false" ht="12" hidden="false" customHeight="false" outlineLevel="0" collapsed="false">
      <c r="A46" s="1" t="s">
        <v>99</v>
      </c>
      <c r="B46" s="1" t="n">
        <v>0.294</v>
      </c>
      <c r="C46" s="1" t="n">
        <v>-1</v>
      </c>
      <c r="D46" s="1" t="n">
        <v>-1</v>
      </c>
      <c r="E46" s="1" t="s">
        <v>85</v>
      </c>
      <c r="F46" s="1" t="s">
        <v>100</v>
      </c>
    </row>
    <row r="47" customFormat="false" ht="12" hidden="false" customHeight="false" outlineLevel="0" collapsed="false">
      <c r="A47" s="1" t="s">
        <v>101</v>
      </c>
      <c r="B47" s="1" t="n">
        <v>0.94</v>
      </c>
      <c r="C47" s="1" t="n">
        <v>-1</v>
      </c>
      <c r="D47" s="1" t="n">
        <v>-1</v>
      </c>
      <c r="E47" s="1" t="s">
        <v>102</v>
      </c>
      <c r="F47" s="1" t="s">
        <v>103</v>
      </c>
    </row>
    <row r="48" customFormat="false" ht="12" hidden="false" customHeight="false" outlineLevel="0" collapsed="false">
      <c r="A48" s="1" t="s">
        <v>104</v>
      </c>
      <c r="B48" s="1" t="n">
        <v>0.657</v>
      </c>
      <c r="C48" s="1" t="n">
        <v>-1</v>
      </c>
      <c r="D48" s="1" t="n">
        <v>-1</v>
      </c>
      <c r="E48" s="1" t="s">
        <v>80</v>
      </c>
      <c r="F48" s="1" t="s">
        <v>105</v>
      </c>
    </row>
    <row r="49" customFormat="false" ht="12" hidden="false" customHeight="false" outlineLevel="0" collapsed="false">
      <c r="A49" s="1" t="s">
        <v>106</v>
      </c>
      <c r="B49" s="1" t="n">
        <v>0.757</v>
      </c>
      <c r="C49" s="1" t="n">
        <v>-1</v>
      </c>
      <c r="D49" s="1" t="n">
        <v>-1</v>
      </c>
      <c r="E49" s="1" t="s">
        <v>80</v>
      </c>
      <c r="F49" s="1" t="s">
        <v>107</v>
      </c>
    </row>
    <row r="50" customFormat="false" ht="12" hidden="false" customHeight="false" outlineLevel="0" collapsed="false">
      <c r="A50" s="1" t="s">
        <v>108</v>
      </c>
      <c r="B50" s="1" t="n">
        <v>0.345</v>
      </c>
      <c r="C50" s="1" t="n">
        <v>-1</v>
      </c>
      <c r="D50" s="1" t="n">
        <v>-1</v>
      </c>
      <c r="E50" s="1" t="s">
        <v>80</v>
      </c>
      <c r="F50" s="1" t="s">
        <v>109</v>
      </c>
    </row>
    <row r="51" customFormat="false" ht="12" hidden="false" customHeight="false" outlineLevel="0" collapsed="false">
      <c r="A51" s="1" t="s">
        <v>110</v>
      </c>
      <c r="B51" s="1" t="n">
        <v>0.8535</v>
      </c>
      <c r="C51" s="1" t="n">
        <v>-1</v>
      </c>
      <c r="D51" s="1" t="n">
        <v>-1</v>
      </c>
      <c r="E51" s="1" t="s">
        <v>111</v>
      </c>
      <c r="F51" s="1" t="s">
        <v>112</v>
      </c>
    </row>
    <row r="52" customFormat="false" ht="12" hidden="false" customHeight="false" outlineLevel="0" collapsed="false">
      <c r="A52" s="1" t="s">
        <v>113</v>
      </c>
      <c r="B52" s="4" t="n">
        <v>0</v>
      </c>
      <c r="C52" s="1" t="n">
        <v>-1</v>
      </c>
      <c r="D52" s="1" t="n">
        <v>-1</v>
      </c>
      <c r="E52" s="5" t="s">
        <v>114</v>
      </c>
      <c r="F52" s="5" t="s">
        <v>115</v>
      </c>
    </row>
    <row r="53" customFormat="false" ht="12" hidden="false" customHeight="false" outlineLevel="0" collapsed="false">
      <c r="A53" s="1" t="s">
        <v>116</v>
      </c>
      <c r="B53" s="1" t="n">
        <f aca="false">B51</f>
        <v>0.8535</v>
      </c>
      <c r="C53" s="1" t="n">
        <v>-1</v>
      </c>
      <c r="D53" s="1" t="n">
        <v>-1</v>
      </c>
      <c r="E53" s="1" t="s">
        <v>111</v>
      </c>
    </row>
    <row r="54" customFormat="false" ht="12" hidden="false" customHeight="false" outlineLevel="0" collapsed="false">
      <c r="A54" s="1" t="s">
        <v>117</v>
      </c>
      <c r="B54" s="4" t="n">
        <f aca="false">B52</f>
        <v>0</v>
      </c>
      <c r="C54" s="1" t="n">
        <v>-1</v>
      </c>
      <c r="D54" s="1" t="n">
        <v>-1</v>
      </c>
      <c r="E54" s="5" t="s">
        <v>118</v>
      </c>
    </row>
    <row r="55" customFormat="false" ht="12" hidden="false" customHeight="false" outlineLevel="0" collapsed="false">
      <c r="A55" s="7" t="s">
        <v>119</v>
      </c>
      <c r="B55" s="7" t="n">
        <f aca="false">B25</f>
        <v>0.000900641426546223</v>
      </c>
      <c r="C55" s="1" t="n">
        <v>-1</v>
      </c>
      <c r="D55" s="1" t="n">
        <v>-1</v>
      </c>
      <c r="E55" s="5" t="s">
        <v>120</v>
      </c>
      <c r="F55" s="5" t="s">
        <v>121</v>
      </c>
    </row>
    <row r="56" customFormat="false" ht="12" hidden="false" customHeight="false" outlineLevel="0" collapsed="false">
      <c r="A56" s="1" t="s">
        <v>122</v>
      </c>
      <c r="B56" s="4" t="n">
        <v>0</v>
      </c>
      <c r="C56" s="1" t="n">
        <v>-1</v>
      </c>
      <c r="D56" s="1" t="n">
        <v>-1</v>
      </c>
      <c r="E56" s="5" t="s">
        <v>118</v>
      </c>
      <c r="F56" s="5" t="s">
        <v>123</v>
      </c>
    </row>
    <row r="57" customFormat="false" ht="12" hidden="false" customHeight="false" outlineLevel="0" collapsed="false">
      <c r="A57" s="1" t="s">
        <v>124</v>
      </c>
      <c r="B57" s="7" t="n">
        <f aca="false">B55</f>
        <v>0.000900641426546223</v>
      </c>
      <c r="C57" s="1" t="n">
        <v>-1</v>
      </c>
      <c r="D57" s="1" t="n">
        <v>-1</v>
      </c>
      <c r="E57" s="5" t="s">
        <v>125</v>
      </c>
    </row>
    <row r="58" customFormat="false" ht="12" hidden="false" customHeight="false" outlineLevel="0" collapsed="false">
      <c r="A58" s="1" t="s">
        <v>126</v>
      </c>
      <c r="B58" s="4" t="n">
        <f aca="false">B56</f>
        <v>0</v>
      </c>
      <c r="C58" s="1" t="n">
        <v>-1</v>
      </c>
      <c r="D58" s="1" t="n">
        <v>-1</v>
      </c>
      <c r="E58" s="5" t="s">
        <v>118</v>
      </c>
    </row>
    <row r="59" customFormat="false" ht="12" hidden="false" customHeight="false" outlineLevel="0" collapsed="false">
      <c r="A59" s="1" t="s">
        <v>127</v>
      </c>
      <c r="B59" s="1" t="n">
        <f aca="false">1-(1-B63)^(1/$B$91)</f>
        <v>0.227989637375249</v>
      </c>
      <c r="C59" s="1" t="n">
        <v>-1</v>
      </c>
      <c r="D59" s="1" t="n">
        <v>-1</v>
      </c>
    </row>
    <row r="60" customFormat="false" ht="12" hidden="false" customHeight="false" outlineLevel="0" collapsed="false">
      <c r="A60" s="1" t="s">
        <v>128</v>
      </c>
      <c r="B60" s="1" t="n">
        <f aca="false">B59</f>
        <v>0.227989637375249</v>
      </c>
      <c r="C60" s="1" t="n">
        <v>-1</v>
      </c>
      <c r="D60" s="1" t="n">
        <v>-1</v>
      </c>
    </row>
    <row r="61" customFormat="false" ht="12" hidden="false" customHeight="false" outlineLevel="0" collapsed="false">
      <c r="A61" s="1" t="s">
        <v>129</v>
      </c>
      <c r="B61" s="1" t="n">
        <f aca="false">B76*(1-B35)</f>
        <v>0.619470914248603</v>
      </c>
      <c r="C61" s="1" t="n">
        <v>-1</v>
      </c>
      <c r="D61" s="1" t="n">
        <v>-1</v>
      </c>
    </row>
    <row r="62" customFormat="false" ht="12" hidden="false" customHeight="false" outlineLevel="0" collapsed="false">
      <c r="A62" s="1" t="s">
        <v>130</v>
      </c>
      <c r="B62" s="1" t="n">
        <f aca="false">B77*(1-B35)</f>
        <v>0.617472620976833</v>
      </c>
      <c r="C62" s="1" t="n">
        <v>-1</v>
      </c>
      <c r="D62" s="1" t="n">
        <v>-1</v>
      </c>
    </row>
    <row r="63" customFormat="false" ht="12" hidden="false" customHeight="false" outlineLevel="0" collapsed="false">
      <c r="A63" s="1" t="s">
        <v>131</v>
      </c>
      <c r="B63" s="1" t="n">
        <v>0.404</v>
      </c>
      <c r="C63" s="1" t="n">
        <v>-1</v>
      </c>
      <c r="D63" s="1" t="n">
        <v>-1</v>
      </c>
      <c r="E63" s="1" t="s">
        <v>132</v>
      </c>
      <c r="F63" s="1" t="s">
        <v>133</v>
      </c>
    </row>
    <row r="64" customFormat="false" ht="12" hidden="false" customHeight="false" outlineLevel="0" collapsed="false">
      <c r="A64" s="1" t="s">
        <v>134</v>
      </c>
      <c r="B64" s="1" t="n">
        <f aca="false">1-(1-B67)^(1/$B$91)</f>
        <v>0.0527935811028306</v>
      </c>
      <c r="C64" s="1" t="n">
        <v>-1</v>
      </c>
      <c r="D64" s="1" t="n">
        <v>-1</v>
      </c>
    </row>
    <row r="65" customFormat="false" ht="12" hidden="false" customHeight="false" outlineLevel="0" collapsed="false">
      <c r="A65" s="1" t="s">
        <v>135</v>
      </c>
      <c r="B65" s="1" t="n">
        <f aca="false">1-EXP(-(-LOG(B69,EXP(1))/17.5)*1/$B$91)</f>
        <v>0.0295495344822225</v>
      </c>
      <c r="C65" s="1" t="n">
        <v>-1</v>
      </c>
      <c r="D65" s="1" t="n">
        <v>-1</v>
      </c>
      <c r="E65" s="1" t="s">
        <v>136</v>
      </c>
    </row>
    <row r="66" customFormat="false" ht="12" hidden="false" customHeight="false" outlineLevel="0" collapsed="false">
      <c r="A66" s="1" t="s">
        <v>137</v>
      </c>
      <c r="B66" s="1" t="n">
        <f aca="false">B64</f>
        <v>0.0527935811028306</v>
      </c>
      <c r="C66" s="1" t="n">
        <v>-1</v>
      </c>
      <c r="D66" s="1" t="n">
        <v>-1</v>
      </c>
    </row>
    <row r="67" customFormat="false" ht="12" hidden="false" customHeight="false" outlineLevel="0" collapsed="false">
      <c r="A67" s="1" t="s">
        <v>138</v>
      </c>
      <c r="B67" s="1" t="n">
        <v>0.1028</v>
      </c>
      <c r="C67" s="1" t="n">
        <v>-1</v>
      </c>
      <c r="D67" s="1" t="n">
        <v>-1</v>
      </c>
      <c r="E67" s="1" t="s">
        <v>139</v>
      </c>
      <c r="F67" s="1" t="s">
        <v>140</v>
      </c>
    </row>
    <row r="68" customFormat="false" ht="12" hidden="false" customHeight="false" outlineLevel="0" collapsed="false">
      <c r="A68" s="1" t="s">
        <v>141</v>
      </c>
      <c r="B68" s="1" t="n">
        <f aca="false">B65</f>
        <v>0.0295495344822225</v>
      </c>
      <c r="C68" s="1" t="n">
        <v>-1</v>
      </c>
      <c r="D68" s="1" t="n">
        <v>-1</v>
      </c>
    </row>
    <row r="69" customFormat="false" ht="12" hidden="false" customHeight="false" outlineLevel="0" collapsed="false">
      <c r="A69" s="1" t="s">
        <v>142</v>
      </c>
      <c r="B69" s="1" t="n">
        <v>0.35</v>
      </c>
      <c r="C69" s="1" t="n">
        <v>-1</v>
      </c>
      <c r="D69" s="1" t="n">
        <v>-1</v>
      </c>
      <c r="E69" s="1" t="s">
        <v>143</v>
      </c>
      <c r="F69" s="1" t="s">
        <v>144</v>
      </c>
    </row>
    <row r="70" customFormat="false" ht="12" hidden="false" customHeight="false" outlineLevel="0" collapsed="false">
      <c r="A70" s="1" t="s">
        <v>145</v>
      </c>
      <c r="B70" s="4" t="n">
        <f aca="false">1-(1-B71)^(1/$B$91)</f>
        <v>0</v>
      </c>
      <c r="C70" s="1" t="n">
        <v>-1</v>
      </c>
      <c r="D70" s="1" t="n">
        <v>-1</v>
      </c>
    </row>
    <row r="71" customFormat="false" ht="12" hidden="false" customHeight="false" outlineLevel="0" collapsed="false">
      <c r="A71" s="1" t="s">
        <v>146</v>
      </c>
      <c r="B71" s="4" t="n">
        <v>0</v>
      </c>
      <c r="C71" s="1" t="n">
        <v>-1</v>
      </c>
      <c r="D71" s="1" t="n">
        <v>-1</v>
      </c>
      <c r="E71" s="5" t="s">
        <v>147</v>
      </c>
      <c r="F71" s="5" t="s">
        <v>148</v>
      </c>
    </row>
    <row r="72" customFormat="false" ht="12" hidden="false" customHeight="false" outlineLevel="0" collapsed="false">
      <c r="A72" s="1" t="s">
        <v>149</v>
      </c>
      <c r="B72" s="4" t="n">
        <v>0</v>
      </c>
      <c r="C72" s="1" t="n">
        <v>-1</v>
      </c>
      <c r="D72" s="1" t="n">
        <v>-1</v>
      </c>
      <c r="E72" s="5" t="s">
        <v>147</v>
      </c>
      <c r="F72" s="5" t="s">
        <v>150</v>
      </c>
    </row>
    <row r="73" customFormat="false" ht="12" hidden="false" customHeight="false" outlineLevel="0" collapsed="false">
      <c r="A73" s="1" t="s">
        <v>151</v>
      </c>
      <c r="B73" s="1" t="n">
        <v>0.75</v>
      </c>
      <c r="C73" s="1" t="n">
        <v>-1</v>
      </c>
      <c r="D73" s="1" t="n">
        <v>-1</v>
      </c>
      <c r="E73" s="1" t="s">
        <v>152</v>
      </c>
      <c r="F73" s="1" t="s">
        <v>153</v>
      </c>
    </row>
    <row r="74" customFormat="false" ht="12" hidden="false" customHeight="false" outlineLevel="0" collapsed="false">
      <c r="A74" s="1" t="s">
        <v>154</v>
      </c>
      <c r="B74" s="4" t="n">
        <v>1</v>
      </c>
      <c r="C74" s="1" t="n">
        <v>-1</v>
      </c>
      <c r="D74" s="1" t="n">
        <v>-1</v>
      </c>
      <c r="E74" s="5" t="s">
        <v>155</v>
      </c>
      <c r="F74" s="5" t="s">
        <v>150</v>
      </c>
    </row>
    <row r="75" customFormat="false" ht="12" hidden="false" customHeight="false" outlineLevel="0" collapsed="false">
      <c r="A75" s="1" t="s">
        <v>156</v>
      </c>
      <c r="B75" s="4" t="n">
        <v>1</v>
      </c>
      <c r="C75" s="1" t="n">
        <v>-1</v>
      </c>
      <c r="D75" s="1" t="n">
        <v>-1</v>
      </c>
      <c r="E75" s="5" t="s">
        <v>157</v>
      </c>
      <c r="F75" s="5" t="s">
        <v>150</v>
      </c>
    </row>
    <row r="76" customFormat="false" ht="12" hidden="false" customHeight="false" outlineLevel="0" collapsed="false">
      <c r="A76" s="6" t="s">
        <v>158</v>
      </c>
      <c r="B76" s="6" t="n">
        <v>0.62</v>
      </c>
      <c r="C76" s="1" t="n">
        <v>-1</v>
      </c>
      <c r="D76" s="1" t="n">
        <v>-1</v>
      </c>
      <c r="E76" s="5" t="s">
        <v>159</v>
      </c>
      <c r="F76" s="5" t="s">
        <v>160</v>
      </c>
    </row>
    <row r="77" customFormat="false" ht="12" hidden="false" customHeight="false" outlineLevel="0" collapsed="false">
      <c r="A77" s="6" t="s">
        <v>161</v>
      </c>
      <c r="B77" s="6" t="n">
        <v>0.618</v>
      </c>
      <c r="C77" s="1" t="n">
        <v>-1</v>
      </c>
      <c r="D77" s="1" t="n">
        <v>-1</v>
      </c>
      <c r="E77" s="5" t="s">
        <v>162</v>
      </c>
      <c r="F77" s="5" t="s">
        <v>163</v>
      </c>
    </row>
    <row r="78" customFormat="false" ht="12" hidden="false" customHeight="false" outlineLevel="0" collapsed="false">
      <c r="A78" s="1" t="s">
        <v>164</v>
      </c>
      <c r="B78" s="4" t="n">
        <v>1</v>
      </c>
      <c r="C78" s="1" t="n">
        <v>-1</v>
      </c>
      <c r="D78" s="1" t="n">
        <v>-1</v>
      </c>
      <c r="E78" s="5" t="s">
        <v>165</v>
      </c>
      <c r="F78" s="5" t="s">
        <v>150</v>
      </c>
    </row>
    <row r="79" customFormat="false" ht="12" hidden="false" customHeight="false" outlineLevel="0" collapsed="false">
      <c r="A79" s="1" t="s">
        <v>166</v>
      </c>
      <c r="B79" s="1" t="n">
        <v>0.84</v>
      </c>
      <c r="C79" s="1" t="n">
        <v>-1</v>
      </c>
      <c r="D79" s="1" t="n">
        <v>-1</v>
      </c>
      <c r="E79" s="1" t="s">
        <v>167</v>
      </c>
      <c r="F79" s="1" t="s">
        <v>168</v>
      </c>
    </row>
    <row r="80" customFormat="false" ht="12" hidden="false" customHeight="false" outlineLevel="0" collapsed="false">
      <c r="A80" s="1" t="s">
        <v>169</v>
      </c>
      <c r="B80" s="7" t="n">
        <v>0.835</v>
      </c>
      <c r="C80" s="1" t="n">
        <v>0.66</v>
      </c>
      <c r="D80" s="1" t="n">
        <v>0.86</v>
      </c>
      <c r="E80" s="5" t="s">
        <v>170</v>
      </c>
      <c r="F80" s="1" t="s">
        <v>171</v>
      </c>
    </row>
    <row r="81" customFormat="false" ht="12" hidden="false" customHeight="false" outlineLevel="0" collapsed="false">
      <c r="A81" s="1" t="s">
        <v>172</v>
      </c>
      <c r="B81" s="7" t="n">
        <v>0.836</v>
      </c>
      <c r="C81" s="1" t="n">
        <v>0.66</v>
      </c>
      <c r="D81" s="1" t="n">
        <v>0.86</v>
      </c>
      <c r="E81" s="5" t="s">
        <v>173</v>
      </c>
      <c r="F81" s="1" t="s">
        <v>174</v>
      </c>
    </row>
    <row r="82" customFormat="false" ht="12" hidden="false" customHeight="false" outlineLevel="0" collapsed="false">
      <c r="A82" s="1" t="s">
        <v>175</v>
      </c>
      <c r="B82" s="1" t="n">
        <f aca="false">0.98*B79</f>
        <v>0.8232</v>
      </c>
      <c r="C82" s="1" t="n">
        <v>-1</v>
      </c>
      <c r="D82" s="1" t="n">
        <v>-1</v>
      </c>
      <c r="E82" s="1" t="s">
        <v>176</v>
      </c>
      <c r="F82" s="1" t="s">
        <v>177</v>
      </c>
    </row>
    <row r="83" customFormat="false" ht="12" hidden="false" customHeight="false" outlineLevel="0" collapsed="false">
      <c r="A83" s="8" t="s">
        <v>178</v>
      </c>
      <c r="B83" s="8" t="n">
        <v>0.8182</v>
      </c>
      <c r="C83" s="1" t="n">
        <v>-1</v>
      </c>
      <c r="D83" s="1" t="n">
        <v>-1</v>
      </c>
      <c r="E83" s="5" t="s">
        <v>170</v>
      </c>
      <c r="F83" s="5" t="s">
        <v>179</v>
      </c>
    </row>
    <row r="84" customFormat="false" ht="12" hidden="false" customHeight="false" outlineLevel="0" collapsed="false">
      <c r="A84" s="1" t="s">
        <v>180</v>
      </c>
      <c r="B84" s="9" t="n">
        <v>0.8192</v>
      </c>
      <c r="C84" s="1" t="n">
        <v>-1</v>
      </c>
      <c r="D84" s="1" t="n">
        <v>-1</v>
      </c>
      <c r="E84" s="5" t="s">
        <v>173</v>
      </c>
      <c r="F84" s="1" t="s">
        <v>181</v>
      </c>
    </row>
    <row r="85" customFormat="false" ht="12" hidden="false" customHeight="false" outlineLevel="0" collapsed="false">
      <c r="A85" s="1" t="s">
        <v>182</v>
      </c>
      <c r="B85" s="1" t="n">
        <v>0.58</v>
      </c>
      <c r="C85" s="1" t="n">
        <v>0.5</v>
      </c>
      <c r="D85" s="1" t="n">
        <v>0.7</v>
      </c>
      <c r="E85" s="1" t="s">
        <v>183</v>
      </c>
      <c r="F85" s="1" t="s">
        <v>184</v>
      </c>
    </row>
    <row r="86" customFormat="false" ht="12" hidden="false" customHeight="false" outlineLevel="0" collapsed="false">
      <c r="A86" s="1" t="s">
        <v>185</v>
      </c>
      <c r="B86" s="1" t="n">
        <v>0.52</v>
      </c>
      <c r="C86" s="1" t="n">
        <v>-1</v>
      </c>
      <c r="D86" s="1" t="n">
        <v>-1</v>
      </c>
      <c r="E86" s="1" t="s">
        <v>183</v>
      </c>
      <c r="F86" s="1" t="s">
        <v>186</v>
      </c>
    </row>
    <row r="87" customFormat="false" ht="12" hidden="false" customHeight="false" outlineLevel="0" collapsed="false">
      <c r="A87" s="1" t="s">
        <v>187</v>
      </c>
      <c r="B87" s="1" t="n">
        <f aca="false">B82</f>
        <v>0.8232</v>
      </c>
      <c r="C87" s="1" t="n">
        <v>-1</v>
      </c>
      <c r="D87" s="1" t="n">
        <v>-1</v>
      </c>
      <c r="E87" s="1" t="s">
        <v>188</v>
      </c>
    </row>
    <row r="88" customFormat="false" ht="12" hidden="false" customHeight="false" outlineLevel="0" collapsed="false">
      <c r="A88" s="1" t="s">
        <v>189</v>
      </c>
      <c r="B88" s="1" t="n">
        <f aca="false">B82</f>
        <v>0.8232</v>
      </c>
      <c r="C88" s="1" t="n">
        <v>-1</v>
      </c>
      <c r="D88" s="1" t="n">
        <v>-1</v>
      </c>
      <c r="E88" s="1" t="s">
        <v>188</v>
      </c>
    </row>
    <row r="89" customFormat="false" ht="12" hidden="false" customHeight="false" outlineLevel="0" collapsed="false">
      <c r="A89" s="1" t="s">
        <v>190</v>
      </c>
      <c r="B89" s="6" t="n">
        <v>0.84</v>
      </c>
      <c r="C89" s="1" t="n">
        <v>-1</v>
      </c>
      <c r="D89" s="1" t="n">
        <v>-1</v>
      </c>
      <c r="F89" s="5" t="s">
        <v>191</v>
      </c>
    </row>
    <row r="90" customFormat="false" ht="12" hidden="false" customHeight="false" outlineLevel="0" collapsed="false">
      <c r="A90" s="1" t="s">
        <v>192</v>
      </c>
      <c r="B90" s="7" t="n">
        <v>0.84</v>
      </c>
      <c r="C90" s="1" t="n">
        <v>-1</v>
      </c>
      <c r="D90" s="1" t="n">
        <v>-1</v>
      </c>
      <c r="E90" s="5" t="s">
        <v>193</v>
      </c>
      <c r="F90" s="5" t="s">
        <v>194</v>
      </c>
    </row>
    <row r="91" customFormat="false" ht="12" hidden="false" customHeight="false" outlineLevel="0" collapsed="false">
      <c r="A91" s="10" t="s">
        <v>195</v>
      </c>
      <c r="B91" s="1" t="n">
        <v>2</v>
      </c>
      <c r="C91" s="1" t="n">
        <v>-1</v>
      </c>
      <c r="D91" s="1" t="n">
        <v>-1</v>
      </c>
      <c r="E91" s="5" t="s">
        <v>196</v>
      </c>
    </row>
    <row r="92" customFormat="false" ht="12" hidden="false" customHeight="false" outlineLevel="0" collapsed="false">
      <c r="A92" s="10" t="s">
        <v>197</v>
      </c>
      <c r="B92" s="5" t="n">
        <f aca="false">12/B91</f>
        <v>6</v>
      </c>
      <c r="C92" s="1" t="n">
        <v>-1</v>
      </c>
      <c r="D92" s="1" t="n">
        <v>-1</v>
      </c>
      <c r="E92" s="5" t="s">
        <v>198</v>
      </c>
      <c r="F92" s="5" t="s">
        <v>199</v>
      </c>
    </row>
  </sheetData>
  <autoFilter ref="A1:F9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0.00184691109687812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0.612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0.0018916537948187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0.597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1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f aca="false">0.007634/4.24</f>
        <v>0.00180047169811321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0.581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f aca="false">0.007634/4.24</f>
        <v>0.00180047169811321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0.735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0.404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f aca="false">0.007634/4.24</f>
        <v>0.00180047169811321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0.72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0.314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0.0058691355195081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0.704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0.314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0.00344980252811424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0.689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0.219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0.00324775583133558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0.673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0.219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0.00258766335262408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0.658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0.00193687668776452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0.643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73046875" defaultRowHeight="12" zeroHeight="false" outlineLevelRow="0" outlineLevelCol="0"/>
  <cols>
    <col collapsed="false" customWidth="true" hidden="false" outlineLevel="0" max="1" min="1" style="1" width="28.45"/>
    <col collapsed="false" customWidth="true" hidden="false" outlineLevel="0" max="2" min="2" style="1" width="7.82"/>
    <col collapsed="false" customWidth="true" hidden="false" outlineLevel="0" max="5" min="5" style="1" width="68.2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" hidden="false" customHeight="false" outlineLevel="0" collapsed="false">
      <c r="A2" s="1" t="s">
        <v>52</v>
      </c>
      <c r="B2" s="1" t="n">
        <v>0.0018456703895995</v>
      </c>
      <c r="C2" s="1" t="n">
        <v>-1</v>
      </c>
      <c r="D2" s="1" t="n">
        <v>-1</v>
      </c>
      <c r="E2" s="1" t="s">
        <v>53</v>
      </c>
    </row>
    <row r="3" customFormat="false" ht="12" hidden="false" customHeight="false" outlineLevel="0" collapsed="false">
      <c r="A3" s="1" t="s">
        <v>151</v>
      </c>
      <c r="B3" s="1" t="n">
        <v>0.627</v>
      </c>
      <c r="C3" s="1" t="n">
        <v>-1</v>
      </c>
      <c r="D3" s="1" t="n">
        <v>-1</v>
      </c>
      <c r="E3" s="1" t="s">
        <v>152</v>
      </c>
    </row>
    <row r="4" customFormat="false" ht="12" hidden="false" customHeight="false" outlineLevel="0" collapsed="false">
      <c r="A4" s="1" t="s">
        <v>76</v>
      </c>
      <c r="B4" s="7" t="n">
        <v>0.001706</v>
      </c>
      <c r="C4" s="1" t="n">
        <v>-1</v>
      </c>
      <c r="D4" s="1" t="n">
        <v>-1</v>
      </c>
      <c r="E4" s="5" t="s">
        <v>77</v>
      </c>
    </row>
    <row r="5" customFormat="false" ht="12" hidden="false" customHeight="false" outlineLevel="0" collapsed="false">
      <c r="A5" s="1" t="s">
        <v>131</v>
      </c>
      <c r="B5" s="1" t="n">
        <v>0.048</v>
      </c>
      <c r="C5" s="1" t="n">
        <v>-1</v>
      </c>
      <c r="D5" s="1" t="n">
        <v>-1</v>
      </c>
      <c r="E5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2020-01-03T09:55:15Z</dcterms:created>
  <dc:creator>Apache POI</dc:creator>
  <dc:description/>
  <dc:language>en-US</dc:language>
  <cp:lastModifiedBy/>
  <dcterms:modified xsi:type="dcterms:W3CDTF">2025-02-13T14:56:16Z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