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4820186E-C614-CF4D-A3A8-D14BA7C783F6}" xr6:coauthVersionLast="45" xr6:coauthVersionMax="45" xr10:uidLastSave="{00000000-0000-0000-0000-000000000000}"/>
  <bookViews>
    <workbookView xWindow="14600" yWindow="0" windowWidth="14200" windowHeight="18000" activeTab="1" xr2:uid="{663FE1B6-0B7E-E04A-924C-6AB15F4F5852}"/>
  </bookViews>
  <sheets>
    <sheet name="clemsonUnivDaily" sheetId="5" r:id="rId1"/>
    <sheet name="clemsonUnivWeekly" sheetId="6" r:id="rId2"/>
    <sheet name="Daily Data" sheetId="1" r:id="rId3"/>
    <sheet name="Weekly Data" sheetId="4" r:id="rId4"/>
    <sheet name="Isolation and Quarantin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6" l="1"/>
  <c r="C30" i="6" s="1"/>
  <c r="I30" i="6"/>
  <c r="H30" i="6"/>
  <c r="G30" i="6"/>
  <c r="F30" i="6"/>
  <c r="E30" i="6"/>
  <c r="D30" i="6"/>
  <c r="B30" i="6"/>
  <c r="K117" i="5"/>
  <c r="K118" i="5"/>
  <c r="K119" i="5"/>
  <c r="K120" i="5"/>
  <c r="K121" i="5"/>
  <c r="K122" i="5"/>
  <c r="J117" i="5"/>
  <c r="J118" i="5"/>
  <c r="J119" i="5"/>
  <c r="J120" i="5"/>
  <c r="J121" i="5"/>
  <c r="J122" i="5"/>
  <c r="I118" i="5"/>
  <c r="I119" i="5"/>
  <c r="I120" i="5"/>
  <c r="I121" i="5"/>
  <c r="I122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H117" i="5"/>
  <c r="H118" i="5"/>
  <c r="H119" i="5"/>
  <c r="H120" i="5"/>
  <c r="H121" i="5"/>
  <c r="H122" i="5"/>
  <c r="G118" i="5"/>
  <c r="G119" i="5"/>
  <c r="G120" i="5"/>
  <c r="G121" i="5"/>
  <c r="G122" i="5"/>
  <c r="E122" i="5"/>
  <c r="E121" i="5"/>
  <c r="E120" i="5"/>
  <c r="E119" i="5"/>
  <c r="E118" i="5"/>
  <c r="E117" i="5"/>
  <c r="G117" i="5"/>
  <c r="I117" i="5"/>
  <c r="I116" i="5" l="1"/>
  <c r="J116" i="5"/>
  <c r="E116" i="5"/>
  <c r="G116" i="5"/>
  <c r="E111" i="5"/>
  <c r="G111" i="5"/>
  <c r="H9" i="5" l="1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8" i="5"/>
  <c r="K17" i="5" l="1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F15" i="5"/>
  <c r="F14" i="5"/>
  <c r="F13" i="5"/>
  <c r="F12" i="5"/>
  <c r="F11" i="5"/>
  <c r="F10" i="5"/>
  <c r="F9" i="5"/>
  <c r="F8" i="5"/>
  <c r="F29" i="6" l="1"/>
  <c r="D29" i="6"/>
  <c r="E109" i="5"/>
  <c r="E110" i="5"/>
  <c r="E112" i="5"/>
  <c r="E113" i="5"/>
  <c r="E114" i="5"/>
  <c r="E115" i="5"/>
  <c r="J109" i="5"/>
  <c r="J110" i="5"/>
  <c r="J111" i="5"/>
  <c r="J112" i="5"/>
  <c r="J113" i="5"/>
  <c r="J114" i="5"/>
  <c r="J115" i="5"/>
  <c r="I111" i="5"/>
  <c r="I112" i="5"/>
  <c r="I113" i="5"/>
  <c r="I114" i="5"/>
  <c r="I115" i="5"/>
  <c r="G112" i="5"/>
  <c r="G113" i="5"/>
  <c r="G114" i="5"/>
  <c r="G115" i="5"/>
  <c r="G110" i="5"/>
  <c r="I110" i="5"/>
  <c r="G109" i="5"/>
  <c r="I109" i="5"/>
  <c r="K116" i="5" l="1"/>
  <c r="H116" i="5"/>
  <c r="H115" i="5"/>
  <c r="K115" i="5"/>
  <c r="G29" i="6"/>
  <c r="H29" i="6"/>
  <c r="I29" i="6"/>
  <c r="E2" i="5"/>
  <c r="G100" i="1" l="1"/>
  <c r="G101" i="1"/>
  <c r="G102" i="1"/>
  <c r="G103" i="1"/>
  <c r="G104" i="1"/>
  <c r="F100" i="1"/>
  <c r="F101" i="1"/>
  <c r="F102" i="1"/>
  <c r="F103" i="1"/>
  <c r="F104" i="1"/>
  <c r="E100" i="1"/>
  <c r="E101" i="1"/>
  <c r="E102" i="1"/>
  <c r="E103" i="1"/>
  <c r="E104" i="1"/>
  <c r="D100" i="1"/>
  <c r="D101" i="1"/>
  <c r="D102" i="1"/>
  <c r="D103" i="1"/>
  <c r="D104" i="1"/>
  <c r="C101" i="1"/>
  <c r="C102" i="1"/>
  <c r="C103" i="1"/>
  <c r="C104" i="1"/>
  <c r="C100" i="1"/>
  <c r="I3" i="6"/>
  <c r="I4" i="6"/>
  <c r="I5" i="6"/>
  <c r="I6" i="6"/>
  <c r="I7" i="6"/>
  <c r="I8" i="6"/>
  <c r="I9" i="6"/>
  <c r="I10" i="6"/>
  <c r="I11" i="6"/>
  <c r="I12" i="6"/>
  <c r="I13" i="6"/>
  <c r="I2" i="6"/>
  <c r="H3" i="6"/>
  <c r="H4" i="6"/>
  <c r="H5" i="6"/>
  <c r="H6" i="6"/>
  <c r="H7" i="6"/>
  <c r="H8" i="6"/>
  <c r="H9" i="6"/>
  <c r="H10" i="6"/>
  <c r="H11" i="6"/>
  <c r="H12" i="6"/>
  <c r="H13" i="6"/>
  <c r="H2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E103" i="5"/>
  <c r="G10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1" i="5"/>
  <c r="E92" i="5"/>
  <c r="E93" i="5"/>
  <c r="E94" i="5"/>
  <c r="E95" i="5"/>
  <c r="E96" i="5"/>
  <c r="E97" i="5"/>
  <c r="E98" i="5"/>
  <c r="E99" i="5"/>
  <c r="E100" i="5"/>
  <c r="E102" i="5"/>
  <c r="E104" i="5"/>
  <c r="E105" i="5"/>
  <c r="E106" i="5"/>
  <c r="E107" i="5"/>
  <c r="E108" i="5"/>
  <c r="E4" i="6"/>
  <c r="E5" i="6"/>
  <c r="E6" i="6"/>
  <c r="E7" i="6"/>
  <c r="E8" i="6"/>
  <c r="E9" i="6"/>
  <c r="E10" i="6"/>
  <c r="E11" i="6"/>
  <c r="E12" i="6"/>
  <c r="E13" i="6"/>
  <c r="E3" i="6"/>
  <c r="C4" i="6"/>
  <c r="C5" i="6"/>
  <c r="C6" i="6"/>
  <c r="C7" i="6"/>
  <c r="C8" i="6"/>
  <c r="C9" i="6"/>
  <c r="C10" i="6"/>
  <c r="C11" i="6"/>
  <c r="C12" i="6"/>
  <c r="C13" i="6"/>
  <c r="C3" i="6"/>
  <c r="B14" i="6"/>
  <c r="C14" i="6" s="1"/>
  <c r="B15" i="6"/>
  <c r="I15" i="6" s="1"/>
  <c r="B16" i="6"/>
  <c r="B17" i="6"/>
  <c r="B18" i="6"/>
  <c r="B19" i="6"/>
  <c r="I19" i="6" s="1"/>
  <c r="B20" i="6"/>
  <c r="I20" i="6" s="1"/>
  <c r="B21" i="6"/>
  <c r="I21" i="6" s="1"/>
  <c r="B22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E29" i="6" s="1"/>
  <c r="D14" i="6"/>
  <c r="E14" i="6" s="1"/>
  <c r="B28" i="6"/>
  <c r="B27" i="6"/>
  <c r="I27" i="6" s="1"/>
  <c r="B26" i="6"/>
  <c r="B25" i="6"/>
  <c r="H25" i="6" s="1"/>
  <c r="B24" i="6"/>
  <c r="I24" i="6" s="1"/>
  <c r="B23" i="6"/>
  <c r="I23" i="6" s="1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K114" i="5" s="1"/>
  <c r="J11" i="5"/>
  <c r="F28" i="4"/>
  <c r="G28" i="4"/>
  <c r="H28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1" i="5"/>
  <c r="G92" i="5"/>
  <c r="G93" i="5"/>
  <c r="G94" i="5"/>
  <c r="G95" i="5"/>
  <c r="G96" i="5"/>
  <c r="G97" i="5"/>
  <c r="G98" i="5"/>
  <c r="G99" i="5"/>
  <c r="G100" i="5"/>
  <c r="G102" i="5"/>
  <c r="H102" i="5" s="1"/>
  <c r="G104" i="5"/>
  <c r="H104" i="5" s="1"/>
  <c r="G105" i="5"/>
  <c r="G106" i="5"/>
  <c r="G107" i="5"/>
  <c r="G108" i="5"/>
  <c r="H114" i="5" s="1"/>
  <c r="G2" i="5"/>
  <c r="L57" i="1"/>
  <c r="H103" i="5" l="1"/>
  <c r="K113" i="5"/>
  <c r="K112" i="5"/>
  <c r="K111" i="5"/>
  <c r="K105" i="5"/>
  <c r="K106" i="5"/>
  <c r="K107" i="5"/>
  <c r="K108" i="5"/>
  <c r="K109" i="5"/>
  <c r="K104" i="5"/>
  <c r="K110" i="5"/>
  <c r="H105" i="5"/>
  <c r="H106" i="5"/>
  <c r="H113" i="5"/>
  <c r="H108" i="5"/>
  <c r="H107" i="5"/>
  <c r="H110" i="5"/>
  <c r="H109" i="5"/>
  <c r="H112" i="5"/>
  <c r="H111" i="5"/>
  <c r="G24" i="6"/>
  <c r="G18" i="6"/>
  <c r="G17" i="6"/>
  <c r="G16" i="6"/>
  <c r="G21" i="6"/>
  <c r="G14" i="6"/>
  <c r="G23" i="6"/>
  <c r="G15" i="6"/>
  <c r="G19" i="6"/>
  <c r="I28" i="6"/>
  <c r="C29" i="6"/>
  <c r="G20" i="6"/>
  <c r="G26" i="6"/>
  <c r="G25" i="6"/>
  <c r="G22" i="6"/>
  <c r="H22" i="6"/>
  <c r="G27" i="6"/>
  <c r="I25" i="6"/>
  <c r="H23" i="6"/>
  <c r="I22" i="6"/>
  <c r="H15" i="6"/>
  <c r="G28" i="6"/>
  <c r="H18" i="6"/>
  <c r="I18" i="6"/>
  <c r="H17" i="6"/>
  <c r="H14" i="6"/>
  <c r="I17" i="6"/>
  <c r="H26" i="6"/>
  <c r="H24" i="6"/>
  <c r="H16" i="6"/>
  <c r="H19" i="6"/>
  <c r="I26" i="6"/>
  <c r="H21" i="6"/>
  <c r="I16" i="6"/>
  <c r="H28" i="6"/>
  <c r="H20" i="6"/>
  <c r="H27" i="6"/>
  <c r="I14" i="6"/>
  <c r="E25" i="6"/>
  <c r="E27" i="6"/>
  <c r="E19" i="6"/>
  <c r="C19" i="6"/>
  <c r="E17" i="6"/>
  <c r="C27" i="6"/>
  <c r="C25" i="6"/>
  <c r="E23" i="6"/>
  <c r="E15" i="6"/>
  <c r="C15" i="6"/>
  <c r="E22" i="6"/>
  <c r="C22" i="6"/>
  <c r="E21" i="6"/>
  <c r="C21" i="6"/>
  <c r="C17" i="6"/>
  <c r="C28" i="6"/>
  <c r="E28" i="6"/>
  <c r="E20" i="6"/>
  <c r="C20" i="6"/>
  <c r="C24" i="6"/>
  <c r="E26" i="6"/>
  <c r="E18" i="6"/>
  <c r="C18" i="6"/>
  <c r="C23" i="6"/>
  <c r="C26" i="6"/>
  <c r="E24" i="6"/>
  <c r="E16" i="6"/>
  <c r="C16" i="6"/>
  <c r="D97" i="1"/>
  <c r="E97" i="1"/>
  <c r="F97" i="1"/>
  <c r="G97" i="1" s="1"/>
  <c r="D98" i="1"/>
  <c r="E98" i="1"/>
  <c r="F98" i="1"/>
  <c r="G98" i="1" s="1"/>
  <c r="D99" i="1"/>
  <c r="E99" i="1"/>
  <c r="F99" i="1"/>
  <c r="G99" i="1"/>
  <c r="AA27" i="4"/>
  <c r="AD27" i="4" s="1"/>
  <c r="AB27" i="4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2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" i="4"/>
  <c r="D92" i="1" l="1"/>
  <c r="F92" i="1"/>
  <c r="G92" i="1"/>
  <c r="C93" i="1"/>
  <c r="D93" i="1"/>
  <c r="F93" i="1"/>
  <c r="G93" i="1"/>
  <c r="C94" i="1"/>
  <c r="D94" i="1"/>
  <c r="F94" i="1"/>
  <c r="G94" i="1"/>
  <c r="C95" i="1"/>
  <c r="D95" i="1"/>
  <c r="F95" i="1"/>
  <c r="G95" i="1"/>
  <c r="C96" i="1"/>
  <c r="D96" i="1"/>
  <c r="F96" i="1"/>
  <c r="G96" i="1" s="1"/>
  <c r="Z27" i="4"/>
  <c r="Y27" i="4"/>
  <c r="X27" i="4"/>
  <c r="W27" i="4"/>
  <c r="G27" i="4"/>
  <c r="F27" i="4"/>
  <c r="K27" i="4"/>
  <c r="J27" i="4"/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C91" i="1" l="1"/>
  <c r="D91" i="1"/>
  <c r="F91" i="1"/>
  <c r="C85" i="1" l="1"/>
  <c r="D85" i="1"/>
  <c r="F85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F84" i="1"/>
  <c r="G91" i="1" s="1"/>
  <c r="C84" i="1"/>
  <c r="D84" i="1"/>
  <c r="Z26" i="4"/>
  <c r="Y26" i="4"/>
  <c r="X26" i="4"/>
  <c r="W26" i="4"/>
  <c r="J26" i="4"/>
  <c r="K26" i="4"/>
  <c r="G26" i="4"/>
  <c r="F26" i="4"/>
  <c r="F24" i="4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80" i="1"/>
  <c r="C81" i="1"/>
  <c r="C82" i="1"/>
  <c r="C83" i="1"/>
  <c r="C3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5" i="4"/>
  <c r="F83" i="1" l="1"/>
  <c r="G90" i="1" s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G73" i="1" s="1"/>
  <c r="F74" i="1"/>
  <c r="G74" i="1" s="1"/>
  <c r="F75" i="1"/>
  <c r="G75" i="1" s="1"/>
  <c r="F76" i="1"/>
  <c r="F77" i="1"/>
  <c r="F78" i="1"/>
  <c r="F79" i="1"/>
  <c r="F80" i="1"/>
  <c r="F81" i="1"/>
  <c r="F82" i="1"/>
  <c r="D72" i="1"/>
  <c r="D73" i="1"/>
  <c r="D74" i="1"/>
  <c r="D75" i="1"/>
  <c r="D76" i="1"/>
  <c r="D77" i="1"/>
  <c r="D78" i="1"/>
  <c r="D79" i="1"/>
  <c r="D80" i="1"/>
  <c r="D81" i="1"/>
  <c r="D82" i="1"/>
  <c r="D83" i="1"/>
  <c r="G82" i="1" l="1"/>
  <c r="G89" i="1"/>
  <c r="G88" i="1"/>
  <c r="G81" i="1"/>
  <c r="G87" i="1"/>
  <c r="G80" i="1"/>
  <c r="G86" i="1"/>
  <c r="G79" i="1"/>
  <c r="G85" i="1"/>
  <c r="G78" i="1"/>
  <c r="G84" i="1"/>
  <c r="G77" i="1"/>
  <c r="G83" i="1"/>
  <c r="G76" i="1"/>
  <c r="AB18" i="4"/>
  <c r="AB19" i="4" s="1"/>
  <c r="AB20" i="4" s="1"/>
  <c r="AB21" i="4" s="1"/>
  <c r="AB22" i="4" s="1"/>
  <c r="AB23" i="4" s="1"/>
  <c r="AB24" i="4" s="1"/>
  <c r="AB25" i="4" s="1"/>
  <c r="AB26" i="4" s="1"/>
  <c r="W25" i="4"/>
  <c r="X25" i="4"/>
  <c r="Y25" i="4"/>
  <c r="Z25" i="4"/>
  <c r="J25" i="4"/>
  <c r="K25" i="4"/>
  <c r="G25" i="4"/>
  <c r="AD2" i="4" l="1"/>
  <c r="AA3" i="4"/>
  <c r="AD3" i="4" s="1"/>
  <c r="AA2" i="4"/>
  <c r="AA4" i="4" l="1"/>
  <c r="W24" i="4"/>
  <c r="X24" i="4"/>
  <c r="Y24" i="4"/>
  <c r="Z24" i="4"/>
  <c r="AD4" i="4" l="1"/>
  <c r="AA5" i="4"/>
  <c r="J24" i="4"/>
  <c r="K24" i="4"/>
  <c r="L27" i="4" s="1"/>
  <c r="G24" i="4"/>
  <c r="AA6" i="4" l="1"/>
  <c r="AD5" i="4"/>
  <c r="AA7" i="4" l="1"/>
  <c r="AD6" i="4"/>
  <c r="D71" i="1"/>
  <c r="D70" i="1"/>
  <c r="AA8" i="4" l="1"/>
  <c r="AD7" i="4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7" i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W19" i="4"/>
  <c r="W20" i="4"/>
  <c r="W21" i="4"/>
  <c r="W22" i="4"/>
  <c r="W23" i="4"/>
  <c r="Z19" i="4"/>
  <c r="Z20" i="4"/>
  <c r="Z21" i="4"/>
  <c r="Z22" i="4"/>
  <c r="Z23" i="4"/>
  <c r="Y19" i="4"/>
  <c r="Y20" i="4"/>
  <c r="Y21" i="4"/>
  <c r="Y22" i="4"/>
  <c r="Y23" i="4"/>
  <c r="Z18" i="4"/>
  <c r="Y18" i="4"/>
  <c r="Y17" i="4"/>
  <c r="Z17" i="4"/>
  <c r="G22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3" i="4"/>
  <c r="G5" i="4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8" i="1"/>
  <c r="AA9" i="4" l="1"/>
  <c r="AD8" i="4"/>
  <c r="X23" i="4"/>
  <c r="X22" i="4"/>
  <c r="X21" i="4"/>
  <c r="X20" i="4"/>
  <c r="AA10" i="4" l="1"/>
  <c r="AD9" i="4"/>
  <c r="X19" i="4"/>
  <c r="X18" i="4"/>
  <c r="W18" i="4"/>
  <c r="K23" i="4"/>
  <c r="L26" i="4" s="1"/>
  <c r="K18" i="4"/>
  <c r="K19" i="4"/>
  <c r="K20" i="4"/>
  <c r="K21" i="4"/>
  <c r="K22" i="4"/>
  <c r="K17" i="4"/>
  <c r="X17" i="4"/>
  <c r="W17" i="4"/>
  <c r="Y4" i="4"/>
  <c r="Z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W14" i="4"/>
  <c r="X14" i="4"/>
  <c r="Y14" i="4"/>
  <c r="Z14" i="4"/>
  <c r="W15" i="4"/>
  <c r="X15" i="4"/>
  <c r="Y15" i="4"/>
  <c r="Z15" i="4"/>
  <c r="W16" i="4"/>
  <c r="X16" i="4"/>
  <c r="Y16" i="4"/>
  <c r="Z16" i="4"/>
  <c r="Z2" i="4"/>
  <c r="Y2" i="4"/>
  <c r="Z3" i="4"/>
  <c r="Y3" i="4"/>
  <c r="N2" i="4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M2" i="4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25" i="4" l="1"/>
  <c r="AA11" i="4"/>
  <c r="AD10" i="4"/>
  <c r="L24" i="4"/>
  <c r="L21" i="4"/>
  <c r="L10" i="4"/>
  <c r="L9" i="4"/>
  <c r="L16" i="4"/>
  <c r="L6" i="4"/>
  <c r="L13" i="4"/>
  <c r="L12" i="4"/>
  <c r="L23" i="4"/>
  <c r="L8" i="4"/>
  <c r="L15" i="4"/>
  <c r="L7" i="4"/>
  <c r="L14" i="4"/>
  <c r="L5" i="4"/>
  <c r="L11" i="4"/>
  <c r="L22" i="4"/>
  <c r="L19" i="4"/>
  <c r="L18" i="4"/>
  <c r="L17" i="4"/>
  <c r="L20" i="4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Y37" i="1"/>
  <c r="X37" i="1"/>
  <c r="L38" i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37" i="1"/>
  <c r="W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J37" i="1"/>
  <c r="AA12" i="4" l="1"/>
  <c r="AD11" i="4"/>
  <c r="K45" i="1"/>
  <c r="K53" i="1"/>
  <c r="K52" i="1"/>
  <c r="K44" i="1"/>
  <c r="K51" i="1"/>
  <c r="K49" i="1"/>
  <c r="K50" i="1"/>
  <c r="K56" i="1"/>
  <c r="K57" i="1"/>
  <c r="K43" i="1"/>
  <c r="K48" i="1"/>
  <c r="K47" i="1"/>
  <c r="K55" i="1"/>
  <c r="K54" i="1"/>
  <c r="K46" i="1"/>
  <c r="AA13" i="4" l="1"/>
  <c r="AD12" i="4"/>
  <c r="AA14" i="4" l="1"/>
  <c r="AD13" i="4"/>
  <c r="AA15" i="4" l="1"/>
  <c r="AD14" i="4"/>
  <c r="AA16" i="4" l="1"/>
  <c r="AD15" i="4"/>
  <c r="AA17" i="4" l="1"/>
  <c r="AD16" i="4"/>
  <c r="AA18" i="4" l="1"/>
  <c r="AD17" i="4"/>
  <c r="AA19" i="4" l="1"/>
  <c r="AD18" i="4"/>
  <c r="AA20" i="4" l="1"/>
  <c r="AD19" i="4"/>
  <c r="AA21" i="4" l="1"/>
  <c r="AD20" i="4"/>
  <c r="AA22" i="4" l="1"/>
  <c r="AD21" i="4"/>
  <c r="AA23" i="4" l="1"/>
  <c r="AD22" i="4"/>
  <c r="AA24" i="4" l="1"/>
  <c r="AD23" i="4"/>
  <c r="AA25" i="4" l="1"/>
  <c r="AD24" i="4"/>
  <c r="AD25" i="4" l="1"/>
  <c r="AA26" i="4"/>
  <c r="AD2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I1" authorId="0" shapeId="0" xr:uid="{35BAE399-605F-4D4E-8D39-3272AE62FA7E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population for Clemson used for the pC measurement is 26,406 - the reported Fall 2020 overall enrollment on November 24, 2020.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H1" authorId="0" shapeId="0" xr:uid="{EC62B871-9C18-4743-82CE-15ABB4BFA0D9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Student population of 20,195 undergraduate students and 5,627 graduate students for a total of 25,822 students.</t>
        </r>
      </text>
    </comment>
  </commentList>
</comments>
</file>

<file path=xl/sharedStrings.xml><?xml version="1.0" encoding="utf-8"?>
<sst xmlns="http://schemas.openxmlformats.org/spreadsheetml/2006/main" count="142" uniqueCount="56">
  <si>
    <t>Date</t>
  </si>
  <si>
    <t>Positive</t>
  </si>
  <si>
    <t>Total Tests</t>
  </si>
  <si>
    <t>Cumulative Total Tests</t>
  </si>
  <si>
    <t>% Positive</t>
  </si>
  <si>
    <t>Symptomatic (Medical Centers)</t>
  </si>
  <si>
    <t>Asymtomatic (Surveillance)</t>
  </si>
  <si>
    <t>Total Symptomatic Tests</t>
  </si>
  <si>
    <t>Total Asymptomatic Tests</t>
  </si>
  <si>
    <t>Total Test Check</t>
  </si>
  <si>
    <t>Positive Case Check</t>
  </si>
  <si>
    <t>In/Room Apartment I/Q</t>
  </si>
  <si>
    <t>I/Q Space</t>
  </si>
  <si>
    <t>Total On-Campus I/Q</t>
  </si>
  <si>
    <t>Cumulative Total Cases</t>
  </si>
  <si>
    <t>7-Day Rolling Average</t>
  </si>
  <si>
    <t>7-Day Rolling Average %</t>
  </si>
  <si>
    <t>Student Positive</t>
  </si>
  <si>
    <t>Student Tests</t>
  </si>
  <si>
    <t>Employee Positive</t>
  </si>
  <si>
    <t>Employee Tests</t>
  </si>
  <si>
    <t>S/E Positive Check</t>
  </si>
  <si>
    <t>S/E Test Check</t>
  </si>
  <si>
    <r>
      <t xml:space="preserve">Data from dates marked in </t>
    </r>
    <r>
      <rPr>
        <b/>
        <sz val="12"/>
        <color rgb="FF00B050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is sourced in part from Benjy Renton, who sourced data from Clemson University.</t>
    </r>
  </si>
  <si>
    <t>Data from dates not marked in any particular way is sourced from Clemson University directly.</t>
  </si>
  <si>
    <t>Week Start</t>
  </si>
  <si>
    <t>End</t>
  </si>
  <si>
    <t>to</t>
  </si>
  <si>
    <t>-</t>
  </si>
  <si>
    <t>Monthly Rolling Average</t>
  </si>
  <si>
    <t>Monthly Rolling Average %</t>
  </si>
  <si>
    <r>
      <t xml:space="preserve">Weeks marked in </t>
    </r>
    <r>
      <rPr>
        <b/>
        <sz val="12"/>
        <color theme="1"/>
        <rFont val="Calibri"/>
        <family val="2"/>
        <scheme val="minor"/>
      </rPr>
      <t xml:space="preserve">beige </t>
    </r>
    <r>
      <rPr>
        <sz val="12"/>
        <color theme="1"/>
        <rFont val="Calibri"/>
        <family val="2"/>
        <scheme val="minor"/>
      </rPr>
      <t>are historical and changes are unlikely to be made.</t>
    </r>
  </si>
  <si>
    <r>
      <t xml:space="preserve">Weeks marked In </t>
    </r>
    <r>
      <rPr>
        <b/>
        <sz val="12"/>
        <color theme="1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are within a 4-week period (visible on dashboard) and changes may be made.</t>
    </r>
  </si>
  <si>
    <t>Tuesdays = last day for data, wiped off on Friday</t>
  </si>
  <si>
    <t>Tuesday = full data for previous week, Friday is partial week</t>
  </si>
  <si>
    <t>Positive per Capita (100k)</t>
  </si>
  <si>
    <t>Tests per Capita (100k)</t>
  </si>
  <si>
    <t>Location</t>
  </si>
  <si>
    <t>CU</t>
  </si>
  <si>
    <t>Student Population</t>
  </si>
  <si>
    <t>Cumulative % Impact</t>
  </si>
  <si>
    <t>Cumulative Student Positive</t>
  </si>
  <si>
    <t>CSP Since IPI</t>
  </si>
  <si>
    <t>Estimated Active Cases</t>
  </si>
  <si>
    <t>% Change</t>
  </si>
  <si>
    <t>DAC %C</t>
  </si>
  <si>
    <t>7D Positive %Δ</t>
  </si>
  <si>
    <t>7D Test %Δ</t>
  </si>
  <si>
    <t>10D EAC</t>
  </si>
  <si>
    <t>Week End</t>
  </si>
  <si>
    <t>Positive pC (100k)</t>
  </si>
  <si>
    <t>7D Rolling µ Positive</t>
  </si>
  <si>
    <t>7D Rolling µ EAC</t>
  </si>
  <si>
    <t>In Room/Apartment I/Q</t>
  </si>
  <si>
    <t>On-Campus I/Q</t>
  </si>
  <si>
    <t>7D Rolling µ %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</si>
</sst>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%"/>
    <numFmt numFmtId="165" formatCode="m/d;@"/>
    <numFmt numFmtId="166" formatCode="0.000%"/>
    <numFmt numFmtId="167" formatCode="0.0000%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 (Body)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14" fontId="0" fillId="2" borderId="0" xfId="0" applyNumberFormat="1" applyFill="1"/>
    <xf numFmtId="14" fontId="0" fillId="3" borderId="0" xfId="0" applyNumberFormat="1" applyFill="1"/>
    <xf numFmtId="0" fontId="0" fillId="0" borderId="0" xfId="1" applyNumberFormat="1" applyFont="1"/>
    <xf numFmtId="0" fontId="2" fillId="0" borderId="0" xfId="0" applyNumberFormat="1" applyFont="1"/>
    <xf numFmtId="0" fontId="0" fillId="0" borderId="0" xfId="0" applyFont="1"/>
    <xf numFmtId="14" fontId="4" fillId="2" borderId="0" xfId="0" applyNumberFormat="1" applyFont="1" applyFill="1"/>
    <xf numFmtId="14" fontId="4" fillId="3" borderId="0" xfId="0" applyNumberFormat="1" applyFont="1" applyFill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 applyFont="1"/>
    <xf numFmtId="165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0" fillId="0" borderId="0" xfId="0" applyNumberFormat="1" applyFont="1"/>
    <xf numFmtId="0" fontId="0" fillId="5" borderId="0" xfId="0" applyFont="1" applyFill="1"/>
    <xf numFmtId="0" fontId="0" fillId="5" borderId="0" xfId="0" applyFill="1"/>
    <xf numFmtId="0" fontId="2" fillId="5" borderId="0" xfId="0" applyFont="1" applyFill="1"/>
    <xf numFmtId="164" fontId="0" fillId="5" borderId="0" xfId="1" applyNumberFormat="1" applyFont="1" applyFill="1"/>
    <xf numFmtId="164" fontId="0" fillId="5" borderId="0" xfId="0" applyNumberFormat="1" applyFill="1"/>
    <xf numFmtId="0" fontId="0" fillId="0" borderId="0" xfId="0" applyFill="1"/>
    <xf numFmtId="14" fontId="3" fillId="2" borderId="0" xfId="0" applyNumberFormat="1" applyFont="1" applyFill="1"/>
    <xf numFmtId="14" fontId="0" fillId="4" borderId="0" xfId="0" applyNumberFormat="1" applyFill="1"/>
    <xf numFmtId="14" fontId="0" fillId="2" borderId="0" xfId="0" applyNumberFormat="1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14" fontId="0" fillId="4" borderId="0" xfId="0" applyNumberFormat="1" applyFont="1" applyFill="1" applyAlignment="1">
      <alignment horizontal="left"/>
    </xf>
    <xf numFmtId="14" fontId="0" fillId="0" borderId="0" xfId="0" applyNumberFormat="1" applyFont="1" applyFill="1" applyAlignment="1">
      <alignment horizontal="left"/>
    </xf>
    <xf numFmtId="166" fontId="0" fillId="0" borderId="0" xfId="1" applyNumberFormat="1" applyFont="1"/>
    <xf numFmtId="14" fontId="0" fillId="4" borderId="0" xfId="0" applyNumberFormat="1" applyFill="1" applyAlignment="1">
      <alignment horizontal="center" vertical="center"/>
    </xf>
    <xf numFmtId="0" fontId="3" fillId="5" borderId="0" xfId="0" applyFont="1" applyFill="1"/>
    <xf numFmtId="10" fontId="2" fillId="0" borderId="0" xfId="1" applyNumberFormat="1" applyFont="1"/>
    <xf numFmtId="10" fontId="0" fillId="5" borderId="0" xfId="1" applyNumberFormat="1" applyFont="1" applyFill="1"/>
    <xf numFmtId="10" fontId="0" fillId="0" borderId="0" xfId="1" applyNumberFormat="1" applyFont="1"/>
    <xf numFmtId="167" fontId="2" fillId="0" borderId="0" xfId="1" applyNumberFormat="1" applyFont="1"/>
    <xf numFmtId="167" fontId="0" fillId="5" borderId="0" xfId="1" applyNumberFormat="1" applyFont="1" applyFill="1"/>
    <xf numFmtId="167" fontId="0" fillId="0" borderId="0" xfId="1" applyNumberFormat="1" applyFont="1"/>
    <xf numFmtId="0" fontId="0" fillId="4" borderId="0" xfId="0" applyFill="1" applyAlignment="1">
      <alignment horizontal="center" vertical="center"/>
    </xf>
    <xf numFmtId="166" fontId="2" fillId="0" borderId="0" xfId="1" applyNumberFormat="1" applyFont="1"/>
    <xf numFmtId="166" fontId="0" fillId="5" borderId="0" xfId="1" applyNumberFormat="1" applyFont="1" applyFill="1"/>
    <xf numFmtId="166" fontId="0" fillId="0" borderId="0" xfId="1" applyNumberFormat="1" applyFont="1" applyFill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left"/>
    </xf>
    <xf numFmtId="14" fontId="0" fillId="4" borderId="0" xfId="0" applyNumberFormat="1" applyFill="1" applyAlignment="1">
      <alignment horizontal="left"/>
    </xf>
    <xf numFmtId="0" fontId="0" fillId="0" borderId="0" xfId="0" applyAlignment="1">
      <alignment horizontal="left"/>
    </xf>
    <xf numFmtId="10" fontId="1" fillId="5" borderId="0" xfId="1" applyNumberFormat="1" applyFont="1" applyFill="1"/>
    <xf numFmtId="165" fontId="0" fillId="4" borderId="0" xfId="0" applyNumberFormat="1" applyFill="1" applyAlignment="1">
      <alignment horizontal="center" vertical="center"/>
    </xf>
    <xf numFmtId="0" fontId="0" fillId="4" borderId="0" xfId="0" applyFill="1"/>
    <xf numFmtId="0" fontId="2" fillId="0" borderId="0" xfId="0" applyFont="1" applyFill="1"/>
    <xf numFmtId="0" fontId="2" fillId="0" borderId="0" xfId="0" applyNumberFormat="1" applyFont="1" applyFill="1"/>
    <xf numFmtId="14" fontId="0" fillId="2" borderId="0" xfId="0" applyNumberFormat="1" applyFont="1" applyFill="1"/>
    <xf numFmtId="10" fontId="0" fillId="0" borderId="0" xfId="1" applyNumberFormat="1" applyFont="1" applyFill="1"/>
    <xf numFmtId="0" fontId="0" fillId="0" borderId="0" xfId="1" applyNumberFormat="1" applyFont="1" applyFill="1"/>
    <xf numFmtId="0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 applyFill="1"/>
    <xf numFmtId="1" fontId="0" fillId="0" borderId="0" xfId="1" applyNumberFormat="1" applyFont="1"/>
    <xf numFmtId="0" fontId="0" fillId="5" borderId="0" xfId="1" applyNumberFormat="1" applyFont="1" applyFill="1"/>
    <xf numFmtId="1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E17A-BB2F-084F-AD91-08C014A58162}">
  <dimension ref="A1:R126"/>
  <sheetViews>
    <sheetView topLeftCell="A95" workbookViewId="0">
      <selection activeCell="A111" sqref="A111:A117"/>
    </sheetView>
  </sheetViews>
  <sheetFormatPr baseColWidth="10" defaultRowHeight="16"/>
  <cols>
    <col min="1" max="1" width="10.83203125" style="5"/>
    <col min="4" max="4" width="14.33203125" style="7" customWidth="1"/>
    <col min="5" max="5" width="16.83203125" style="7" customWidth="1"/>
    <col min="6" max="6" width="18.33203125" customWidth="1"/>
    <col min="7" max="7" width="11.1640625" style="35" customWidth="1"/>
    <col min="8" max="8" width="20.6640625" customWidth="1"/>
    <col min="9" max="9" width="15.6640625" style="58" customWidth="1"/>
    <col min="11" max="11" width="15.33203125" customWidth="1"/>
    <col min="12" max="12" width="21.1640625" customWidth="1"/>
    <col min="13" max="13" width="9.33203125" customWidth="1"/>
    <col min="14" max="14" width="14.1640625" customWidth="1"/>
  </cols>
  <sheetData>
    <row r="1" spans="1:14">
      <c r="A1" s="51" t="s">
        <v>0</v>
      </c>
      <c r="B1" s="3" t="s">
        <v>1</v>
      </c>
      <c r="C1" s="3" t="s">
        <v>2</v>
      </c>
      <c r="D1" s="55" t="s">
        <v>17</v>
      </c>
      <c r="E1" s="55" t="s">
        <v>19</v>
      </c>
      <c r="F1" s="33" t="s">
        <v>51</v>
      </c>
      <c r="G1" s="33" t="s">
        <v>4</v>
      </c>
      <c r="H1" s="33" t="s">
        <v>55</v>
      </c>
      <c r="I1" s="56" t="s">
        <v>50</v>
      </c>
      <c r="J1" s="3" t="s">
        <v>48</v>
      </c>
      <c r="K1" s="33" t="s">
        <v>52</v>
      </c>
      <c r="L1" s="3" t="s">
        <v>53</v>
      </c>
      <c r="M1" s="3" t="s">
        <v>12</v>
      </c>
      <c r="N1" s="3" t="s">
        <v>54</v>
      </c>
    </row>
    <row r="2" spans="1:14">
      <c r="A2" s="5">
        <v>44062</v>
      </c>
      <c r="B2">
        <v>5</v>
      </c>
      <c r="C2">
        <v>126</v>
      </c>
      <c r="D2" s="54">
        <v>3</v>
      </c>
      <c r="E2" s="54">
        <f t="shared" ref="E2:E33" si="0">ABS(B2-D2)</f>
        <v>2</v>
      </c>
      <c r="F2" s="19"/>
      <c r="G2" s="53">
        <f t="shared" ref="G2:G33" si="1">B2/C2</f>
        <v>3.968253968253968E-2</v>
      </c>
      <c r="H2" s="19"/>
      <c r="I2" s="57">
        <f t="shared" ref="I2:I33" si="2">(B2/26406)*100000</f>
        <v>18.935090509732639</v>
      </c>
      <c r="J2" s="19"/>
      <c r="K2" s="19"/>
    </row>
    <row r="3" spans="1:14">
      <c r="A3" s="5">
        <v>44063</v>
      </c>
      <c r="B3">
        <v>5</v>
      </c>
      <c r="C3">
        <v>388</v>
      </c>
      <c r="D3" s="54">
        <v>3</v>
      </c>
      <c r="E3" s="54">
        <f t="shared" si="0"/>
        <v>2</v>
      </c>
      <c r="F3" s="19"/>
      <c r="G3" s="53">
        <f t="shared" si="1"/>
        <v>1.2886597938144329E-2</v>
      </c>
      <c r="H3" s="19"/>
      <c r="I3" s="57">
        <f t="shared" si="2"/>
        <v>18.935090509732639</v>
      </c>
      <c r="J3" s="19"/>
      <c r="K3" s="19"/>
    </row>
    <row r="4" spans="1:14">
      <c r="A4" s="5">
        <v>44064</v>
      </c>
      <c r="B4">
        <v>17</v>
      </c>
      <c r="C4">
        <v>249</v>
      </c>
      <c r="D4" s="54">
        <v>17</v>
      </c>
      <c r="E4" s="54">
        <f t="shared" si="0"/>
        <v>0</v>
      </c>
      <c r="F4" s="19"/>
      <c r="G4" s="53">
        <f t="shared" si="1"/>
        <v>6.8273092369477914E-2</v>
      </c>
      <c r="H4" s="19"/>
      <c r="I4" s="57">
        <f t="shared" si="2"/>
        <v>64.379307733090968</v>
      </c>
      <c r="J4" s="19"/>
      <c r="K4" s="19"/>
    </row>
    <row r="5" spans="1:14">
      <c r="A5" s="52">
        <v>44065</v>
      </c>
      <c r="B5">
        <v>2</v>
      </c>
      <c r="C5">
        <v>13</v>
      </c>
      <c r="D5" s="54">
        <v>2</v>
      </c>
      <c r="E5" s="54">
        <f t="shared" si="0"/>
        <v>0</v>
      </c>
      <c r="F5" s="19"/>
      <c r="G5" s="53">
        <f t="shared" si="1"/>
        <v>0.15384615384615385</v>
      </c>
      <c r="H5" s="19"/>
      <c r="I5" s="57">
        <f t="shared" si="2"/>
        <v>7.5740362038930549</v>
      </c>
      <c r="J5" s="19"/>
      <c r="K5" s="19"/>
    </row>
    <row r="6" spans="1:14">
      <c r="A6" s="52">
        <v>44066</v>
      </c>
      <c r="B6">
        <v>2</v>
      </c>
      <c r="C6">
        <v>11</v>
      </c>
      <c r="D6" s="54">
        <v>2</v>
      </c>
      <c r="E6" s="54">
        <f t="shared" si="0"/>
        <v>0</v>
      </c>
      <c r="F6" s="19"/>
      <c r="G6" s="53">
        <f t="shared" si="1"/>
        <v>0.18181818181818182</v>
      </c>
      <c r="H6" s="19"/>
      <c r="I6" s="57">
        <f t="shared" si="2"/>
        <v>7.5740362038930549</v>
      </c>
      <c r="J6" s="19"/>
      <c r="K6" s="19"/>
    </row>
    <row r="7" spans="1:14">
      <c r="A7" s="52">
        <v>44067</v>
      </c>
      <c r="B7">
        <v>16</v>
      </c>
      <c r="C7">
        <v>816</v>
      </c>
      <c r="D7" s="54">
        <v>16</v>
      </c>
      <c r="E7" s="54">
        <f t="shared" si="0"/>
        <v>0</v>
      </c>
      <c r="F7" s="19"/>
      <c r="G7" s="53">
        <f t="shared" si="1"/>
        <v>1.9607843137254902E-2</v>
      </c>
      <c r="H7" s="19"/>
      <c r="I7" s="57">
        <f t="shared" si="2"/>
        <v>60.592289631144439</v>
      </c>
      <c r="J7" s="19"/>
      <c r="K7" s="19"/>
    </row>
    <row r="8" spans="1:14">
      <c r="A8" s="52">
        <v>44068</v>
      </c>
      <c r="B8">
        <v>27</v>
      </c>
      <c r="C8">
        <v>373</v>
      </c>
      <c r="D8" s="7">
        <v>27</v>
      </c>
      <c r="E8" s="54">
        <f t="shared" si="0"/>
        <v>0</v>
      </c>
      <c r="F8">
        <f t="shared" ref="F8:F71" si="3">AVERAGE(B2:B8)</f>
        <v>10.571428571428571</v>
      </c>
      <c r="G8" s="53">
        <f t="shared" si="1"/>
        <v>7.2386058981233251E-2</v>
      </c>
      <c r="H8" s="61">
        <f>AVERAGE(G2:G8)</f>
        <v>7.8357209681855111E-2</v>
      </c>
      <c r="I8" s="57">
        <f t="shared" si="2"/>
        <v>102.24948875255625</v>
      </c>
      <c r="J8" s="19"/>
      <c r="K8" s="19"/>
    </row>
    <row r="9" spans="1:14">
      <c r="A9" s="52">
        <v>44069</v>
      </c>
      <c r="B9">
        <v>49</v>
      </c>
      <c r="C9">
        <v>370</v>
      </c>
      <c r="D9" s="7">
        <v>49</v>
      </c>
      <c r="E9" s="54">
        <f t="shared" si="0"/>
        <v>0</v>
      </c>
      <c r="F9">
        <f t="shared" si="3"/>
        <v>16.857142857142858</v>
      </c>
      <c r="G9" s="53">
        <f t="shared" si="1"/>
        <v>0.13243243243243244</v>
      </c>
      <c r="H9" s="61">
        <f t="shared" ref="H9:H72" si="4">AVERAGE(G3:G9)</f>
        <v>9.1607194360411204E-2</v>
      </c>
      <c r="I9" s="57">
        <f t="shared" si="2"/>
        <v>185.56388699537985</v>
      </c>
      <c r="J9" s="19"/>
      <c r="K9" s="19"/>
    </row>
    <row r="10" spans="1:14">
      <c r="A10" s="52">
        <v>44070</v>
      </c>
      <c r="B10">
        <v>37</v>
      </c>
      <c r="C10">
        <v>396</v>
      </c>
      <c r="D10" s="7">
        <v>37</v>
      </c>
      <c r="E10" s="54">
        <f t="shared" si="0"/>
        <v>0</v>
      </c>
      <c r="F10">
        <f t="shared" si="3"/>
        <v>21.428571428571427</v>
      </c>
      <c r="G10" s="53">
        <f t="shared" si="1"/>
        <v>9.3434343434343439E-2</v>
      </c>
      <c r="H10" s="61">
        <f t="shared" si="4"/>
        <v>0.10311401514558251</v>
      </c>
      <c r="I10" s="57">
        <f t="shared" si="2"/>
        <v>140.11966977202152</v>
      </c>
      <c r="J10" s="19"/>
      <c r="K10" s="19"/>
    </row>
    <row r="11" spans="1:14">
      <c r="A11" s="52">
        <v>44071</v>
      </c>
      <c r="B11">
        <v>50</v>
      </c>
      <c r="C11">
        <v>182</v>
      </c>
      <c r="D11" s="7">
        <v>50</v>
      </c>
      <c r="E11" s="54">
        <f t="shared" si="0"/>
        <v>0</v>
      </c>
      <c r="F11">
        <f t="shared" si="3"/>
        <v>26.142857142857142</v>
      </c>
      <c r="G11" s="53">
        <f t="shared" si="1"/>
        <v>0.27472527472527475</v>
      </c>
      <c r="H11" s="61">
        <f t="shared" si="4"/>
        <v>0.13260718405355348</v>
      </c>
      <c r="I11" s="57">
        <f t="shared" si="2"/>
        <v>189.35090509732638</v>
      </c>
      <c r="J11">
        <f t="shared" ref="J11:J42" si="5">SUM(B2:B11)</f>
        <v>210</v>
      </c>
      <c r="K11" s="19"/>
    </row>
    <row r="12" spans="1:14">
      <c r="A12" s="52">
        <v>44072</v>
      </c>
      <c r="B12">
        <v>11</v>
      </c>
      <c r="C12">
        <v>67</v>
      </c>
      <c r="D12" s="7">
        <v>11</v>
      </c>
      <c r="E12" s="54">
        <f t="shared" si="0"/>
        <v>0</v>
      </c>
      <c r="F12">
        <f t="shared" si="3"/>
        <v>27.428571428571427</v>
      </c>
      <c r="G12" s="53">
        <f t="shared" si="1"/>
        <v>0.16417910447761194</v>
      </c>
      <c r="H12" s="61">
        <f t="shared" si="4"/>
        <v>0.1340833198580475</v>
      </c>
      <c r="I12" s="57">
        <f t="shared" si="2"/>
        <v>41.6571991214118</v>
      </c>
      <c r="J12">
        <f t="shared" si="5"/>
        <v>216</v>
      </c>
      <c r="K12" s="19"/>
    </row>
    <row r="13" spans="1:14">
      <c r="A13" s="52">
        <v>44073</v>
      </c>
      <c r="B13">
        <v>18</v>
      </c>
      <c r="C13">
        <v>44</v>
      </c>
      <c r="D13" s="7">
        <v>18</v>
      </c>
      <c r="E13" s="54">
        <f t="shared" si="0"/>
        <v>0</v>
      </c>
      <c r="F13">
        <f t="shared" si="3"/>
        <v>29.714285714285715</v>
      </c>
      <c r="G13" s="53">
        <f t="shared" si="1"/>
        <v>0.40909090909090912</v>
      </c>
      <c r="H13" s="61">
        <f t="shared" si="4"/>
        <v>0.16655085232558001</v>
      </c>
      <c r="I13" s="57">
        <f t="shared" si="2"/>
        <v>68.166325835037497</v>
      </c>
      <c r="J13">
        <f t="shared" si="5"/>
        <v>229</v>
      </c>
      <c r="K13" s="19"/>
    </row>
    <row r="14" spans="1:14">
      <c r="A14" s="5">
        <v>44074</v>
      </c>
      <c r="B14">
        <v>118</v>
      </c>
      <c r="C14">
        <v>786</v>
      </c>
      <c r="D14" s="7">
        <v>116</v>
      </c>
      <c r="E14" s="54">
        <f t="shared" si="0"/>
        <v>2</v>
      </c>
      <c r="F14">
        <f t="shared" si="3"/>
        <v>44.285714285714285</v>
      </c>
      <c r="G14" s="53">
        <f t="shared" si="1"/>
        <v>0.15012722646310434</v>
      </c>
      <c r="H14" s="61">
        <f t="shared" si="4"/>
        <v>0.18519647851498705</v>
      </c>
      <c r="I14" s="57">
        <f t="shared" si="2"/>
        <v>446.86813602969022</v>
      </c>
      <c r="J14">
        <f t="shared" si="5"/>
        <v>330</v>
      </c>
      <c r="K14" s="19"/>
    </row>
    <row r="15" spans="1:14">
      <c r="A15" s="5">
        <v>44075</v>
      </c>
      <c r="B15">
        <v>214</v>
      </c>
      <c r="C15">
        <v>975</v>
      </c>
      <c r="D15" s="7">
        <v>207</v>
      </c>
      <c r="E15" s="54">
        <f t="shared" si="0"/>
        <v>7</v>
      </c>
      <c r="F15">
        <f t="shared" si="3"/>
        <v>71</v>
      </c>
      <c r="G15" s="53">
        <f t="shared" si="1"/>
        <v>0.2194871794871795</v>
      </c>
      <c r="H15" s="61">
        <f t="shared" si="4"/>
        <v>0.20621092430155083</v>
      </c>
      <c r="I15" s="57">
        <f t="shared" si="2"/>
        <v>810.42187381655685</v>
      </c>
      <c r="J15">
        <f t="shared" si="5"/>
        <v>542</v>
      </c>
      <c r="K15" s="19"/>
    </row>
    <row r="16" spans="1:14">
      <c r="A16" s="5">
        <v>44076</v>
      </c>
      <c r="B16">
        <v>192</v>
      </c>
      <c r="C16">
        <v>1438</v>
      </c>
      <c r="D16" s="7">
        <v>188</v>
      </c>
      <c r="E16" s="54">
        <f t="shared" si="0"/>
        <v>4</v>
      </c>
      <c r="F16">
        <f t="shared" si="3"/>
        <v>91.428571428571431</v>
      </c>
      <c r="G16" s="53">
        <f t="shared" si="1"/>
        <v>0.13351877607788595</v>
      </c>
      <c r="H16" s="61">
        <f t="shared" si="4"/>
        <v>0.20636611625090132</v>
      </c>
      <c r="I16" s="57">
        <f t="shared" si="2"/>
        <v>727.10747557373327</v>
      </c>
      <c r="J16">
        <f t="shared" si="5"/>
        <v>732</v>
      </c>
      <c r="K16" s="19"/>
    </row>
    <row r="17" spans="1:11">
      <c r="A17" s="5">
        <v>44077</v>
      </c>
      <c r="B17">
        <v>213</v>
      </c>
      <c r="C17">
        <v>2101</v>
      </c>
      <c r="D17" s="7">
        <v>211</v>
      </c>
      <c r="E17" s="54">
        <f t="shared" si="0"/>
        <v>2</v>
      </c>
      <c r="F17">
        <f t="shared" si="3"/>
        <v>116.57142857142857</v>
      </c>
      <c r="G17" s="53">
        <f t="shared" si="1"/>
        <v>0.10138029509757258</v>
      </c>
      <c r="H17" s="61">
        <f t="shared" si="4"/>
        <v>0.2075012522027912</v>
      </c>
      <c r="I17" s="57">
        <f t="shared" si="2"/>
        <v>806.63485571461024</v>
      </c>
      <c r="J17">
        <f t="shared" si="5"/>
        <v>929</v>
      </c>
      <c r="K17">
        <f t="shared" ref="K17:K71" si="6">AVERAGE(J11:J17)</f>
        <v>455.42857142857144</v>
      </c>
    </row>
    <row r="18" spans="1:11">
      <c r="A18" s="5">
        <v>44078</v>
      </c>
      <c r="B18">
        <v>126</v>
      </c>
      <c r="C18">
        <v>1351</v>
      </c>
      <c r="D18" s="7">
        <v>125</v>
      </c>
      <c r="E18" s="54">
        <f t="shared" si="0"/>
        <v>1</v>
      </c>
      <c r="F18">
        <f t="shared" si="3"/>
        <v>127.42857142857143</v>
      </c>
      <c r="G18" s="53">
        <f t="shared" si="1"/>
        <v>9.3264248704663211E-2</v>
      </c>
      <c r="H18" s="61">
        <f t="shared" si="4"/>
        <v>0.18157824848556098</v>
      </c>
      <c r="I18" s="57">
        <f t="shared" si="2"/>
        <v>477.16428084526245</v>
      </c>
      <c r="J18">
        <f t="shared" si="5"/>
        <v>1028</v>
      </c>
      <c r="K18">
        <f t="shared" si="6"/>
        <v>572.28571428571433</v>
      </c>
    </row>
    <row r="19" spans="1:11">
      <c r="A19" s="5">
        <v>44079</v>
      </c>
      <c r="B19">
        <v>16</v>
      </c>
      <c r="C19">
        <v>328</v>
      </c>
      <c r="D19" s="7">
        <v>16</v>
      </c>
      <c r="E19" s="54">
        <f t="shared" si="0"/>
        <v>0</v>
      </c>
      <c r="F19">
        <f t="shared" si="3"/>
        <v>128.14285714285714</v>
      </c>
      <c r="G19" s="53">
        <f t="shared" si="1"/>
        <v>4.878048780487805E-2</v>
      </c>
      <c r="H19" s="61">
        <f t="shared" si="4"/>
        <v>0.16509273181802753</v>
      </c>
      <c r="I19" s="57">
        <f t="shared" si="2"/>
        <v>60.592289631144439</v>
      </c>
      <c r="J19">
        <f t="shared" si="5"/>
        <v>995</v>
      </c>
      <c r="K19">
        <f t="shared" si="6"/>
        <v>683.57142857142856</v>
      </c>
    </row>
    <row r="20" spans="1:11">
      <c r="A20" s="5">
        <v>44080</v>
      </c>
      <c r="B20">
        <v>40</v>
      </c>
      <c r="C20">
        <v>601</v>
      </c>
      <c r="D20" s="7">
        <v>39</v>
      </c>
      <c r="E20" s="54">
        <f t="shared" si="0"/>
        <v>1</v>
      </c>
      <c r="F20">
        <f t="shared" si="3"/>
        <v>131.28571428571428</v>
      </c>
      <c r="G20" s="53">
        <f t="shared" si="1"/>
        <v>6.6555740432612309E-2</v>
      </c>
      <c r="H20" s="61">
        <f t="shared" si="4"/>
        <v>0.11615913629541372</v>
      </c>
      <c r="I20" s="57">
        <f t="shared" si="2"/>
        <v>151.48072407786111</v>
      </c>
      <c r="J20">
        <f t="shared" si="5"/>
        <v>998</v>
      </c>
      <c r="K20">
        <f t="shared" si="6"/>
        <v>793.42857142857144</v>
      </c>
    </row>
    <row r="21" spans="1:11">
      <c r="A21" s="5">
        <v>44081</v>
      </c>
      <c r="B21">
        <v>115</v>
      </c>
      <c r="C21">
        <v>797</v>
      </c>
      <c r="D21" s="7">
        <v>112</v>
      </c>
      <c r="E21" s="54">
        <f t="shared" si="0"/>
        <v>3</v>
      </c>
      <c r="F21">
        <f t="shared" si="3"/>
        <v>130.85714285714286</v>
      </c>
      <c r="G21" s="53">
        <f t="shared" si="1"/>
        <v>0.14429109159347553</v>
      </c>
      <c r="H21" s="61">
        <f t="shared" si="4"/>
        <v>0.11532540274260959</v>
      </c>
      <c r="I21" s="57">
        <f t="shared" si="2"/>
        <v>435.5070817238506</v>
      </c>
      <c r="J21">
        <f t="shared" si="5"/>
        <v>1063</v>
      </c>
      <c r="K21">
        <f t="shared" si="6"/>
        <v>898.14285714285711</v>
      </c>
    </row>
    <row r="22" spans="1:11">
      <c r="A22" s="5">
        <v>44082</v>
      </c>
      <c r="B22">
        <v>132</v>
      </c>
      <c r="C22">
        <v>1920</v>
      </c>
      <c r="D22" s="7">
        <v>130</v>
      </c>
      <c r="E22" s="54">
        <f t="shared" si="0"/>
        <v>2</v>
      </c>
      <c r="F22">
        <f t="shared" si="3"/>
        <v>119.14285714285714</v>
      </c>
      <c r="G22" s="53">
        <f t="shared" si="1"/>
        <v>6.8750000000000006E-2</v>
      </c>
      <c r="H22" s="61">
        <f t="shared" si="4"/>
        <v>9.379151995872681E-2</v>
      </c>
      <c r="I22" s="57">
        <f t="shared" si="2"/>
        <v>499.88638945694163</v>
      </c>
      <c r="J22">
        <f t="shared" si="5"/>
        <v>1184</v>
      </c>
      <c r="K22">
        <f t="shared" si="6"/>
        <v>989.85714285714289</v>
      </c>
    </row>
    <row r="23" spans="1:11">
      <c r="A23" s="5">
        <v>44083</v>
      </c>
      <c r="B23">
        <v>105</v>
      </c>
      <c r="C23">
        <v>1746</v>
      </c>
      <c r="D23" s="7">
        <v>103</v>
      </c>
      <c r="E23" s="54">
        <f t="shared" si="0"/>
        <v>2</v>
      </c>
      <c r="F23">
        <f t="shared" si="3"/>
        <v>106.71428571428571</v>
      </c>
      <c r="G23" s="53">
        <f t="shared" si="1"/>
        <v>6.0137457044673541E-2</v>
      </c>
      <c r="H23" s="61">
        <f t="shared" si="4"/>
        <v>8.3308474382553607E-2</v>
      </c>
      <c r="I23" s="57">
        <f t="shared" si="2"/>
        <v>397.63690070438537</v>
      </c>
      <c r="J23">
        <f t="shared" si="5"/>
        <v>1271</v>
      </c>
      <c r="K23">
        <f t="shared" si="6"/>
        <v>1066.8571428571429</v>
      </c>
    </row>
    <row r="24" spans="1:11">
      <c r="A24" s="5">
        <v>44084</v>
      </c>
      <c r="B24">
        <v>45</v>
      </c>
      <c r="C24">
        <v>452</v>
      </c>
      <c r="D24" s="7">
        <v>45</v>
      </c>
      <c r="E24" s="54">
        <f t="shared" si="0"/>
        <v>0</v>
      </c>
      <c r="F24">
        <f t="shared" si="3"/>
        <v>82.714285714285708</v>
      </c>
      <c r="G24" s="53">
        <f t="shared" si="1"/>
        <v>9.9557522123893807E-2</v>
      </c>
      <c r="H24" s="61">
        <f t="shared" si="4"/>
        <v>8.3048078243456627E-2</v>
      </c>
      <c r="I24" s="57">
        <f t="shared" si="2"/>
        <v>170.41581458759373</v>
      </c>
      <c r="J24">
        <f t="shared" si="5"/>
        <v>1198</v>
      </c>
      <c r="K24">
        <f t="shared" si="6"/>
        <v>1105.2857142857142</v>
      </c>
    </row>
    <row r="25" spans="1:11">
      <c r="A25" s="5">
        <v>44085</v>
      </c>
      <c r="B25">
        <v>54</v>
      </c>
      <c r="C25">
        <v>1755</v>
      </c>
      <c r="D25" s="7">
        <v>52</v>
      </c>
      <c r="E25" s="54">
        <f t="shared" si="0"/>
        <v>2</v>
      </c>
      <c r="F25">
        <f t="shared" si="3"/>
        <v>72.428571428571431</v>
      </c>
      <c r="G25" s="53">
        <f t="shared" si="1"/>
        <v>3.0769230769230771E-2</v>
      </c>
      <c r="H25" s="61">
        <f t="shared" si="4"/>
        <v>7.4120218538394858E-2</v>
      </c>
      <c r="I25" s="57">
        <f t="shared" si="2"/>
        <v>204.49897750511249</v>
      </c>
      <c r="J25">
        <f t="shared" si="5"/>
        <v>1038</v>
      </c>
      <c r="K25">
        <f t="shared" si="6"/>
        <v>1106.7142857142858</v>
      </c>
    </row>
    <row r="26" spans="1:11">
      <c r="A26" s="5">
        <v>44086</v>
      </c>
      <c r="B26">
        <v>18</v>
      </c>
      <c r="C26">
        <v>2007</v>
      </c>
      <c r="D26" s="7">
        <v>18</v>
      </c>
      <c r="E26" s="54">
        <f t="shared" si="0"/>
        <v>0</v>
      </c>
      <c r="F26">
        <f t="shared" si="3"/>
        <v>72.714285714285708</v>
      </c>
      <c r="G26" s="53">
        <f t="shared" si="1"/>
        <v>8.9686098654708519E-3</v>
      </c>
      <c r="H26" s="61">
        <f t="shared" si="4"/>
        <v>6.8432807404193843E-2</v>
      </c>
      <c r="I26" s="57">
        <f t="shared" si="2"/>
        <v>68.166325835037497</v>
      </c>
      <c r="J26">
        <f t="shared" si="5"/>
        <v>864</v>
      </c>
      <c r="K26">
        <f t="shared" si="6"/>
        <v>1088</v>
      </c>
    </row>
    <row r="27" spans="1:11">
      <c r="A27" s="5">
        <v>44087</v>
      </c>
      <c r="B27">
        <v>34</v>
      </c>
      <c r="C27">
        <v>2056</v>
      </c>
      <c r="D27" s="7">
        <v>34</v>
      </c>
      <c r="E27" s="54">
        <f t="shared" si="0"/>
        <v>0</v>
      </c>
      <c r="F27">
        <f t="shared" si="3"/>
        <v>71.857142857142861</v>
      </c>
      <c r="G27" s="53">
        <f t="shared" si="1"/>
        <v>1.6536964980544747E-2</v>
      </c>
      <c r="H27" s="61">
        <f t="shared" si="4"/>
        <v>6.1287268053898461E-2</v>
      </c>
      <c r="I27" s="57">
        <f t="shared" si="2"/>
        <v>128.75861546618194</v>
      </c>
      <c r="J27">
        <f t="shared" si="5"/>
        <v>685</v>
      </c>
      <c r="K27">
        <f t="shared" si="6"/>
        <v>1043.2857142857142</v>
      </c>
    </row>
    <row r="28" spans="1:11">
      <c r="A28" s="5">
        <v>44088</v>
      </c>
      <c r="B28">
        <v>173</v>
      </c>
      <c r="C28">
        <v>4091</v>
      </c>
      <c r="D28" s="7">
        <v>172</v>
      </c>
      <c r="E28" s="54">
        <f t="shared" si="0"/>
        <v>1</v>
      </c>
      <c r="F28">
        <f t="shared" si="3"/>
        <v>80.142857142857139</v>
      </c>
      <c r="G28" s="53">
        <f t="shared" si="1"/>
        <v>4.2287949156685406E-2</v>
      </c>
      <c r="H28" s="61">
        <f t="shared" si="4"/>
        <v>4.6715390562928456E-2</v>
      </c>
      <c r="I28" s="57">
        <f t="shared" si="2"/>
        <v>655.15413163674918</v>
      </c>
      <c r="J28">
        <f t="shared" si="5"/>
        <v>732</v>
      </c>
      <c r="K28">
        <f t="shared" si="6"/>
        <v>996</v>
      </c>
    </row>
    <row r="29" spans="1:11">
      <c r="A29" s="5">
        <v>44089</v>
      </c>
      <c r="B29">
        <v>266</v>
      </c>
      <c r="C29">
        <v>4227</v>
      </c>
      <c r="D29" s="7">
        <v>265</v>
      </c>
      <c r="E29" s="54">
        <f t="shared" si="0"/>
        <v>1</v>
      </c>
      <c r="F29">
        <f t="shared" si="3"/>
        <v>99.285714285714292</v>
      </c>
      <c r="G29" s="53">
        <f t="shared" si="1"/>
        <v>6.2928791104802456E-2</v>
      </c>
      <c r="H29" s="61">
        <f t="shared" si="4"/>
        <v>4.5883789292185936E-2</v>
      </c>
      <c r="I29" s="57">
        <f t="shared" si="2"/>
        <v>1007.3468151177764</v>
      </c>
      <c r="J29">
        <f t="shared" si="5"/>
        <v>982</v>
      </c>
      <c r="K29">
        <f t="shared" si="6"/>
        <v>967.14285714285711</v>
      </c>
    </row>
    <row r="30" spans="1:11">
      <c r="A30" s="5">
        <v>44090</v>
      </c>
      <c r="B30">
        <v>184</v>
      </c>
      <c r="C30">
        <v>3737</v>
      </c>
      <c r="D30" s="7">
        <v>183</v>
      </c>
      <c r="E30" s="54">
        <f t="shared" si="0"/>
        <v>1</v>
      </c>
      <c r="F30">
        <f t="shared" si="3"/>
        <v>110.57142857142857</v>
      </c>
      <c r="G30" s="53">
        <f t="shared" si="1"/>
        <v>4.9237356168049237E-2</v>
      </c>
      <c r="H30" s="61">
        <f t="shared" si="4"/>
        <v>4.432663202409675E-2</v>
      </c>
      <c r="I30" s="57">
        <f t="shared" si="2"/>
        <v>696.81133075816103</v>
      </c>
      <c r="J30">
        <f t="shared" si="5"/>
        <v>1126</v>
      </c>
      <c r="K30">
        <f t="shared" si="6"/>
        <v>946.42857142857144</v>
      </c>
    </row>
    <row r="31" spans="1:11">
      <c r="A31" s="5">
        <v>44091</v>
      </c>
      <c r="B31">
        <v>122</v>
      </c>
      <c r="C31">
        <v>2236</v>
      </c>
      <c r="D31" s="7">
        <v>122</v>
      </c>
      <c r="E31" s="54">
        <f t="shared" si="0"/>
        <v>0</v>
      </c>
      <c r="F31">
        <f t="shared" si="3"/>
        <v>121.57142857142857</v>
      </c>
      <c r="G31" s="53">
        <f t="shared" si="1"/>
        <v>5.4561717352415023E-2</v>
      </c>
      <c r="H31" s="61">
        <f t="shared" si="4"/>
        <v>3.7898659913885489E-2</v>
      </c>
      <c r="I31" s="57">
        <f t="shared" si="2"/>
        <v>462.01620843747628</v>
      </c>
      <c r="J31">
        <f t="shared" si="5"/>
        <v>1133</v>
      </c>
      <c r="K31">
        <f t="shared" si="6"/>
        <v>937.14285714285711</v>
      </c>
    </row>
    <row r="32" spans="1:11">
      <c r="A32" s="5">
        <v>44092</v>
      </c>
      <c r="B32">
        <v>83</v>
      </c>
      <c r="C32">
        <v>3037</v>
      </c>
      <c r="D32" s="7">
        <v>83</v>
      </c>
      <c r="E32" s="54">
        <f t="shared" si="0"/>
        <v>0</v>
      </c>
      <c r="F32">
        <f t="shared" si="3"/>
        <v>125.71428571428571</v>
      </c>
      <c r="G32" s="53">
        <f t="shared" si="1"/>
        <v>2.7329601580507078E-2</v>
      </c>
      <c r="H32" s="61">
        <f t="shared" si="4"/>
        <v>3.7407284315496399E-2</v>
      </c>
      <c r="I32" s="57">
        <f t="shared" si="2"/>
        <v>314.32250246156178</v>
      </c>
      <c r="J32">
        <f t="shared" si="5"/>
        <v>1084</v>
      </c>
      <c r="K32">
        <f t="shared" si="6"/>
        <v>943.71428571428567</v>
      </c>
    </row>
    <row r="33" spans="1:14">
      <c r="A33" s="5">
        <v>44093</v>
      </c>
      <c r="B33">
        <v>1</v>
      </c>
      <c r="C33">
        <v>68</v>
      </c>
      <c r="D33" s="7">
        <v>1</v>
      </c>
      <c r="E33" s="54">
        <f t="shared" si="0"/>
        <v>0</v>
      </c>
      <c r="F33">
        <f t="shared" si="3"/>
        <v>123.28571428571429</v>
      </c>
      <c r="G33" s="53">
        <f t="shared" si="1"/>
        <v>1.4705882352941176E-2</v>
      </c>
      <c r="H33" s="61">
        <f t="shared" si="4"/>
        <v>3.8226894670849311E-2</v>
      </c>
      <c r="I33" s="57">
        <f t="shared" si="2"/>
        <v>3.7870181019465274</v>
      </c>
      <c r="J33">
        <f t="shared" si="5"/>
        <v>980</v>
      </c>
      <c r="K33">
        <f t="shared" si="6"/>
        <v>960.28571428571433</v>
      </c>
      <c r="N33">
        <v>84</v>
      </c>
    </row>
    <row r="34" spans="1:14">
      <c r="A34" s="5">
        <v>44094</v>
      </c>
      <c r="B34">
        <v>3</v>
      </c>
      <c r="C34">
        <v>341</v>
      </c>
      <c r="D34" s="7">
        <v>2</v>
      </c>
      <c r="E34" s="54">
        <f t="shared" ref="E34:E65" si="7">ABS(B34-D34)</f>
        <v>1</v>
      </c>
      <c r="F34">
        <f t="shared" si="3"/>
        <v>118.85714285714286</v>
      </c>
      <c r="G34" s="53">
        <f t="shared" ref="G34:G65" si="8">B34/C34</f>
        <v>8.7976539589442824E-3</v>
      </c>
      <c r="H34" s="61">
        <f t="shared" si="4"/>
        <v>3.7121278810620661E-2</v>
      </c>
      <c r="I34" s="57">
        <f t="shared" ref="I34:I65" si="9">(B34/26406)*100000</f>
        <v>11.361054305839582</v>
      </c>
      <c r="J34">
        <f t="shared" si="5"/>
        <v>938</v>
      </c>
      <c r="K34">
        <f t="shared" si="6"/>
        <v>996.42857142857144</v>
      </c>
    </row>
    <row r="35" spans="1:14">
      <c r="A35" s="5">
        <v>44095</v>
      </c>
      <c r="B35">
        <v>95</v>
      </c>
      <c r="C35">
        <v>1190</v>
      </c>
      <c r="D35" s="7">
        <v>94</v>
      </c>
      <c r="E35" s="54">
        <f t="shared" si="7"/>
        <v>1</v>
      </c>
      <c r="F35">
        <f t="shared" si="3"/>
        <v>107.71428571428571</v>
      </c>
      <c r="G35" s="53">
        <f t="shared" si="8"/>
        <v>7.9831932773109238E-2</v>
      </c>
      <c r="H35" s="61">
        <f t="shared" si="4"/>
        <v>4.2484705041538354E-2</v>
      </c>
      <c r="I35" s="57">
        <f t="shared" si="9"/>
        <v>359.76671968492013</v>
      </c>
      <c r="J35">
        <f t="shared" si="5"/>
        <v>979</v>
      </c>
      <c r="K35">
        <f t="shared" si="6"/>
        <v>1031.7142857142858</v>
      </c>
    </row>
    <row r="36" spans="1:14">
      <c r="A36" s="5">
        <v>44096</v>
      </c>
      <c r="B36">
        <v>34</v>
      </c>
      <c r="C36">
        <v>354</v>
      </c>
      <c r="D36" s="7">
        <v>34</v>
      </c>
      <c r="E36" s="54">
        <f t="shared" si="7"/>
        <v>0</v>
      </c>
      <c r="F36">
        <f t="shared" si="3"/>
        <v>74.571428571428569</v>
      </c>
      <c r="G36" s="53">
        <f t="shared" si="8"/>
        <v>9.6045197740112997E-2</v>
      </c>
      <c r="H36" s="61">
        <f t="shared" si="4"/>
        <v>4.7215620275154149E-2</v>
      </c>
      <c r="I36" s="57">
        <f t="shared" si="9"/>
        <v>128.75861546618194</v>
      </c>
      <c r="J36">
        <f t="shared" si="5"/>
        <v>995</v>
      </c>
      <c r="K36">
        <f t="shared" si="6"/>
        <v>1033.5714285714287</v>
      </c>
    </row>
    <row r="37" spans="1:14">
      <c r="A37" s="5">
        <v>44097</v>
      </c>
      <c r="B37">
        <v>76</v>
      </c>
      <c r="C37">
        <v>2096</v>
      </c>
      <c r="D37" s="7">
        <v>75</v>
      </c>
      <c r="E37" s="54">
        <f t="shared" si="7"/>
        <v>1</v>
      </c>
      <c r="F37">
        <f t="shared" si="3"/>
        <v>59.142857142857146</v>
      </c>
      <c r="G37" s="53">
        <f t="shared" si="8"/>
        <v>3.6259541984732822E-2</v>
      </c>
      <c r="H37" s="61">
        <f t="shared" si="4"/>
        <v>4.536164682039466E-2</v>
      </c>
      <c r="I37" s="57">
        <f t="shared" si="9"/>
        <v>287.81337574793605</v>
      </c>
      <c r="J37">
        <f t="shared" si="5"/>
        <v>1037</v>
      </c>
      <c r="K37">
        <f t="shared" si="6"/>
        <v>1020.8571428571429</v>
      </c>
    </row>
    <row r="38" spans="1:14">
      <c r="A38" s="5">
        <v>44098</v>
      </c>
      <c r="B38">
        <v>116</v>
      </c>
      <c r="C38">
        <v>1534</v>
      </c>
      <c r="D38" s="7">
        <v>116</v>
      </c>
      <c r="E38" s="54">
        <f t="shared" si="7"/>
        <v>0</v>
      </c>
      <c r="F38">
        <f t="shared" si="3"/>
        <v>58.285714285714285</v>
      </c>
      <c r="G38" s="53">
        <f t="shared" si="8"/>
        <v>7.5619295958279015E-2</v>
      </c>
      <c r="H38" s="61">
        <f t="shared" si="4"/>
        <v>4.8369872335518087E-2</v>
      </c>
      <c r="I38" s="57">
        <f t="shared" si="9"/>
        <v>439.29409982579716</v>
      </c>
      <c r="J38">
        <f t="shared" si="5"/>
        <v>980</v>
      </c>
      <c r="K38">
        <f t="shared" si="6"/>
        <v>999</v>
      </c>
    </row>
    <row r="39" spans="1:14">
      <c r="A39" s="5">
        <v>44099</v>
      </c>
      <c r="B39">
        <v>93</v>
      </c>
      <c r="C39">
        <v>1623</v>
      </c>
      <c r="D39" s="7">
        <v>93</v>
      </c>
      <c r="E39" s="54">
        <f t="shared" si="7"/>
        <v>0</v>
      </c>
      <c r="F39">
        <f t="shared" si="3"/>
        <v>59.714285714285715</v>
      </c>
      <c r="G39" s="53">
        <f t="shared" si="8"/>
        <v>5.730129390018484E-2</v>
      </c>
      <c r="H39" s="61">
        <f t="shared" si="4"/>
        <v>5.2651542666900628E-2</v>
      </c>
      <c r="I39" s="57">
        <f t="shared" si="9"/>
        <v>352.19268348102702</v>
      </c>
      <c r="J39">
        <f t="shared" si="5"/>
        <v>807</v>
      </c>
      <c r="K39">
        <f t="shared" si="6"/>
        <v>959.42857142857144</v>
      </c>
    </row>
    <row r="40" spans="1:14">
      <c r="A40" s="5">
        <v>44100</v>
      </c>
      <c r="B40">
        <v>72</v>
      </c>
      <c r="C40">
        <v>569</v>
      </c>
      <c r="D40" s="7">
        <v>72</v>
      </c>
      <c r="E40" s="54">
        <f t="shared" si="7"/>
        <v>0</v>
      </c>
      <c r="F40">
        <f t="shared" si="3"/>
        <v>69.857142857142861</v>
      </c>
      <c r="G40" s="53">
        <f t="shared" si="8"/>
        <v>0.1265377855887522</v>
      </c>
      <c r="H40" s="61">
        <f t="shared" si="4"/>
        <v>6.8627528843445057E-2</v>
      </c>
      <c r="I40" s="57">
        <f t="shared" si="9"/>
        <v>272.66530334014999</v>
      </c>
      <c r="J40">
        <f t="shared" si="5"/>
        <v>695</v>
      </c>
      <c r="K40">
        <f t="shared" si="6"/>
        <v>918.71428571428567</v>
      </c>
      <c r="N40">
        <v>259</v>
      </c>
    </row>
    <row r="41" spans="1:14">
      <c r="A41" s="5">
        <v>44101</v>
      </c>
      <c r="B41">
        <v>9</v>
      </c>
      <c r="C41">
        <v>401</v>
      </c>
      <c r="D41" s="7">
        <v>9</v>
      </c>
      <c r="E41" s="54">
        <f t="shared" si="7"/>
        <v>0</v>
      </c>
      <c r="F41">
        <f t="shared" si="3"/>
        <v>70.714285714285708</v>
      </c>
      <c r="G41" s="53">
        <f t="shared" si="8"/>
        <v>2.2443890274314215E-2</v>
      </c>
      <c r="H41" s="61">
        <f t="shared" si="4"/>
        <v>7.0576991174212192E-2</v>
      </c>
      <c r="I41" s="57">
        <f t="shared" si="9"/>
        <v>34.083162917518749</v>
      </c>
      <c r="J41">
        <f t="shared" si="5"/>
        <v>582</v>
      </c>
      <c r="K41">
        <f t="shared" si="6"/>
        <v>867.85714285714289</v>
      </c>
    </row>
    <row r="42" spans="1:14">
      <c r="A42" s="5">
        <v>44102</v>
      </c>
      <c r="B42">
        <v>185</v>
      </c>
      <c r="C42">
        <v>2171</v>
      </c>
      <c r="D42" s="7">
        <v>183</v>
      </c>
      <c r="E42" s="54">
        <f t="shared" si="7"/>
        <v>2</v>
      </c>
      <c r="F42">
        <f t="shared" si="3"/>
        <v>83.571428571428569</v>
      </c>
      <c r="G42" s="53">
        <f t="shared" si="8"/>
        <v>8.5214187010594203E-2</v>
      </c>
      <c r="H42" s="61">
        <f t="shared" si="4"/>
        <v>7.134588463671003E-2</v>
      </c>
      <c r="I42" s="57">
        <f t="shared" si="9"/>
        <v>700.59834886010754</v>
      </c>
      <c r="J42">
        <f t="shared" si="5"/>
        <v>684</v>
      </c>
      <c r="K42">
        <f t="shared" si="6"/>
        <v>825.71428571428567</v>
      </c>
    </row>
    <row r="43" spans="1:14">
      <c r="A43" s="5">
        <v>44103</v>
      </c>
      <c r="B43">
        <v>69</v>
      </c>
      <c r="C43">
        <v>1272</v>
      </c>
      <c r="D43" s="7">
        <v>69</v>
      </c>
      <c r="E43" s="54">
        <f t="shared" si="7"/>
        <v>0</v>
      </c>
      <c r="F43">
        <f t="shared" si="3"/>
        <v>88.571428571428569</v>
      </c>
      <c r="G43" s="53">
        <f t="shared" si="8"/>
        <v>5.4245283018867926E-2</v>
      </c>
      <c r="H43" s="61">
        <f t="shared" si="4"/>
        <v>6.537446824796074E-2</v>
      </c>
      <c r="I43" s="57">
        <f t="shared" si="9"/>
        <v>261.30424903431037</v>
      </c>
      <c r="J43">
        <f t="shared" ref="J43:J74" si="10">SUM(B34:B43)</f>
        <v>752</v>
      </c>
      <c r="K43">
        <f t="shared" si="6"/>
        <v>791</v>
      </c>
    </row>
    <row r="44" spans="1:14">
      <c r="A44" s="5">
        <v>44104</v>
      </c>
      <c r="B44">
        <v>165</v>
      </c>
      <c r="C44">
        <v>2063</v>
      </c>
      <c r="D44" s="7">
        <v>164</v>
      </c>
      <c r="E44" s="54">
        <f t="shared" si="7"/>
        <v>1</v>
      </c>
      <c r="F44">
        <f t="shared" si="3"/>
        <v>101.28571428571429</v>
      </c>
      <c r="G44" s="53">
        <f t="shared" si="8"/>
        <v>7.9980610761027623E-2</v>
      </c>
      <c r="H44" s="61">
        <f t="shared" si="4"/>
        <v>7.1620335216002862E-2</v>
      </c>
      <c r="I44" s="57">
        <f t="shared" si="9"/>
        <v>624.85798682117706</v>
      </c>
      <c r="J44">
        <f t="shared" si="10"/>
        <v>914</v>
      </c>
      <c r="K44">
        <f t="shared" si="6"/>
        <v>773.42857142857144</v>
      </c>
    </row>
    <row r="45" spans="1:14">
      <c r="A45" s="5">
        <v>44105</v>
      </c>
      <c r="B45">
        <v>86</v>
      </c>
      <c r="C45">
        <v>1210</v>
      </c>
      <c r="D45" s="7">
        <v>83</v>
      </c>
      <c r="E45" s="54">
        <f t="shared" si="7"/>
        <v>3</v>
      </c>
      <c r="F45">
        <f t="shared" si="3"/>
        <v>97</v>
      </c>
      <c r="G45" s="53">
        <f t="shared" si="8"/>
        <v>7.1074380165289261E-2</v>
      </c>
      <c r="H45" s="61">
        <f t="shared" si="4"/>
        <v>7.0971061531290042E-2</v>
      </c>
      <c r="I45" s="57">
        <f t="shared" si="9"/>
        <v>325.68355676740134</v>
      </c>
      <c r="J45">
        <f t="shared" si="10"/>
        <v>905</v>
      </c>
      <c r="K45">
        <f t="shared" si="6"/>
        <v>762.71428571428567</v>
      </c>
      <c r="N45">
        <v>480</v>
      </c>
    </row>
    <row r="46" spans="1:14">
      <c r="A46" s="5">
        <v>44106</v>
      </c>
      <c r="B46">
        <v>71</v>
      </c>
      <c r="C46">
        <v>1620</v>
      </c>
      <c r="D46" s="7">
        <v>67</v>
      </c>
      <c r="E46" s="54">
        <f t="shared" si="7"/>
        <v>4</v>
      </c>
      <c r="F46">
        <f t="shared" si="3"/>
        <v>93.857142857142861</v>
      </c>
      <c r="G46" s="53">
        <f t="shared" si="8"/>
        <v>4.3827160493827164E-2</v>
      </c>
      <c r="H46" s="61">
        <f t="shared" si="4"/>
        <v>6.9046185330381801E-2</v>
      </c>
      <c r="I46" s="57">
        <f t="shared" si="9"/>
        <v>268.87828523820343</v>
      </c>
      <c r="J46">
        <f t="shared" si="10"/>
        <v>942</v>
      </c>
      <c r="K46">
        <f t="shared" si="6"/>
        <v>782</v>
      </c>
    </row>
    <row r="47" spans="1:14">
      <c r="A47" s="5">
        <v>44107</v>
      </c>
      <c r="B47">
        <v>6</v>
      </c>
      <c r="C47">
        <v>20</v>
      </c>
      <c r="D47" s="7">
        <v>6</v>
      </c>
      <c r="E47" s="54">
        <f t="shared" si="7"/>
        <v>0</v>
      </c>
      <c r="F47">
        <f t="shared" si="3"/>
        <v>84.428571428571431</v>
      </c>
      <c r="G47" s="53">
        <f t="shared" si="8"/>
        <v>0.3</v>
      </c>
      <c r="H47" s="61">
        <f t="shared" si="4"/>
        <v>9.3826501674845769E-2</v>
      </c>
      <c r="I47" s="57">
        <f t="shared" si="9"/>
        <v>22.722108611679165</v>
      </c>
      <c r="J47">
        <f t="shared" si="10"/>
        <v>872</v>
      </c>
      <c r="K47">
        <f t="shared" si="6"/>
        <v>807.28571428571433</v>
      </c>
    </row>
    <row r="48" spans="1:14">
      <c r="A48" s="5">
        <v>44108</v>
      </c>
      <c r="B48">
        <v>4</v>
      </c>
      <c r="C48">
        <v>309</v>
      </c>
      <c r="D48" s="7">
        <v>3</v>
      </c>
      <c r="E48" s="54">
        <f t="shared" si="7"/>
        <v>1</v>
      </c>
      <c r="F48">
        <f t="shared" si="3"/>
        <v>83.714285714285708</v>
      </c>
      <c r="G48" s="53">
        <f t="shared" si="8"/>
        <v>1.2944983818770227E-2</v>
      </c>
      <c r="H48" s="61">
        <f t="shared" si="4"/>
        <v>9.2469515038339486E-2</v>
      </c>
      <c r="I48" s="57">
        <f t="shared" si="9"/>
        <v>15.14807240778611</v>
      </c>
      <c r="J48">
        <f t="shared" si="10"/>
        <v>760</v>
      </c>
      <c r="K48">
        <f t="shared" si="6"/>
        <v>832.71428571428567</v>
      </c>
    </row>
    <row r="49" spans="1:18">
      <c r="A49" s="5">
        <v>44109</v>
      </c>
      <c r="B49">
        <v>98</v>
      </c>
      <c r="C49">
        <v>1719</v>
      </c>
      <c r="D49" s="7">
        <v>97</v>
      </c>
      <c r="E49" s="54">
        <f t="shared" si="7"/>
        <v>1</v>
      </c>
      <c r="F49">
        <f t="shared" si="3"/>
        <v>71.285714285714292</v>
      </c>
      <c r="G49" s="53">
        <f t="shared" si="8"/>
        <v>5.7009889470622452E-2</v>
      </c>
      <c r="H49" s="61">
        <f t="shared" si="4"/>
        <v>8.8440329675486387E-2</v>
      </c>
      <c r="I49" s="57">
        <f t="shared" si="9"/>
        <v>371.12777399075969</v>
      </c>
      <c r="J49">
        <f t="shared" si="10"/>
        <v>765</v>
      </c>
      <c r="K49">
        <f t="shared" si="6"/>
        <v>844.28571428571433</v>
      </c>
    </row>
    <row r="50" spans="1:18">
      <c r="A50" s="5">
        <v>44110</v>
      </c>
      <c r="B50">
        <v>84</v>
      </c>
      <c r="C50">
        <v>1253</v>
      </c>
      <c r="D50" s="7">
        <v>83</v>
      </c>
      <c r="E50" s="54">
        <f t="shared" si="7"/>
        <v>1</v>
      </c>
      <c r="F50">
        <f t="shared" si="3"/>
        <v>73.428571428571431</v>
      </c>
      <c r="G50" s="53">
        <f t="shared" si="8"/>
        <v>6.7039106145251395E-2</v>
      </c>
      <c r="H50" s="61">
        <f t="shared" si="4"/>
        <v>9.026801869354116E-2</v>
      </c>
      <c r="I50" s="57">
        <f t="shared" si="9"/>
        <v>318.10952056350828</v>
      </c>
      <c r="J50">
        <f t="shared" si="10"/>
        <v>777</v>
      </c>
      <c r="K50">
        <f t="shared" si="6"/>
        <v>847.85714285714289</v>
      </c>
    </row>
    <row r="51" spans="1:18">
      <c r="A51" s="5">
        <v>44111</v>
      </c>
      <c r="B51">
        <v>84</v>
      </c>
      <c r="C51">
        <v>2694</v>
      </c>
      <c r="D51" s="7">
        <v>82</v>
      </c>
      <c r="E51" s="54">
        <f t="shared" si="7"/>
        <v>2</v>
      </c>
      <c r="F51">
        <f t="shared" si="3"/>
        <v>61.857142857142854</v>
      </c>
      <c r="G51" s="53">
        <f t="shared" si="8"/>
        <v>3.1180400890868598E-2</v>
      </c>
      <c r="H51" s="61">
        <f t="shared" si="4"/>
        <v>8.3296560140661308E-2</v>
      </c>
      <c r="I51" s="57">
        <f t="shared" si="9"/>
        <v>318.10952056350828</v>
      </c>
      <c r="J51">
        <f t="shared" si="10"/>
        <v>852</v>
      </c>
      <c r="K51">
        <f t="shared" si="6"/>
        <v>839</v>
      </c>
      <c r="P51" s="2"/>
      <c r="Q51" s="9"/>
    </row>
    <row r="52" spans="1:18">
      <c r="A52" s="5">
        <v>44112</v>
      </c>
      <c r="B52">
        <v>51</v>
      </c>
      <c r="C52">
        <v>1374</v>
      </c>
      <c r="D52" s="7">
        <v>51</v>
      </c>
      <c r="E52" s="54">
        <f t="shared" si="7"/>
        <v>0</v>
      </c>
      <c r="F52">
        <f t="shared" si="3"/>
        <v>56.857142857142854</v>
      </c>
      <c r="G52" s="53">
        <f t="shared" si="8"/>
        <v>3.7117903930131008E-2</v>
      </c>
      <c r="H52" s="61">
        <f t="shared" si="4"/>
        <v>7.8445634964210129E-2</v>
      </c>
      <c r="I52" s="57">
        <f t="shared" si="9"/>
        <v>193.13792319927288</v>
      </c>
      <c r="J52">
        <f t="shared" si="10"/>
        <v>718</v>
      </c>
      <c r="K52">
        <f t="shared" si="6"/>
        <v>812.28571428571433</v>
      </c>
      <c r="L52">
        <v>243</v>
      </c>
      <c r="M52">
        <v>289</v>
      </c>
      <c r="P52" s="2"/>
      <c r="Q52" s="9"/>
    </row>
    <row r="53" spans="1:18">
      <c r="A53" s="5">
        <v>44113</v>
      </c>
      <c r="B53">
        <v>80</v>
      </c>
      <c r="C53">
        <v>1601</v>
      </c>
      <c r="D53" s="7">
        <v>79</v>
      </c>
      <c r="E53" s="54">
        <f t="shared" si="7"/>
        <v>1</v>
      </c>
      <c r="F53">
        <f t="shared" si="3"/>
        <v>58.142857142857146</v>
      </c>
      <c r="G53" s="53">
        <f t="shared" si="8"/>
        <v>4.996876951905059E-2</v>
      </c>
      <c r="H53" s="61">
        <f t="shared" si="4"/>
        <v>7.9323007682099184E-2</v>
      </c>
      <c r="I53" s="57">
        <f t="shared" si="9"/>
        <v>302.96144815572222</v>
      </c>
      <c r="J53">
        <f t="shared" si="10"/>
        <v>729</v>
      </c>
      <c r="K53">
        <f t="shared" si="6"/>
        <v>781.85714285714289</v>
      </c>
      <c r="P53" s="2"/>
      <c r="Q53" s="9"/>
    </row>
    <row r="54" spans="1:18">
      <c r="A54" s="5">
        <v>44114</v>
      </c>
      <c r="B54">
        <v>6</v>
      </c>
      <c r="C54">
        <v>282</v>
      </c>
      <c r="D54" s="7">
        <v>6</v>
      </c>
      <c r="E54" s="54">
        <f t="shared" si="7"/>
        <v>0</v>
      </c>
      <c r="F54">
        <f t="shared" si="3"/>
        <v>58.142857142857146</v>
      </c>
      <c r="G54" s="53">
        <f t="shared" si="8"/>
        <v>2.1276595744680851E-2</v>
      </c>
      <c r="H54" s="61">
        <f t="shared" si="4"/>
        <v>3.950537850276787E-2</v>
      </c>
      <c r="I54" s="57">
        <f t="shared" si="9"/>
        <v>22.722108611679165</v>
      </c>
      <c r="J54">
        <f t="shared" si="10"/>
        <v>570</v>
      </c>
      <c r="K54">
        <f t="shared" si="6"/>
        <v>738.71428571428567</v>
      </c>
      <c r="P54" s="2"/>
      <c r="Q54" s="9"/>
    </row>
    <row r="55" spans="1:18">
      <c r="A55" s="5">
        <v>44115</v>
      </c>
      <c r="B55">
        <v>5</v>
      </c>
      <c r="C55">
        <v>270</v>
      </c>
      <c r="D55" s="7">
        <v>4</v>
      </c>
      <c r="E55" s="54">
        <f t="shared" si="7"/>
        <v>1</v>
      </c>
      <c r="F55">
        <f t="shared" si="3"/>
        <v>58.285714285714285</v>
      </c>
      <c r="G55" s="53">
        <f t="shared" si="8"/>
        <v>1.8518518518518517E-2</v>
      </c>
      <c r="H55" s="61">
        <f t="shared" si="4"/>
        <v>4.0301597745589057E-2</v>
      </c>
      <c r="I55" s="57">
        <f t="shared" si="9"/>
        <v>18.935090509732639</v>
      </c>
      <c r="J55">
        <f t="shared" si="10"/>
        <v>489</v>
      </c>
      <c r="K55">
        <f t="shared" si="6"/>
        <v>700</v>
      </c>
      <c r="P55" s="17"/>
      <c r="Q55" s="9"/>
      <c r="R55" s="9"/>
    </row>
    <row r="56" spans="1:18">
      <c r="A56" s="5">
        <v>44116</v>
      </c>
      <c r="B56">
        <v>92</v>
      </c>
      <c r="C56">
        <v>1608</v>
      </c>
      <c r="D56" s="7">
        <v>88</v>
      </c>
      <c r="E56" s="54">
        <f t="shared" si="7"/>
        <v>4</v>
      </c>
      <c r="F56">
        <f t="shared" si="3"/>
        <v>57.428571428571431</v>
      </c>
      <c r="G56" s="53">
        <f t="shared" si="8"/>
        <v>5.721393034825871E-2</v>
      </c>
      <c r="H56" s="61">
        <f t="shared" si="4"/>
        <v>4.0330746442394247E-2</v>
      </c>
      <c r="I56" s="57">
        <f t="shared" si="9"/>
        <v>348.40566537908052</v>
      </c>
      <c r="J56">
        <f t="shared" si="10"/>
        <v>510</v>
      </c>
      <c r="K56">
        <f t="shared" si="6"/>
        <v>663.57142857142856</v>
      </c>
      <c r="L56">
        <v>193</v>
      </c>
      <c r="M56">
        <v>218</v>
      </c>
      <c r="P56" s="2"/>
      <c r="Q56" s="9"/>
    </row>
    <row r="57" spans="1:18">
      <c r="A57" s="5">
        <v>44117</v>
      </c>
      <c r="B57">
        <v>49</v>
      </c>
      <c r="C57">
        <v>1717</v>
      </c>
      <c r="D57" s="7">
        <v>49</v>
      </c>
      <c r="E57" s="54">
        <f t="shared" si="7"/>
        <v>0</v>
      </c>
      <c r="F57">
        <f t="shared" si="3"/>
        <v>52.428571428571431</v>
      </c>
      <c r="G57" s="53">
        <f t="shared" si="8"/>
        <v>2.8538147932440302E-2</v>
      </c>
      <c r="H57" s="61">
        <f t="shared" si="4"/>
        <v>3.4830609554849797E-2</v>
      </c>
      <c r="I57" s="57">
        <f t="shared" si="9"/>
        <v>185.56388699537985</v>
      </c>
      <c r="J57">
        <f t="shared" si="10"/>
        <v>553</v>
      </c>
      <c r="K57">
        <f t="shared" si="6"/>
        <v>631.57142857142856</v>
      </c>
      <c r="P57" s="2"/>
      <c r="Q57" s="9"/>
    </row>
    <row r="58" spans="1:18">
      <c r="A58" s="5">
        <v>44118</v>
      </c>
      <c r="B58">
        <v>46</v>
      </c>
      <c r="C58">
        <v>2926</v>
      </c>
      <c r="D58" s="7">
        <v>45</v>
      </c>
      <c r="E58" s="54">
        <f t="shared" si="7"/>
        <v>1</v>
      </c>
      <c r="F58">
        <f t="shared" si="3"/>
        <v>47</v>
      </c>
      <c r="G58" s="53">
        <f t="shared" si="8"/>
        <v>1.5721120984278879E-2</v>
      </c>
      <c r="H58" s="61">
        <f t="shared" si="4"/>
        <v>3.2622140996765553E-2</v>
      </c>
      <c r="I58" s="57">
        <f t="shared" si="9"/>
        <v>174.20283268954026</v>
      </c>
      <c r="J58">
        <f t="shared" si="10"/>
        <v>595</v>
      </c>
      <c r="K58">
        <f t="shared" si="6"/>
        <v>594.85714285714289</v>
      </c>
      <c r="P58" s="2"/>
      <c r="Q58" s="9"/>
    </row>
    <row r="59" spans="1:18">
      <c r="A59" s="5">
        <v>44119</v>
      </c>
      <c r="B59">
        <v>21</v>
      </c>
      <c r="C59">
        <v>1692</v>
      </c>
      <c r="D59" s="7">
        <v>18</v>
      </c>
      <c r="E59" s="54">
        <f t="shared" si="7"/>
        <v>3</v>
      </c>
      <c r="F59">
        <f t="shared" si="3"/>
        <v>42.714285714285715</v>
      </c>
      <c r="G59" s="53">
        <f t="shared" si="8"/>
        <v>1.2411347517730497E-2</v>
      </c>
      <c r="H59" s="61">
        <f t="shared" si="4"/>
        <v>2.9092632937851193E-2</v>
      </c>
      <c r="I59" s="57">
        <f t="shared" si="9"/>
        <v>79.527380140877071</v>
      </c>
      <c r="J59">
        <f t="shared" si="10"/>
        <v>518</v>
      </c>
      <c r="K59">
        <f t="shared" si="6"/>
        <v>566.28571428571433</v>
      </c>
      <c r="L59">
        <v>176</v>
      </c>
      <c r="M59">
        <v>223</v>
      </c>
      <c r="P59" s="2"/>
      <c r="Q59" s="9"/>
    </row>
    <row r="60" spans="1:18">
      <c r="A60" s="5">
        <v>44120</v>
      </c>
      <c r="B60">
        <v>34</v>
      </c>
      <c r="C60">
        <v>818</v>
      </c>
      <c r="D60" s="7">
        <v>30</v>
      </c>
      <c r="E60" s="54">
        <f t="shared" si="7"/>
        <v>4</v>
      </c>
      <c r="F60">
        <f t="shared" si="3"/>
        <v>36.142857142857146</v>
      </c>
      <c r="G60" s="53">
        <f t="shared" si="8"/>
        <v>4.1564792176039117E-2</v>
      </c>
      <c r="H60" s="61">
        <f t="shared" si="4"/>
        <v>2.7892064745992408E-2</v>
      </c>
      <c r="I60" s="57">
        <f t="shared" si="9"/>
        <v>128.75861546618194</v>
      </c>
      <c r="J60">
        <f t="shared" si="10"/>
        <v>468</v>
      </c>
      <c r="K60">
        <f t="shared" si="6"/>
        <v>529</v>
      </c>
      <c r="P60" s="2"/>
      <c r="Q60" s="9"/>
    </row>
    <row r="61" spans="1:18">
      <c r="A61" s="5">
        <v>44121</v>
      </c>
      <c r="B61">
        <v>3</v>
      </c>
      <c r="C61">
        <v>9</v>
      </c>
      <c r="D61" s="7">
        <v>2</v>
      </c>
      <c r="E61" s="54">
        <f t="shared" si="7"/>
        <v>1</v>
      </c>
      <c r="F61">
        <f t="shared" si="3"/>
        <v>35.714285714285715</v>
      </c>
      <c r="G61" s="53">
        <f t="shared" si="8"/>
        <v>0.33333333333333331</v>
      </c>
      <c r="H61" s="61">
        <f t="shared" si="4"/>
        <v>7.2471598687228481E-2</v>
      </c>
      <c r="I61" s="57">
        <f t="shared" si="9"/>
        <v>11.361054305839582</v>
      </c>
      <c r="J61">
        <f t="shared" si="10"/>
        <v>387</v>
      </c>
      <c r="K61">
        <f t="shared" si="6"/>
        <v>502.85714285714283</v>
      </c>
      <c r="P61" s="2"/>
      <c r="Q61" s="9"/>
    </row>
    <row r="62" spans="1:18">
      <c r="A62" s="5">
        <v>44122</v>
      </c>
      <c r="B62">
        <v>5</v>
      </c>
      <c r="C62">
        <v>280</v>
      </c>
      <c r="D62" s="7">
        <v>4</v>
      </c>
      <c r="E62" s="54">
        <f t="shared" si="7"/>
        <v>1</v>
      </c>
      <c r="F62">
        <f t="shared" si="3"/>
        <v>35.714285714285715</v>
      </c>
      <c r="G62" s="53">
        <f t="shared" si="8"/>
        <v>1.7857142857142856E-2</v>
      </c>
      <c r="H62" s="61">
        <f t="shared" si="4"/>
        <v>7.2377116449889103E-2</v>
      </c>
      <c r="I62" s="57">
        <f t="shared" si="9"/>
        <v>18.935090509732639</v>
      </c>
      <c r="J62">
        <f t="shared" si="10"/>
        <v>341</v>
      </c>
      <c r="K62">
        <f t="shared" si="6"/>
        <v>481.71428571428572</v>
      </c>
      <c r="P62" s="2"/>
      <c r="Q62" s="9"/>
    </row>
    <row r="63" spans="1:18">
      <c r="A63" s="5">
        <v>44123</v>
      </c>
      <c r="B63">
        <v>52</v>
      </c>
      <c r="C63">
        <v>1965</v>
      </c>
      <c r="D63" s="7">
        <v>43</v>
      </c>
      <c r="E63" s="54">
        <f t="shared" si="7"/>
        <v>9</v>
      </c>
      <c r="F63">
        <f t="shared" si="3"/>
        <v>30</v>
      </c>
      <c r="G63" s="53">
        <f t="shared" si="8"/>
        <v>2.6463104325699746E-2</v>
      </c>
      <c r="H63" s="61">
        <f t="shared" si="4"/>
        <v>6.798414130380924E-2</v>
      </c>
      <c r="I63" s="57">
        <f t="shared" si="9"/>
        <v>196.92494130121941</v>
      </c>
      <c r="J63">
        <f t="shared" si="10"/>
        <v>313</v>
      </c>
      <c r="K63">
        <f t="shared" si="6"/>
        <v>453.57142857142856</v>
      </c>
      <c r="L63">
        <v>175</v>
      </c>
      <c r="M63">
        <v>142</v>
      </c>
      <c r="P63" s="2"/>
      <c r="Q63" s="9"/>
    </row>
    <row r="64" spans="1:18">
      <c r="A64" s="5">
        <v>44124</v>
      </c>
      <c r="B64">
        <v>35</v>
      </c>
      <c r="C64">
        <v>1920</v>
      </c>
      <c r="D64" s="7">
        <v>29</v>
      </c>
      <c r="E64" s="54">
        <f t="shared" si="7"/>
        <v>6</v>
      </c>
      <c r="F64">
        <f t="shared" si="3"/>
        <v>28</v>
      </c>
      <c r="G64" s="53">
        <f t="shared" si="8"/>
        <v>1.8229166666666668E-2</v>
      </c>
      <c r="H64" s="61">
        <f t="shared" si="4"/>
        <v>6.651142969441301E-2</v>
      </c>
      <c r="I64" s="57">
        <f t="shared" si="9"/>
        <v>132.54563356812844</v>
      </c>
      <c r="J64">
        <f t="shared" si="10"/>
        <v>342</v>
      </c>
      <c r="K64">
        <f t="shared" si="6"/>
        <v>423.42857142857144</v>
      </c>
      <c r="P64" s="2"/>
      <c r="Q64" s="9"/>
    </row>
    <row r="65" spans="1:17">
      <c r="A65" s="5">
        <v>44125</v>
      </c>
      <c r="B65">
        <v>35</v>
      </c>
      <c r="C65">
        <v>2946</v>
      </c>
      <c r="D65" s="7">
        <v>34</v>
      </c>
      <c r="E65" s="54">
        <f t="shared" si="7"/>
        <v>1</v>
      </c>
      <c r="F65">
        <f t="shared" si="3"/>
        <v>26.428571428571427</v>
      </c>
      <c r="G65" s="53">
        <f t="shared" si="8"/>
        <v>1.188051595383571E-2</v>
      </c>
      <c r="H65" s="61">
        <f t="shared" si="4"/>
        <v>6.5962771832921138E-2</v>
      </c>
      <c r="I65" s="57">
        <f t="shared" si="9"/>
        <v>132.54563356812844</v>
      </c>
      <c r="J65">
        <f t="shared" si="10"/>
        <v>372</v>
      </c>
      <c r="K65">
        <f t="shared" si="6"/>
        <v>391.57142857142856</v>
      </c>
      <c r="P65" s="2"/>
      <c r="Q65" s="9"/>
    </row>
    <row r="66" spans="1:17">
      <c r="A66" s="5">
        <v>44126</v>
      </c>
      <c r="B66">
        <v>11</v>
      </c>
      <c r="C66">
        <v>1949</v>
      </c>
      <c r="D66" s="7">
        <v>9</v>
      </c>
      <c r="E66" s="54">
        <f t="shared" ref="E66:E89" si="11">ABS(B66-D66)</f>
        <v>2</v>
      </c>
      <c r="F66">
        <f t="shared" si="3"/>
        <v>25</v>
      </c>
      <c r="G66" s="53">
        <f t="shared" ref="G66:G89" si="12">B66/C66</f>
        <v>5.643919958953309E-3</v>
      </c>
      <c r="H66" s="61">
        <f t="shared" si="4"/>
        <v>6.4995996467381537E-2</v>
      </c>
      <c r="I66" s="57">
        <f t="shared" ref="I66:I97" si="13">(B66/26406)*100000</f>
        <v>41.6571991214118</v>
      </c>
      <c r="J66">
        <f t="shared" si="10"/>
        <v>291</v>
      </c>
      <c r="K66">
        <f t="shared" si="6"/>
        <v>359.14285714285717</v>
      </c>
      <c r="L66">
        <v>84</v>
      </c>
      <c r="M66">
        <v>75</v>
      </c>
      <c r="P66" s="2"/>
      <c r="Q66" s="9"/>
    </row>
    <row r="67" spans="1:17">
      <c r="A67" s="5">
        <v>44127</v>
      </c>
      <c r="B67">
        <v>19</v>
      </c>
      <c r="C67">
        <v>1550</v>
      </c>
      <c r="D67" s="7">
        <v>16</v>
      </c>
      <c r="E67" s="54">
        <f t="shared" si="11"/>
        <v>3</v>
      </c>
      <c r="F67">
        <f t="shared" si="3"/>
        <v>22.857142857142858</v>
      </c>
      <c r="G67" s="53">
        <f t="shared" si="12"/>
        <v>1.2258064516129033E-2</v>
      </c>
      <c r="H67" s="61">
        <f t="shared" si="4"/>
        <v>6.0809321087394383E-2</v>
      </c>
      <c r="I67" s="57">
        <f t="shared" si="13"/>
        <v>71.953343936984012</v>
      </c>
      <c r="J67">
        <f t="shared" si="10"/>
        <v>261</v>
      </c>
      <c r="K67">
        <f t="shared" si="6"/>
        <v>329.57142857142856</v>
      </c>
      <c r="P67" s="2"/>
      <c r="Q67" s="9"/>
    </row>
    <row r="68" spans="1:17">
      <c r="A68" s="5">
        <v>44128</v>
      </c>
      <c r="B68">
        <v>2</v>
      </c>
      <c r="C68">
        <v>106</v>
      </c>
      <c r="D68" s="7">
        <v>2</v>
      </c>
      <c r="E68" s="54">
        <f t="shared" si="11"/>
        <v>0</v>
      </c>
      <c r="F68">
        <f t="shared" si="3"/>
        <v>22.714285714285715</v>
      </c>
      <c r="G68" s="53">
        <f t="shared" si="12"/>
        <v>1.8867924528301886E-2</v>
      </c>
      <c r="H68" s="61">
        <f t="shared" si="4"/>
        <v>1.588569125810417E-2</v>
      </c>
      <c r="I68" s="57">
        <f t="shared" si="13"/>
        <v>7.5740362038930549</v>
      </c>
      <c r="J68">
        <f t="shared" si="10"/>
        <v>217</v>
      </c>
      <c r="K68">
        <f t="shared" si="6"/>
        <v>305.28571428571428</v>
      </c>
      <c r="P68" s="2"/>
      <c r="Q68" s="9"/>
    </row>
    <row r="69" spans="1:17">
      <c r="A69" s="5">
        <v>44129</v>
      </c>
      <c r="B69">
        <v>1</v>
      </c>
      <c r="C69">
        <v>271</v>
      </c>
      <c r="D69" s="7">
        <v>1</v>
      </c>
      <c r="E69" s="54">
        <f t="shared" si="11"/>
        <v>0</v>
      </c>
      <c r="F69">
        <f t="shared" si="3"/>
        <v>22.142857142857142</v>
      </c>
      <c r="G69" s="53">
        <f t="shared" si="12"/>
        <v>3.6900369003690036E-3</v>
      </c>
      <c r="H69" s="61">
        <f t="shared" si="4"/>
        <v>1.3861818978565052E-2</v>
      </c>
      <c r="I69" s="57">
        <f t="shared" si="13"/>
        <v>3.7870181019465274</v>
      </c>
      <c r="J69">
        <f t="shared" si="10"/>
        <v>197</v>
      </c>
      <c r="K69">
        <f t="shared" si="6"/>
        <v>284.71428571428572</v>
      </c>
      <c r="P69" s="2"/>
      <c r="Q69" s="9"/>
    </row>
    <row r="70" spans="1:17">
      <c r="A70" s="5">
        <v>44130</v>
      </c>
      <c r="B70">
        <v>18</v>
      </c>
      <c r="C70">
        <v>2263</v>
      </c>
      <c r="D70" s="7">
        <v>15</v>
      </c>
      <c r="E70" s="54">
        <f t="shared" si="11"/>
        <v>3</v>
      </c>
      <c r="F70">
        <f t="shared" si="3"/>
        <v>17.285714285714285</v>
      </c>
      <c r="G70" s="53">
        <f t="shared" si="12"/>
        <v>7.9540433053468841E-3</v>
      </c>
      <c r="H70" s="61">
        <f t="shared" si="4"/>
        <v>1.1217667404228929E-2</v>
      </c>
      <c r="I70" s="57">
        <f t="shared" si="13"/>
        <v>68.166325835037497</v>
      </c>
      <c r="J70">
        <f t="shared" si="10"/>
        <v>181</v>
      </c>
      <c r="K70">
        <f t="shared" si="6"/>
        <v>265.85714285714283</v>
      </c>
      <c r="L70">
        <v>75</v>
      </c>
      <c r="M70">
        <v>58</v>
      </c>
      <c r="P70" s="2"/>
      <c r="Q70" s="9"/>
    </row>
    <row r="71" spans="1:17">
      <c r="A71" s="5">
        <v>44131</v>
      </c>
      <c r="B71">
        <v>20</v>
      </c>
      <c r="C71">
        <v>2060</v>
      </c>
      <c r="D71" s="7">
        <v>20</v>
      </c>
      <c r="E71" s="54">
        <f t="shared" si="11"/>
        <v>0</v>
      </c>
      <c r="F71">
        <f t="shared" si="3"/>
        <v>15.142857142857142</v>
      </c>
      <c r="G71" s="53">
        <f t="shared" si="12"/>
        <v>9.7087378640776691E-3</v>
      </c>
      <c r="H71" s="61">
        <f t="shared" si="4"/>
        <v>1.0000463289573356E-2</v>
      </c>
      <c r="I71" s="57">
        <f t="shared" si="13"/>
        <v>75.740362038930556</v>
      </c>
      <c r="J71">
        <f t="shared" si="10"/>
        <v>198</v>
      </c>
      <c r="K71">
        <f t="shared" si="6"/>
        <v>245.28571428571428</v>
      </c>
      <c r="P71" s="2"/>
      <c r="Q71" s="9"/>
    </row>
    <row r="72" spans="1:17">
      <c r="A72" s="5">
        <v>44132</v>
      </c>
      <c r="B72">
        <v>24</v>
      </c>
      <c r="C72">
        <v>2859</v>
      </c>
      <c r="D72" s="7">
        <v>23</v>
      </c>
      <c r="E72" s="54">
        <f t="shared" si="11"/>
        <v>1</v>
      </c>
      <c r="F72">
        <f t="shared" ref="F72:F122" si="14">AVERAGE(B66:B72)</f>
        <v>13.571428571428571</v>
      </c>
      <c r="G72" s="53">
        <f t="shared" si="12"/>
        <v>8.3945435466946487E-3</v>
      </c>
      <c r="H72" s="61">
        <f t="shared" si="4"/>
        <v>9.502467231410348E-3</v>
      </c>
      <c r="I72" s="57">
        <f t="shared" si="13"/>
        <v>90.888434446716658</v>
      </c>
      <c r="J72">
        <f t="shared" si="10"/>
        <v>217</v>
      </c>
      <c r="K72">
        <f t="shared" ref="K72:K115" si="15">AVERAGE(J66:J72)</f>
        <v>223.14285714285714</v>
      </c>
      <c r="P72" s="2"/>
      <c r="Q72" s="9"/>
    </row>
    <row r="73" spans="1:17">
      <c r="A73" s="5">
        <v>44133</v>
      </c>
      <c r="B73">
        <v>5</v>
      </c>
      <c r="C73">
        <v>35</v>
      </c>
      <c r="D73" s="7">
        <v>4</v>
      </c>
      <c r="E73" s="54">
        <f t="shared" si="11"/>
        <v>1</v>
      </c>
      <c r="F73">
        <f t="shared" si="14"/>
        <v>12.714285714285714</v>
      </c>
      <c r="G73" s="53">
        <f t="shared" si="12"/>
        <v>0.14285714285714285</v>
      </c>
      <c r="H73" s="61">
        <f t="shared" ref="H73:H115" si="16">AVERAGE(G67:G73)</f>
        <v>2.9104356216865995E-2</v>
      </c>
      <c r="I73" s="57">
        <f t="shared" si="13"/>
        <v>18.935090509732639</v>
      </c>
      <c r="J73">
        <f t="shared" si="10"/>
        <v>170</v>
      </c>
      <c r="K73">
        <f t="shared" si="15"/>
        <v>205.85714285714286</v>
      </c>
      <c r="L73">
        <v>51</v>
      </c>
      <c r="M73">
        <v>49</v>
      </c>
      <c r="P73" s="2"/>
      <c r="Q73" s="9"/>
    </row>
    <row r="74" spans="1:17">
      <c r="A74" s="5">
        <v>44134</v>
      </c>
      <c r="B74">
        <v>23</v>
      </c>
      <c r="C74">
        <v>2223</v>
      </c>
      <c r="D74" s="7">
        <v>22</v>
      </c>
      <c r="E74" s="54">
        <f t="shared" si="11"/>
        <v>1</v>
      </c>
      <c r="F74">
        <f t="shared" si="14"/>
        <v>13.285714285714286</v>
      </c>
      <c r="G74" s="53">
        <f t="shared" si="12"/>
        <v>1.03463787674314E-2</v>
      </c>
      <c r="H74" s="61">
        <f t="shared" si="16"/>
        <v>2.8831258252766334E-2</v>
      </c>
      <c r="I74" s="57">
        <f t="shared" si="13"/>
        <v>87.101416344770129</v>
      </c>
      <c r="J74">
        <f t="shared" si="10"/>
        <v>158</v>
      </c>
      <c r="K74">
        <f t="shared" si="15"/>
        <v>191.14285714285714</v>
      </c>
      <c r="P74" s="2"/>
      <c r="Q74" s="9"/>
    </row>
    <row r="75" spans="1:17">
      <c r="A75" s="5">
        <v>44135</v>
      </c>
      <c r="B75">
        <v>3</v>
      </c>
      <c r="C75">
        <v>5</v>
      </c>
      <c r="D75" s="7">
        <v>3</v>
      </c>
      <c r="E75" s="54">
        <f t="shared" si="11"/>
        <v>0</v>
      </c>
      <c r="F75">
        <f t="shared" si="14"/>
        <v>13.428571428571429</v>
      </c>
      <c r="G75" s="53">
        <f t="shared" si="12"/>
        <v>0.6</v>
      </c>
      <c r="H75" s="61">
        <f t="shared" si="16"/>
        <v>0.11185012617729463</v>
      </c>
      <c r="I75" s="57">
        <f t="shared" si="13"/>
        <v>11.361054305839582</v>
      </c>
      <c r="J75">
        <f t="shared" ref="J75:J106" si="17">SUM(B66:B75)</f>
        <v>126</v>
      </c>
      <c r="K75">
        <f t="shared" si="15"/>
        <v>178.14285714285714</v>
      </c>
      <c r="P75" s="2"/>
      <c r="Q75" s="9"/>
    </row>
    <row r="76" spans="1:17">
      <c r="A76" s="5">
        <v>44136</v>
      </c>
      <c r="B76">
        <v>3</v>
      </c>
      <c r="C76">
        <v>534</v>
      </c>
      <c r="D76" s="7">
        <v>3</v>
      </c>
      <c r="E76" s="54">
        <f t="shared" si="11"/>
        <v>0</v>
      </c>
      <c r="F76">
        <f t="shared" si="14"/>
        <v>13.714285714285714</v>
      </c>
      <c r="G76" s="53">
        <f t="shared" si="12"/>
        <v>5.6179775280898875E-3</v>
      </c>
      <c r="H76" s="61">
        <f t="shared" si="16"/>
        <v>0.11212554626696904</v>
      </c>
      <c r="I76" s="57">
        <f t="shared" si="13"/>
        <v>11.361054305839582</v>
      </c>
      <c r="J76">
        <f t="shared" si="17"/>
        <v>118</v>
      </c>
      <c r="K76">
        <f t="shared" si="15"/>
        <v>166.85714285714286</v>
      </c>
      <c r="P76" s="2"/>
      <c r="Q76" s="9"/>
    </row>
    <row r="77" spans="1:17">
      <c r="A77" s="5">
        <v>44137</v>
      </c>
      <c r="B77">
        <v>24</v>
      </c>
      <c r="C77">
        <v>440</v>
      </c>
      <c r="D77" s="7">
        <v>23</v>
      </c>
      <c r="E77" s="54">
        <f t="shared" si="11"/>
        <v>1</v>
      </c>
      <c r="F77">
        <f t="shared" si="14"/>
        <v>14.571428571428571</v>
      </c>
      <c r="G77" s="53">
        <f t="shared" si="12"/>
        <v>5.4545454545454543E-2</v>
      </c>
      <c r="H77" s="61">
        <f t="shared" si="16"/>
        <v>0.118781462158413</v>
      </c>
      <c r="I77" s="57">
        <f t="shared" si="13"/>
        <v>90.888434446716658</v>
      </c>
      <c r="J77">
        <f t="shared" si="17"/>
        <v>123</v>
      </c>
      <c r="K77">
        <f t="shared" si="15"/>
        <v>158.57142857142858</v>
      </c>
      <c r="L77">
        <v>42</v>
      </c>
      <c r="M77">
        <v>40</v>
      </c>
    </row>
    <row r="78" spans="1:17">
      <c r="A78" s="5">
        <v>44138</v>
      </c>
      <c r="B78">
        <v>5</v>
      </c>
      <c r="C78">
        <v>19</v>
      </c>
      <c r="D78" s="7">
        <v>5</v>
      </c>
      <c r="E78" s="54">
        <f t="shared" si="11"/>
        <v>0</v>
      </c>
      <c r="F78">
        <f t="shared" si="14"/>
        <v>12.428571428571429</v>
      </c>
      <c r="G78" s="53">
        <f t="shared" si="12"/>
        <v>0.26315789473684209</v>
      </c>
      <c r="H78" s="61">
        <f t="shared" si="16"/>
        <v>0.1549884845688079</v>
      </c>
      <c r="I78" s="57">
        <f t="shared" si="13"/>
        <v>18.935090509732639</v>
      </c>
      <c r="J78">
        <f t="shared" si="17"/>
        <v>126</v>
      </c>
      <c r="K78">
        <f t="shared" si="15"/>
        <v>148.28571428571428</v>
      </c>
    </row>
    <row r="79" spans="1:17">
      <c r="A79" s="5">
        <v>44139</v>
      </c>
      <c r="B79">
        <v>29</v>
      </c>
      <c r="C79">
        <v>3026</v>
      </c>
      <c r="D79" s="7">
        <v>28</v>
      </c>
      <c r="E79" s="54">
        <f t="shared" si="11"/>
        <v>1</v>
      </c>
      <c r="F79">
        <f t="shared" si="14"/>
        <v>13.142857142857142</v>
      </c>
      <c r="G79" s="53">
        <f t="shared" si="12"/>
        <v>9.5836087243886311E-3</v>
      </c>
      <c r="H79" s="61">
        <f t="shared" si="16"/>
        <v>0.15515835102276418</v>
      </c>
      <c r="I79" s="57">
        <f t="shared" si="13"/>
        <v>109.82352495644929</v>
      </c>
      <c r="J79">
        <f t="shared" si="17"/>
        <v>154</v>
      </c>
      <c r="K79">
        <f t="shared" si="15"/>
        <v>139.28571428571428</v>
      </c>
    </row>
    <row r="80" spans="1:17">
      <c r="A80" s="5">
        <v>44140</v>
      </c>
      <c r="B80">
        <v>38</v>
      </c>
      <c r="C80">
        <v>1933</v>
      </c>
      <c r="D80" s="7">
        <v>35</v>
      </c>
      <c r="E80" s="54">
        <f t="shared" si="11"/>
        <v>3</v>
      </c>
      <c r="F80">
        <f t="shared" si="14"/>
        <v>17.857142857142858</v>
      </c>
      <c r="G80" s="53">
        <f t="shared" si="12"/>
        <v>1.9658561821003621E-2</v>
      </c>
      <c r="H80" s="61">
        <f t="shared" si="16"/>
        <v>0.13755855373188719</v>
      </c>
      <c r="I80" s="57">
        <f t="shared" si="13"/>
        <v>143.90668787396802</v>
      </c>
      <c r="J80">
        <f t="shared" si="17"/>
        <v>174</v>
      </c>
      <c r="K80">
        <f t="shared" si="15"/>
        <v>139.85714285714286</v>
      </c>
      <c r="L80">
        <v>38</v>
      </c>
      <c r="M80">
        <v>36</v>
      </c>
    </row>
    <row r="81" spans="1:13">
      <c r="A81" s="5">
        <v>44141</v>
      </c>
      <c r="B81">
        <v>11</v>
      </c>
      <c r="C81">
        <v>1792</v>
      </c>
      <c r="D81" s="7">
        <v>11</v>
      </c>
      <c r="E81" s="54">
        <f t="shared" si="11"/>
        <v>0</v>
      </c>
      <c r="F81">
        <f t="shared" si="14"/>
        <v>16.142857142857142</v>
      </c>
      <c r="G81" s="53">
        <f t="shared" si="12"/>
        <v>6.138392857142857E-3</v>
      </c>
      <c r="H81" s="61">
        <f t="shared" si="16"/>
        <v>0.13695741288756028</v>
      </c>
      <c r="I81" s="57">
        <f t="shared" si="13"/>
        <v>41.6571991214118</v>
      </c>
      <c r="J81">
        <f t="shared" si="17"/>
        <v>165</v>
      </c>
      <c r="K81">
        <f t="shared" si="15"/>
        <v>140.85714285714286</v>
      </c>
    </row>
    <row r="82" spans="1:13">
      <c r="A82" s="5">
        <v>44142</v>
      </c>
      <c r="B82" s="23">
        <v>0</v>
      </c>
      <c r="C82">
        <v>5</v>
      </c>
      <c r="D82" s="7">
        <v>0</v>
      </c>
      <c r="E82" s="54">
        <f t="shared" si="11"/>
        <v>0</v>
      </c>
      <c r="F82">
        <f t="shared" si="14"/>
        <v>15.714285714285714</v>
      </c>
      <c r="G82" s="53">
        <f t="shared" si="12"/>
        <v>0</v>
      </c>
      <c r="H82" s="61">
        <f t="shared" si="16"/>
        <v>5.1243127173274512E-2</v>
      </c>
      <c r="I82" s="57">
        <f t="shared" si="13"/>
        <v>0</v>
      </c>
      <c r="J82">
        <f t="shared" si="17"/>
        <v>141</v>
      </c>
      <c r="K82">
        <f t="shared" si="15"/>
        <v>143</v>
      </c>
    </row>
    <row r="83" spans="1:13">
      <c r="A83" s="5">
        <v>44143</v>
      </c>
      <c r="B83">
        <v>1</v>
      </c>
      <c r="C83">
        <v>541</v>
      </c>
      <c r="D83" s="7">
        <v>0</v>
      </c>
      <c r="E83" s="54">
        <f t="shared" si="11"/>
        <v>1</v>
      </c>
      <c r="F83">
        <f t="shared" si="14"/>
        <v>15.428571428571429</v>
      </c>
      <c r="G83" s="53">
        <f t="shared" si="12"/>
        <v>1.8484288354898336E-3</v>
      </c>
      <c r="H83" s="61">
        <f t="shared" si="16"/>
        <v>5.0704620217188801E-2</v>
      </c>
      <c r="I83" s="57">
        <f t="shared" si="13"/>
        <v>3.7870181019465274</v>
      </c>
      <c r="J83">
        <f t="shared" si="17"/>
        <v>137</v>
      </c>
      <c r="K83">
        <f t="shared" si="15"/>
        <v>145.71428571428572</v>
      </c>
    </row>
    <row r="84" spans="1:13">
      <c r="A84" s="5">
        <v>44144</v>
      </c>
      <c r="B84">
        <v>23</v>
      </c>
      <c r="C84">
        <v>2040</v>
      </c>
      <c r="D84" s="7">
        <v>22</v>
      </c>
      <c r="E84" s="54">
        <f t="shared" si="11"/>
        <v>1</v>
      </c>
      <c r="F84">
        <f t="shared" si="14"/>
        <v>15.285714285714286</v>
      </c>
      <c r="G84" s="53">
        <f t="shared" si="12"/>
        <v>1.1274509803921568E-2</v>
      </c>
      <c r="H84" s="61">
        <f t="shared" si="16"/>
        <v>4.4523056682684088E-2</v>
      </c>
      <c r="I84" s="57">
        <f t="shared" si="13"/>
        <v>87.101416344770129</v>
      </c>
      <c r="J84">
        <f t="shared" si="17"/>
        <v>137</v>
      </c>
      <c r="K84">
        <f t="shared" si="15"/>
        <v>147.71428571428572</v>
      </c>
      <c r="L84">
        <v>40</v>
      </c>
      <c r="M84">
        <v>39</v>
      </c>
    </row>
    <row r="85" spans="1:13">
      <c r="A85" s="5">
        <v>44145</v>
      </c>
      <c r="B85">
        <v>18</v>
      </c>
      <c r="C85">
        <v>2359</v>
      </c>
      <c r="D85" s="7">
        <v>16</v>
      </c>
      <c r="E85" s="54">
        <f t="shared" si="11"/>
        <v>2</v>
      </c>
      <c r="F85">
        <f t="shared" si="14"/>
        <v>17.142857142857142</v>
      </c>
      <c r="G85" s="53">
        <f t="shared" si="12"/>
        <v>7.6303518440016954E-3</v>
      </c>
      <c r="H85" s="61">
        <f t="shared" si="16"/>
        <v>8.0191219837068874E-3</v>
      </c>
      <c r="I85" s="57">
        <f t="shared" si="13"/>
        <v>68.166325835037497</v>
      </c>
      <c r="J85">
        <f t="shared" si="17"/>
        <v>152</v>
      </c>
      <c r="K85">
        <f t="shared" si="15"/>
        <v>151.42857142857142</v>
      </c>
    </row>
    <row r="86" spans="1:13">
      <c r="A86" s="5">
        <v>44146</v>
      </c>
      <c r="B86">
        <v>44</v>
      </c>
      <c r="C86">
        <v>3371</v>
      </c>
      <c r="D86" s="7">
        <v>42</v>
      </c>
      <c r="E86" s="54">
        <f t="shared" si="11"/>
        <v>2</v>
      </c>
      <c r="F86">
        <f t="shared" si="14"/>
        <v>19.285714285714285</v>
      </c>
      <c r="G86" s="53">
        <f t="shared" si="12"/>
        <v>1.3052506674577276E-2</v>
      </c>
      <c r="H86" s="61">
        <f t="shared" si="16"/>
        <v>8.5146788337338349E-3</v>
      </c>
      <c r="I86" s="57">
        <f t="shared" si="13"/>
        <v>166.6287964856472</v>
      </c>
      <c r="J86">
        <f t="shared" si="17"/>
        <v>193</v>
      </c>
      <c r="K86">
        <f t="shared" si="15"/>
        <v>157</v>
      </c>
    </row>
    <row r="87" spans="1:13">
      <c r="A87" s="5">
        <v>44147</v>
      </c>
      <c r="B87">
        <v>20</v>
      </c>
      <c r="C87">
        <v>2204</v>
      </c>
      <c r="D87" s="7">
        <v>17</v>
      </c>
      <c r="E87" s="54">
        <f t="shared" si="11"/>
        <v>3</v>
      </c>
      <c r="F87">
        <f t="shared" si="14"/>
        <v>16.714285714285715</v>
      </c>
      <c r="G87" s="53">
        <f t="shared" si="12"/>
        <v>9.0744101633393835E-3</v>
      </c>
      <c r="H87" s="61">
        <f t="shared" si="16"/>
        <v>7.0026571683532305E-3</v>
      </c>
      <c r="I87" s="57">
        <f t="shared" si="13"/>
        <v>75.740362038930556</v>
      </c>
      <c r="J87">
        <f t="shared" si="17"/>
        <v>189</v>
      </c>
      <c r="K87">
        <f t="shared" si="15"/>
        <v>159.14285714285714</v>
      </c>
      <c r="L87">
        <v>43</v>
      </c>
      <c r="M87">
        <v>54</v>
      </c>
    </row>
    <row r="88" spans="1:13">
      <c r="A88" s="5">
        <v>44148</v>
      </c>
      <c r="B88">
        <v>11</v>
      </c>
      <c r="C88">
        <v>1803</v>
      </c>
      <c r="D88" s="7">
        <v>9</v>
      </c>
      <c r="E88" s="54">
        <f t="shared" si="11"/>
        <v>2</v>
      </c>
      <c r="F88">
        <f t="shared" si="14"/>
        <v>16.714285714285715</v>
      </c>
      <c r="G88" s="53">
        <f t="shared" si="12"/>
        <v>6.1009428729894618E-3</v>
      </c>
      <c r="H88" s="61">
        <f t="shared" si="16"/>
        <v>6.9973071706170313E-3</v>
      </c>
      <c r="I88" s="57">
        <f t="shared" si="13"/>
        <v>41.6571991214118</v>
      </c>
      <c r="J88">
        <f t="shared" si="17"/>
        <v>195</v>
      </c>
      <c r="K88">
        <f t="shared" si="15"/>
        <v>163.42857142857142</v>
      </c>
    </row>
    <row r="89" spans="1:13">
      <c r="A89" s="5">
        <v>44149</v>
      </c>
      <c r="B89">
        <v>3</v>
      </c>
      <c r="C89">
        <v>5</v>
      </c>
      <c r="D89" s="7">
        <v>3</v>
      </c>
      <c r="E89" s="54">
        <f t="shared" si="11"/>
        <v>0</v>
      </c>
      <c r="F89">
        <f t="shared" si="14"/>
        <v>17.142857142857142</v>
      </c>
      <c r="G89" s="53">
        <f t="shared" si="12"/>
        <v>0.6</v>
      </c>
      <c r="H89" s="61">
        <f t="shared" si="16"/>
        <v>9.2711592884902744E-2</v>
      </c>
      <c r="I89" s="57">
        <f t="shared" si="13"/>
        <v>11.361054305839582</v>
      </c>
      <c r="J89">
        <f t="shared" si="17"/>
        <v>169</v>
      </c>
      <c r="K89">
        <f t="shared" si="15"/>
        <v>167.42857142857142</v>
      </c>
    </row>
    <row r="90" spans="1:13">
      <c r="A90" s="5">
        <v>44150</v>
      </c>
      <c r="B90" s="19"/>
      <c r="C90">
        <v>0</v>
      </c>
      <c r="D90" s="59"/>
      <c r="E90" s="59"/>
      <c r="F90">
        <f t="shared" si="14"/>
        <v>19.833333333333332</v>
      </c>
      <c r="G90" s="34"/>
      <c r="H90" s="61">
        <f t="shared" si="16"/>
        <v>0.1078554535598049</v>
      </c>
      <c r="I90" s="57">
        <f t="shared" si="13"/>
        <v>0</v>
      </c>
      <c r="J90">
        <f t="shared" si="17"/>
        <v>131</v>
      </c>
      <c r="K90">
        <f t="shared" si="15"/>
        <v>166.57142857142858</v>
      </c>
    </row>
    <row r="91" spans="1:13">
      <c r="A91" s="5">
        <v>44151</v>
      </c>
      <c r="B91">
        <v>51</v>
      </c>
      <c r="C91">
        <v>2981</v>
      </c>
      <c r="D91" s="7">
        <v>45</v>
      </c>
      <c r="E91" s="54">
        <f t="shared" ref="E91:E100" si="18">ABS(B91-D91)</f>
        <v>6</v>
      </c>
      <c r="F91">
        <f t="shared" si="14"/>
        <v>24.5</v>
      </c>
      <c r="G91" s="53">
        <f t="shared" ref="G91:G100" si="19">B91/C91</f>
        <v>1.7108352901710835E-2</v>
      </c>
      <c r="H91" s="61">
        <f t="shared" si="16"/>
        <v>0.10882776074276979</v>
      </c>
      <c r="I91" s="57">
        <f t="shared" si="13"/>
        <v>193.13792319927288</v>
      </c>
      <c r="J91">
        <f t="shared" si="17"/>
        <v>171</v>
      </c>
      <c r="K91">
        <f t="shared" si="15"/>
        <v>171.42857142857142</v>
      </c>
      <c r="L91">
        <v>37</v>
      </c>
      <c r="M91">
        <v>35</v>
      </c>
    </row>
    <row r="92" spans="1:13">
      <c r="A92" s="5">
        <v>44152</v>
      </c>
      <c r="B92">
        <v>24</v>
      </c>
      <c r="C92">
        <v>2245</v>
      </c>
      <c r="D92" s="7">
        <v>22</v>
      </c>
      <c r="E92" s="54">
        <f t="shared" si="18"/>
        <v>2</v>
      </c>
      <c r="F92">
        <f t="shared" si="14"/>
        <v>25.5</v>
      </c>
      <c r="G92" s="53">
        <f t="shared" si="19"/>
        <v>1.0690423162583519E-2</v>
      </c>
      <c r="H92" s="61">
        <f t="shared" si="16"/>
        <v>0.10933777262920008</v>
      </c>
      <c r="I92" s="57">
        <f t="shared" si="13"/>
        <v>90.888434446716658</v>
      </c>
      <c r="J92">
        <f t="shared" si="17"/>
        <v>195</v>
      </c>
      <c r="K92">
        <f t="shared" si="15"/>
        <v>177.57142857142858</v>
      </c>
    </row>
    <row r="93" spans="1:13">
      <c r="A93" s="5">
        <v>44153</v>
      </c>
      <c r="B93">
        <v>41</v>
      </c>
      <c r="C93">
        <v>3278</v>
      </c>
      <c r="D93" s="7">
        <v>36</v>
      </c>
      <c r="E93" s="54">
        <f t="shared" si="18"/>
        <v>5</v>
      </c>
      <c r="F93">
        <f t="shared" si="14"/>
        <v>25</v>
      </c>
      <c r="G93" s="53">
        <f t="shared" si="19"/>
        <v>1.2507626601586334E-2</v>
      </c>
      <c r="H93" s="61">
        <f t="shared" si="16"/>
        <v>0.10924695928370159</v>
      </c>
      <c r="I93" s="57">
        <f t="shared" si="13"/>
        <v>155.26774217980761</v>
      </c>
      <c r="J93">
        <f t="shared" si="17"/>
        <v>235</v>
      </c>
      <c r="K93">
        <f t="shared" si="15"/>
        <v>183.57142857142858</v>
      </c>
    </row>
    <row r="94" spans="1:13">
      <c r="A94" s="5">
        <v>44154</v>
      </c>
      <c r="B94">
        <v>19</v>
      </c>
      <c r="C94">
        <v>2256</v>
      </c>
      <c r="D94" s="7">
        <v>17</v>
      </c>
      <c r="E94" s="54">
        <f t="shared" si="18"/>
        <v>2</v>
      </c>
      <c r="F94">
        <f t="shared" si="14"/>
        <v>24.833333333333332</v>
      </c>
      <c r="G94" s="53">
        <f t="shared" si="19"/>
        <v>8.4219858156028369E-3</v>
      </c>
      <c r="H94" s="61">
        <f t="shared" si="16"/>
        <v>0.10913822189241217</v>
      </c>
      <c r="I94" s="57">
        <f t="shared" si="13"/>
        <v>71.953343936984012</v>
      </c>
      <c r="J94">
        <f t="shared" si="17"/>
        <v>231</v>
      </c>
      <c r="K94">
        <f t="shared" si="15"/>
        <v>189.57142857142858</v>
      </c>
      <c r="L94">
        <v>32</v>
      </c>
      <c r="M94">
        <v>39</v>
      </c>
    </row>
    <row r="95" spans="1:13">
      <c r="A95" s="5">
        <v>44155</v>
      </c>
      <c r="B95">
        <v>40</v>
      </c>
      <c r="C95">
        <v>1869</v>
      </c>
      <c r="D95" s="7">
        <v>36</v>
      </c>
      <c r="E95" s="54">
        <f t="shared" si="18"/>
        <v>4</v>
      </c>
      <c r="F95">
        <f t="shared" si="14"/>
        <v>29.666666666666668</v>
      </c>
      <c r="G95" s="53">
        <f t="shared" si="19"/>
        <v>2.1401819154628143E-2</v>
      </c>
      <c r="H95" s="61">
        <f t="shared" si="16"/>
        <v>0.11168836793935194</v>
      </c>
      <c r="I95" s="57">
        <f t="shared" si="13"/>
        <v>151.48072407786111</v>
      </c>
      <c r="J95">
        <f t="shared" si="17"/>
        <v>253</v>
      </c>
      <c r="K95">
        <f t="shared" si="15"/>
        <v>197.85714285714286</v>
      </c>
    </row>
    <row r="96" spans="1:13">
      <c r="A96" s="5">
        <v>44156</v>
      </c>
      <c r="B96" s="23">
        <v>0</v>
      </c>
      <c r="C96">
        <v>3</v>
      </c>
      <c r="D96" s="7">
        <v>0</v>
      </c>
      <c r="E96" s="54">
        <f t="shared" si="18"/>
        <v>0</v>
      </c>
      <c r="F96">
        <f t="shared" si="14"/>
        <v>29.166666666666668</v>
      </c>
      <c r="G96" s="53">
        <f t="shared" si="19"/>
        <v>0</v>
      </c>
      <c r="H96" s="61">
        <f t="shared" si="16"/>
        <v>1.1688367939351943E-2</v>
      </c>
      <c r="I96" s="57">
        <f t="shared" si="13"/>
        <v>0</v>
      </c>
      <c r="J96">
        <f t="shared" si="17"/>
        <v>209</v>
      </c>
      <c r="K96">
        <f t="shared" si="15"/>
        <v>203.57142857142858</v>
      </c>
    </row>
    <row r="97" spans="1:13">
      <c r="A97" s="5">
        <v>44157</v>
      </c>
      <c r="B97">
        <v>2</v>
      </c>
      <c r="C97">
        <v>520</v>
      </c>
      <c r="D97" s="7">
        <v>2</v>
      </c>
      <c r="E97" s="54">
        <f t="shared" si="18"/>
        <v>0</v>
      </c>
      <c r="F97">
        <f t="shared" si="14"/>
        <v>25.285714285714285</v>
      </c>
      <c r="G97" s="53">
        <f t="shared" si="19"/>
        <v>3.8461538461538464E-3</v>
      </c>
      <c r="H97" s="61">
        <f t="shared" si="16"/>
        <v>1.0568051640323645E-2</v>
      </c>
      <c r="I97" s="57">
        <f t="shared" si="13"/>
        <v>7.5740362038930549</v>
      </c>
      <c r="J97">
        <f t="shared" si="17"/>
        <v>191</v>
      </c>
      <c r="K97">
        <f t="shared" si="15"/>
        <v>212.14285714285714</v>
      </c>
    </row>
    <row r="98" spans="1:13">
      <c r="A98" s="5">
        <v>44158</v>
      </c>
      <c r="B98">
        <v>53</v>
      </c>
      <c r="C98">
        <v>3125</v>
      </c>
      <c r="D98" s="7">
        <v>46</v>
      </c>
      <c r="E98" s="54">
        <f t="shared" si="18"/>
        <v>7</v>
      </c>
      <c r="F98">
        <f t="shared" si="14"/>
        <v>25.571428571428573</v>
      </c>
      <c r="G98" s="53">
        <f t="shared" si="19"/>
        <v>1.6959999999999999E-2</v>
      </c>
      <c r="H98" s="61">
        <f t="shared" si="16"/>
        <v>1.0546858368650668E-2</v>
      </c>
      <c r="I98" s="57">
        <f t="shared" ref="I98:I115" si="20">(B98/26406)*100000</f>
        <v>200.71195940316593</v>
      </c>
      <c r="J98">
        <f t="shared" si="17"/>
        <v>233</v>
      </c>
      <c r="K98">
        <f t="shared" si="15"/>
        <v>221</v>
      </c>
      <c r="L98">
        <v>13</v>
      </c>
      <c r="M98">
        <v>16</v>
      </c>
    </row>
    <row r="99" spans="1:13">
      <c r="A99" s="5">
        <v>44159</v>
      </c>
      <c r="B99">
        <v>22</v>
      </c>
      <c r="C99">
        <v>1778</v>
      </c>
      <c r="D99" s="7">
        <v>19</v>
      </c>
      <c r="E99" s="54">
        <f t="shared" si="18"/>
        <v>3</v>
      </c>
      <c r="F99">
        <f t="shared" si="14"/>
        <v>25.285714285714285</v>
      </c>
      <c r="G99" s="53">
        <f t="shared" si="19"/>
        <v>1.2373453318335208E-2</v>
      </c>
      <c r="H99" s="61">
        <f t="shared" si="16"/>
        <v>1.0787291248043769E-2</v>
      </c>
      <c r="I99" s="57">
        <f t="shared" si="20"/>
        <v>83.3143982428236</v>
      </c>
      <c r="J99">
        <f t="shared" si="17"/>
        <v>252</v>
      </c>
      <c r="K99">
        <f t="shared" si="15"/>
        <v>229.14285714285714</v>
      </c>
    </row>
    <row r="100" spans="1:13">
      <c r="A100" s="5">
        <v>44160</v>
      </c>
      <c r="B100">
        <v>3</v>
      </c>
      <c r="C100">
        <v>618</v>
      </c>
      <c r="D100" s="7">
        <v>1</v>
      </c>
      <c r="E100" s="54">
        <f t="shared" si="18"/>
        <v>2</v>
      </c>
      <c r="F100">
        <f t="shared" si="14"/>
        <v>19.857142857142858</v>
      </c>
      <c r="G100" s="53">
        <f t="shared" si="19"/>
        <v>4.8543689320388345E-3</v>
      </c>
      <c r="H100" s="61">
        <f t="shared" si="16"/>
        <v>9.6939687238226952E-3</v>
      </c>
      <c r="I100" s="57">
        <f t="shared" si="20"/>
        <v>11.361054305839582</v>
      </c>
      <c r="J100">
        <f t="shared" si="17"/>
        <v>255</v>
      </c>
      <c r="K100">
        <f t="shared" si="15"/>
        <v>232</v>
      </c>
    </row>
    <row r="101" spans="1:13">
      <c r="A101" s="5">
        <v>44161</v>
      </c>
      <c r="B101" s="19"/>
      <c r="C101">
        <v>0</v>
      </c>
      <c r="D101" s="59"/>
      <c r="E101" s="59"/>
      <c r="F101">
        <f t="shared" si="14"/>
        <v>20</v>
      </c>
      <c r="G101" s="34"/>
      <c r="H101" s="61">
        <f t="shared" si="16"/>
        <v>9.905965875192671E-3</v>
      </c>
      <c r="I101" s="57">
        <f t="shared" si="20"/>
        <v>0</v>
      </c>
      <c r="J101">
        <f t="shared" si="17"/>
        <v>204</v>
      </c>
      <c r="K101">
        <f t="shared" si="15"/>
        <v>228.14285714285714</v>
      </c>
      <c r="L101">
        <v>6</v>
      </c>
      <c r="M101">
        <v>6</v>
      </c>
    </row>
    <row r="102" spans="1:13">
      <c r="A102" s="5">
        <v>44162</v>
      </c>
      <c r="B102">
        <v>2</v>
      </c>
      <c r="C102">
        <v>392</v>
      </c>
      <c r="D102" s="7">
        <v>1</v>
      </c>
      <c r="E102" s="54">
        <f t="shared" ref="E102:E111" si="21">ABS(B102-D102)</f>
        <v>1</v>
      </c>
      <c r="F102">
        <f t="shared" si="14"/>
        <v>13.666666666666666</v>
      </c>
      <c r="G102" s="53">
        <f t="shared" ref="G102:G111" si="22">B102/C102</f>
        <v>5.1020408163265302E-3</v>
      </c>
      <c r="H102" s="61">
        <f t="shared" si="16"/>
        <v>7.189336152142403E-3</v>
      </c>
      <c r="I102" s="57">
        <f t="shared" si="20"/>
        <v>7.5740362038930549</v>
      </c>
      <c r="J102">
        <f t="shared" si="17"/>
        <v>182</v>
      </c>
      <c r="K102">
        <f t="shared" si="15"/>
        <v>218</v>
      </c>
    </row>
    <row r="103" spans="1:13">
      <c r="A103" s="52">
        <v>44163</v>
      </c>
      <c r="B103" s="23">
        <v>0</v>
      </c>
      <c r="C103">
        <v>131</v>
      </c>
      <c r="D103" s="54">
        <v>0</v>
      </c>
      <c r="E103" s="54">
        <f t="shared" si="21"/>
        <v>0</v>
      </c>
      <c r="F103">
        <f t="shared" si="14"/>
        <v>13.666666666666666</v>
      </c>
      <c r="G103" s="53">
        <f t="shared" si="22"/>
        <v>0</v>
      </c>
      <c r="H103" s="61">
        <f t="shared" si="16"/>
        <v>7.189336152142403E-3</v>
      </c>
      <c r="I103" s="57">
        <f t="shared" si="20"/>
        <v>0</v>
      </c>
      <c r="J103">
        <f t="shared" si="17"/>
        <v>141</v>
      </c>
      <c r="K103">
        <f t="shared" si="15"/>
        <v>208.28571428571428</v>
      </c>
    </row>
    <row r="104" spans="1:13">
      <c r="A104" s="52">
        <v>44164</v>
      </c>
      <c r="B104">
        <v>3</v>
      </c>
      <c r="C104">
        <v>636</v>
      </c>
      <c r="D104" s="7">
        <v>2</v>
      </c>
      <c r="E104" s="54">
        <f t="shared" si="21"/>
        <v>1</v>
      </c>
      <c r="F104">
        <f t="shared" si="14"/>
        <v>13.833333333333334</v>
      </c>
      <c r="G104" s="53">
        <f t="shared" si="22"/>
        <v>4.7169811320754715E-3</v>
      </c>
      <c r="H104" s="61">
        <f t="shared" si="16"/>
        <v>7.3344740331293401E-3</v>
      </c>
      <c r="I104" s="57">
        <f t="shared" si="20"/>
        <v>11.361054305839582</v>
      </c>
      <c r="J104">
        <f t="shared" si="17"/>
        <v>125</v>
      </c>
      <c r="K104">
        <f t="shared" si="15"/>
        <v>198.85714285714286</v>
      </c>
    </row>
    <row r="105" spans="1:13">
      <c r="A105" s="5">
        <v>44165</v>
      </c>
      <c r="B105">
        <v>25</v>
      </c>
      <c r="C105">
        <v>1211</v>
      </c>
      <c r="D105" s="7">
        <v>13</v>
      </c>
      <c r="E105" s="54">
        <f t="shared" si="21"/>
        <v>12</v>
      </c>
      <c r="F105">
        <f t="shared" si="14"/>
        <v>9.1666666666666661</v>
      </c>
      <c r="G105" s="53">
        <f t="shared" si="22"/>
        <v>2.0644095788604461E-2</v>
      </c>
      <c r="H105" s="61">
        <f t="shared" si="16"/>
        <v>7.9484899978967509E-3</v>
      </c>
      <c r="I105" s="57">
        <f t="shared" si="20"/>
        <v>94.675452548663188</v>
      </c>
      <c r="J105">
        <f t="shared" si="17"/>
        <v>110</v>
      </c>
      <c r="K105">
        <f t="shared" si="15"/>
        <v>181.28571428571428</v>
      </c>
      <c r="L105">
        <v>3</v>
      </c>
      <c r="M105">
        <v>4</v>
      </c>
    </row>
    <row r="106" spans="1:13">
      <c r="A106" s="5">
        <v>44166</v>
      </c>
      <c r="B106">
        <v>10</v>
      </c>
      <c r="C106">
        <v>822</v>
      </c>
      <c r="D106" s="7">
        <v>8</v>
      </c>
      <c r="E106" s="54">
        <f t="shared" si="21"/>
        <v>2</v>
      </c>
      <c r="F106">
        <f t="shared" si="14"/>
        <v>7.166666666666667</v>
      </c>
      <c r="G106" s="53">
        <f t="shared" si="22"/>
        <v>1.2165450121654502E-2</v>
      </c>
      <c r="H106" s="61">
        <f t="shared" si="16"/>
        <v>7.9138227984499668E-3</v>
      </c>
      <c r="I106" s="57">
        <f t="shared" si="20"/>
        <v>37.870181019465278</v>
      </c>
      <c r="J106">
        <f t="shared" si="17"/>
        <v>120</v>
      </c>
      <c r="K106">
        <f t="shared" si="15"/>
        <v>162.42857142857142</v>
      </c>
    </row>
    <row r="107" spans="1:13">
      <c r="A107" s="5">
        <v>44167</v>
      </c>
      <c r="B107">
        <v>17</v>
      </c>
      <c r="C107">
        <v>1082</v>
      </c>
      <c r="D107" s="7">
        <v>15</v>
      </c>
      <c r="E107" s="54">
        <f t="shared" si="21"/>
        <v>2</v>
      </c>
      <c r="F107">
        <f t="shared" si="14"/>
        <v>9.5</v>
      </c>
      <c r="G107" s="53">
        <f t="shared" si="22"/>
        <v>1.5711645101663587E-2</v>
      </c>
      <c r="H107" s="61">
        <f t="shared" si="16"/>
        <v>9.7233688267207574E-3</v>
      </c>
      <c r="I107" s="57">
        <f t="shared" si="20"/>
        <v>64.379307733090968</v>
      </c>
      <c r="J107">
        <f t="shared" ref="J107:J115" si="23">SUM(B98:B107)</f>
        <v>135</v>
      </c>
      <c r="K107">
        <f t="shared" si="15"/>
        <v>145.28571428571428</v>
      </c>
    </row>
    <row r="108" spans="1:13">
      <c r="A108" s="5">
        <v>44168</v>
      </c>
      <c r="B108">
        <v>21</v>
      </c>
      <c r="C108">
        <v>923</v>
      </c>
      <c r="D108" s="7">
        <v>16</v>
      </c>
      <c r="E108" s="54">
        <f t="shared" si="21"/>
        <v>5</v>
      </c>
      <c r="F108">
        <f t="shared" si="14"/>
        <v>11.142857142857142</v>
      </c>
      <c r="G108" s="53">
        <f t="shared" si="22"/>
        <v>2.2751895991332611E-2</v>
      </c>
      <c r="H108" s="61">
        <f t="shared" si="16"/>
        <v>1.1584586993093879E-2</v>
      </c>
      <c r="I108" s="57">
        <f t="shared" si="20"/>
        <v>79.527380140877071</v>
      </c>
      <c r="J108">
        <f t="shared" si="23"/>
        <v>103</v>
      </c>
      <c r="K108">
        <f t="shared" si="15"/>
        <v>130.85714285714286</v>
      </c>
      <c r="L108">
        <v>0</v>
      </c>
      <c r="M108">
        <v>3</v>
      </c>
    </row>
    <row r="109" spans="1:13">
      <c r="A109" s="5">
        <v>44169</v>
      </c>
      <c r="B109">
        <v>8</v>
      </c>
      <c r="C109">
        <v>550</v>
      </c>
      <c r="D109" s="7">
        <v>3</v>
      </c>
      <c r="E109" s="54">
        <f t="shared" si="21"/>
        <v>5</v>
      </c>
      <c r="F109">
        <f t="shared" si="14"/>
        <v>12</v>
      </c>
      <c r="G109" s="35">
        <f t="shared" si="22"/>
        <v>1.4545454545454545E-2</v>
      </c>
      <c r="H109" s="61">
        <f t="shared" si="16"/>
        <v>1.2933646097255025E-2</v>
      </c>
      <c r="I109" s="58">
        <f t="shared" si="20"/>
        <v>30.296144815572219</v>
      </c>
      <c r="J109">
        <f t="shared" si="23"/>
        <v>89</v>
      </c>
      <c r="K109">
        <f t="shared" si="15"/>
        <v>117.57142857142857</v>
      </c>
    </row>
    <row r="110" spans="1:13">
      <c r="A110" s="5">
        <v>44170</v>
      </c>
      <c r="B110">
        <v>2</v>
      </c>
      <c r="C110">
        <v>3</v>
      </c>
      <c r="D110" s="7">
        <v>2</v>
      </c>
      <c r="E110" s="54">
        <f t="shared" si="21"/>
        <v>0</v>
      </c>
      <c r="F110">
        <f t="shared" si="14"/>
        <v>12.285714285714286</v>
      </c>
      <c r="G110" s="35">
        <f t="shared" si="22"/>
        <v>0.66666666666666663</v>
      </c>
      <c r="H110" s="61">
        <f t="shared" si="16"/>
        <v>0.10817174133535025</v>
      </c>
      <c r="I110" s="58">
        <f t="shared" si="20"/>
        <v>7.5740362038930549</v>
      </c>
      <c r="J110">
        <f t="shared" si="23"/>
        <v>88</v>
      </c>
      <c r="K110">
        <f t="shared" si="15"/>
        <v>110</v>
      </c>
    </row>
    <row r="111" spans="1:13">
      <c r="A111" s="5">
        <v>44171</v>
      </c>
      <c r="B111" s="23">
        <v>0</v>
      </c>
      <c r="C111">
        <v>511</v>
      </c>
      <c r="D111" s="54">
        <v>0</v>
      </c>
      <c r="E111" s="54">
        <f t="shared" si="21"/>
        <v>0</v>
      </c>
      <c r="F111">
        <f t="shared" si="14"/>
        <v>11.857142857142858</v>
      </c>
      <c r="G111" s="53">
        <f t="shared" si="22"/>
        <v>0</v>
      </c>
      <c r="H111" s="61">
        <f t="shared" si="16"/>
        <v>0.10749788688791091</v>
      </c>
      <c r="I111" s="58">
        <f t="shared" si="20"/>
        <v>0</v>
      </c>
      <c r="J111">
        <f t="shared" si="23"/>
        <v>88</v>
      </c>
      <c r="K111">
        <f t="shared" si="15"/>
        <v>104.71428571428571</v>
      </c>
    </row>
    <row r="112" spans="1:13">
      <c r="A112" s="5">
        <v>44172</v>
      </c>
      <c r="B112">
        <v>23</v>
      </c>
      <c r="C112">
        <v>608</v>
      </c>
      <c r="D112" s="7">
        <v>22</v>
      </c>
      <c r="E112" s="54">
        <f>ABS(B112-D112)</f>
        <v>1</v>
      </c>
      <c r="F112">
        <f t="shared" si="14"/>
        <v>11.571428571428571</v>
      </c>
      <c r="G112" s="35">
        <f>B112/C112</f>
        <v>3.7828947368421052E-2</v>
      </c>
      <c r="H112" s="61">
        <f t="shared" si="16"/>
        <v>0.10995286568502756</v>
      </c>
      <c r="I112" s="58">
        <f t="shared" si="20"/>
        <v>87.101416344770129</v>
      </c>
      <c r="J112">
        <f t="shared" si="23"/>
        <v>109</v>
      </c>
      <c r="K112">
        <f t="shared" si="15"/>
        <v>104.57142857142857</v>
      </c>
    </row>
    <row r="113" spans="1:13">
      <c r="A113" s="5">
        <v>44173</v>
      </c>
      <c r="B113">
        <v>10</v>
      </c>
      <c r="C113">
        <v>333</v>
      </c>
      <c r="D113" s="7">
        <v>6</v>
      </c>
      <c r="E113" s="54">
        <f>ABS(B113-D113)</f>
        <v>4</v>
      </c>
      <c r="F113">
        <f t="shared" si="14"/>
        <v>11.571428571428571</v>
      </c>
      <c r="G113" s="35">
        <f>B113/C113</f>
        <v>3.003003003003003E-2</v>
      </c>
      <c r="H113" s="61">
        <f t="shared" si="16"/>
        <v>0.1125049485290812</v>
      </c>
      <c r="I113" s="58">
        <f t="shared" si="20"/>
        <v>37.870181019465278</v>
      </c>
      <c r="J113">
        <f t="shared" si="23"/>
        <v>119</v>
      </c>
      <c r="K113">
        <f t="shared" si="15"/>
        <v>104.42857142857143</v>
      </c>
    </row>
    <row r="114" spans="1:13">
      <c r="A114" s="5">
        <v>44174</v>
      </c>
      <c r="B114">
        <v>13</v>
      </c>
      <c r="C114">
        <v>1308</v>
      </c>
      <c r="D114" s="7">
        <v>8</v>
      </c>
      <c r="E114" s="54">
        <f>ABS(B114-D114)</f>
        <v>5</v>
      </c>
      <c r="F114">
        <f t="shared" si="14"/>
        <v>11</v>
      </c>
      <c r="G114" s="35">
        <f>B114/C114</f>
        <v>9.9388379204892966E-3</v>
      </c>
      <c r="H114" s="61">
        <f t="shared" si="16"/>
        <v>0.11168026178891345</v>
      </c>
      <c r="I114" s="58">
        <f t="shared" si="20"/>
        <v>49.231235325304851</v>
      </c>
      <c r="J114">
        <f t="shared" si="23"/>
        <v>129</v>
      </c>
      <c r="K114">
        <f t="shared" si="15"/>
        <v>103.57142857142857</v>
      </c>
    </row>
    <row r="115" spans="1:13">
      <c r="A115" s="5">
        <v>44175</v>
      </c>
      <c r="B115">
        <v>14</v>
      </c>
      <c r="C115">
        <v>545</v>
      </c>
      <c r="D115" s="7">
        <v>9</v>
      </c>
      <c r="E115" s="54">
        <f>ABS(B115-D115)</f>
        <v>5</v>
      </c>
      <c r="F115">
        <f t="shared" si="14"/>
        <v>10</v>
      </c>
      <c r="G115" s="35">
        <f>B115/C115</f>
        <v>2.5688073394495414E-2</v>
      </c>
      <c r="H115" s="61">
        <f t="shared" si="16"/>
        <v>0.11209971570365099</v>
      </c>
      <c r="I115" s="58">
        <f t="shared" si="20"/>
        <v>53.018253427251388</v>
      </c>
      <c r="J115">
        <f t="shared" si="23"/>
        <v>118</v>
      </c>
      <c r="K115">
        <f t="shared" si="15"/>
        <v>105.71428571428571</v>
      </c>
      <c r="L115">
        <v>1</v>
      </c>
      <c r="M115">
        <v>5</v>
      </c>
    </row>
    <row r="116" spans="1:13">
      <c r="A116" s="5">
        <v>44176</v>
      </c>
      <c r="B116">
        <v>17</v>
      </c>
      <c r="C116">
        <v>724</v>
      </c>
      <c r="D116" s="7">
        <v>13</v>
      </c>
      <c r="E116" s="7">
        <f>ABS(B116-D116)</f>
        <v>4</v>
      </c>
      <c r="F116">
        <f t="shared" si="14"/>
        <v>11.285714285714286</v>
      </c>
      <c r="G116" s="35">
        <f>B116/C116</f>
        <v>2.3480662983425413E-2</v>
      </c>
      <c r="H116" s="61">
        <f t="shared" ref="H116:H122" si="24">AVERAGE(G110:G116)</f>
        <v>0.11337617405193255</v>
      </c>
      <c r="I116" s="58">
        <f t="shared" ref="I116:I122" si="25">(B116/26406)*100000</f>
        <v>64.379307733090968</v>
      </c>
      <c r="J116">
        <f t="shared" ref="J116:J122" si="26">SUM(B107:B116)</f>
        <v>125</v>
      </c>
      <c r="K116">
        <f t="shared" ref="K116:K122" si="27">AVERAGE(J110:J116)</f>
        <v>110.85714285714286</v>
      </c>
    </row>
    <row r="117" spans="1:13">
      <c r="A117" s="5">
        <v>44177</v>
      </c>
      <c r="B117">
        <v>0</v>
      </c>
      <c r="C117">
        <v>1</v>
      </c>
      <c r="D117" s="7">
        <v>0</v>
      </c>
      <c r="E117" s="7">
        <f>ABS(B117-D117)</f>
        <v>0</v>
      </c>
      <c r="F117">
        <f t="shared" si="14"/>
        <v>11</v>
      </c>
      <c r="G117" s="35">
        <f>B117/C117</f>
        <v>0</v>
      </c>
      <c r="H117" s="61">
        <f t="shared" si="24"/>
        <v>1.8138078813837315E-2</v>
      </c>
      <c r="I117" s="58">
        <f t="shared" si="25"/>
        <v>0</v>
      </c>
      <c r="J117">
        <f t="shared" si="26"/>
        <v>108</v>
      </c>
      <c r="K117">
        <f t="shared" si="27"/>
        <v>113.71428571428571</v>
      </c>
    </row>
    <row r="118" spans="1:13">
      <c r="A118" s="5">
        <v>44178</v>
      </c>
      <c r="B118">
        <v>1</v>
      </c>
      <c r="C118">
        <v>507</v>
      </c>
      <c r="D118" s="7">
        <v>0</v>
      </c>
      <c r="E118" s="7">
        <f>ABS(B118-D118)</f>
        <v>1</v>
      </c>
      <c r="F118">
        <f t="shared" si="14"/>
        <v>11.142857142857142</v>
      </c>
      <c r="G118" s="35">
        <f t="shared" ref="G118:G122" si="28">B118/C118</f>
        <v>1.9723865877712033E-3</v>
      </c>
      <c r="H118" s="61">
        <f t="shared" si="24"/>
        <v>1.8419848326376061E-2</v>
      </c>
      <c r="I118" s="58">
        <f t="shared" si="25"/>
        <v>3.7870181019465274</v>
      </c>
      <c r="J118">
        <f t="shared" si="26"/>
        <v>88</v>
      </c>
      <c r="K118">
        <f t="shared" si="27"/>
        <v>113.71428571428571</v>
      </c>
    </row>
    <row r="119" spans="1:13">
      <c r="A119" s="5">
        <v>44179</v>
      </c>
      <c r="B119">
        <v>26</v>
      </c>
      <c r="C119">
        <v>590</v>
      </c>
      <c r="D119" s="7">
        <v>16</v>
      </c>
      <c r="E119" s="7">
        <f>ABS(B119-D119)</f>
        <v>10</v>
      </c>
      <c r="F119">
        <f t="shared" si="14"/>
        <v>11.571428571428571</v>
      </c>
      <c r="G119" s="35">
        <f t="shared" si="28"/>
        <v>4.4067796610169491E-2</v>
      </c>
      <c r="H119" s="61">
        <f t="shared" si="24"/>
        <v>1.9311112503768688E-2</v>
      </c>
      <c r="I119" s="58">
        <f t="shared" si="25"/>
        <v>98.462470650609703</v>
      </c>
      <c r="J119">
        <f t="shared" si="26"/>
        <v>106</v>
      </c>
      <c r="K119">
        <f t="shared" si="27"/>
        <v>113.28571428571429</v>
      </c>
      <c r="L119">
        <v>1</v>
      </c>
      <c r="M119">
        <v>5</v>
      </c>
    </row>
    <row r="120" spans="1:13">
      <c r="A120" s="5">
        <v>44180</v>
      </c>
      <c r="B120">
        <v>11</v>
      </c>
      <c r="C120">
        <v>550</v>
      </c>
      <c r="D120" s="7">
        <v>9</v>
      </c>
      <c r="E120" s="7">
        <f>ABS(B120-D120)</f>
        <v>2</v>
      </c>
      <c r="F120">
        <f t="shared" si="14"/>
        <v>11.714285714285714</v>
      </c>
      <c r="G120" s="35">
        <f t="shared" si="28"/>
        <v>0.02</v>
      </c>
      <c r="H120" s="61">
        <f t="shared" si="24"/>
        <v>1.787825107090726E-2</v>
      </c>
      <c r="I120" s="58">
        <f t="shared" si="25"/>
        <v>41.6571991214118</v>
      </c>
      <c r="J120">
        <f t="shared" si="26"/>
        <v>115</v>
      </c>
      <c r="K120">
        <f t="shared" si="27"/>
        <v>112.71428571428571</v>
      </c>
    </row>
    <row r="121" spans="1:13">
      <c r="A121" s="5">
        <v>44181</v>
      </c>
      <c r="B121">
        <v>14</v>
      </c>
      <c r="C121">
        <v>717</v>
      </c>
      <c r="D121" s="7">
        <v>8</v>
      </c>
      <c r="E121" s="7">
        <f>ABS(B121-D121)</f>
        <v>6</v>
      </c>
      <c r="F121">
        <f t="shared" si="14"/>
        <v>11.857142857142858</v>
      </c>
      <c r="G121" s="35">
        <f t="shared" si="28"/>
        <v>1.9525801952580194E-2</v>
      </c>
      <c r="H121" s="61">
        <f t="shared" si="24"/>
        <v>1.9247817361205961E-2</v>
      </c>
      <c r="I121" s="58">
        <f t="shared" si="25"/>
        <v>53.018253427251388</v>
      </c>
      <c r="J121">
        <f t="shared" si="26"/>
        <v>129</v>
      </c>
      <c r="K121">
        <f t="shared" si="27"/>
        <v>112.71428571428571</v>
      </c>
    </row>
    <row r="122" spans="1:13">
      <c r="A122" s="5">
        <v>44182</v>
      </c>
      <c r="B122">
        <v>0</v>
      </c>
      <c r="C122">
        <v>179</v>
      </c>
      <c r="D122" s="7">
        <v>0</v>
      </c>
      <c r="E122" s="7">
        <f>ABS(B122-D122)</f>
        <v>0</v>
      </c>
      <c r="F122">
        <f t="shared" si="14"/>
        <v>9.8571428571428577</v>
      </c>
      <c r="G122" s="35">
        <f t="shared" si="28"/>
        <v>0</v>
      </c>
      <c r="H122" s="61">
        <f t="shared" si="24"/>
        <v>1.5578092590563758E-2</v>
      </c>
      <c r="I122" s="58">
        <f t="shared" si="25"/>
        <v>0</v>
      </c>
      <c r="J122">
        <f t="shared" si="26"/>
        <v>106</v>
      </c>
      <c r="K122">
        <f t="shared" si="27"/>
        <v>111</v>
      </c>
      <c r="L122">
        <v>1</v>
      </c>
      <c r="M122">
        <v>4</v>
      </c>
    </row>
    <row r="123" spans="1:13">
      <c r="A123" s="5">
        <v>44183</v>
      </c>
    </row>
    <row r="124" spans="1:13">
      <c r="A124" s="5">
        <v>44184</v>
      </c>
    </row>
    <row r="125" spans="1:13">
      <c r="A125" s="5">
        <v>44185</v>
      </c>
    </row>
    <row r="126" spans="1:13">
      <c r="A126" s="5">
        <v>44186</v>
      </c>
    </row>
  </sheetData>
  <conditionalFormatting sqref="A1:A1048576">
    <cfRule type="expression" dxfId="7" priority="2">
      <formula>OR(WEEKDAY(A2,13)=6,WEEKDAY(A2,13)=5)</formula>
    </cfRule>
  </conditionalFormatting>
  <conditionalFormatting sqref="L1:N1048576">
    <cfRule type="containsBlanks" dxfId="6" priority="1">
      <formula>LEN(TRIM(L1))=0</formula>
    </cfRule>
  </conditionalFormatting>
  <pageMargins left="0.7" right="0.7" top="0.75" bottom="0.75" header="0.3" footer="0.3"/>
  <ignoredErrors>
    <ignoredError sqref="J11:J108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6567-C4FF-A14D-8A4F-7831E7630E40}">
  <dimension ref="A1:I32"/>
  <sheetViews>
    <sheetView tabSelected="1" zoomScaleNormal="100" workbookViewId="0">
      <selection activeCell="B29" sqref="B29"/>
    </sheetView>
  </sheetViews>
  <sheetFormatPr baseColWidth="10" defaultRowHeight="16"/>
  <cols>
    <col min="1" max="1" width="9.83203125" style="49" customWidth="1"/>
    <col min="3" max="3" width="13.33203125" customWidth="1"/>
    <col min="6" max="6" width="14.5" style="1" customWidth="1"/>
    <col min="7" max="7" width="16" style="1" customWidth="1"/>
    <col min="9" max="9" width="16.1640625" customWidth="1"/>
  </cols>
  <sheetData>
    <row r="1" spans="1:9">
      <c r="A1" s="50" t="s">
        <v>49</v>
      </c>
      <c r="B1" s="3" t="s">
        <v>1</v>
      </c>
      <c r="C1" s="33" t="s">
        <v>46</v>
      </c>
      <c r="D1" s="3" t="s">
        <v>2</v>
      </c>
      <c r="E1" s="33" t="s">
        <v>47</v>
      </c>
      <c r="F1" s="55" t="s">
        <v>17</v>
      </c>
      <c r="G1" s="55" t="s">
        <v>19</v>
      </c>
      <c r="H1" s="33" t="s">
        <v>4</v>
      </c>
      <c r="I1" s="56" t="s">
        <v>50</v>
      </c>
    </row>
    <row r="2" spans="1:9">
      <c r="A2" s="5">
        <v>43988</v>
      </c>
      <c r="B2" s="9">
        <v>1</v>
      </c>
      <c r="C2" s="19"/>
      <c r="D2" s="9">
        <v>41</v>
      </c>
      <c r="E2" s="19"/>
      <c r="F2" s="1">
        <v>1</v>
      </c>
      <c r="G2" s="1">
        <v>0</v>
      </c>
      <c r="H2" s="35">
        <f>B2/D2</f>
        <v>2.4390243902439025E-2</v>
      </c>
      <c r="I2" s="60">
        <f>(B2/26406)*100000</f>
        <v>3.7870181019465274</v>
      </c>
    </row>
    <row r="3" spans="1:9">
      <c r="A3" s="5">
        <v>43995</v>
      </c>
      <c r="B3">
        <v>4</v>
      </c>
      <c r="C3" s="35">
        <f>(B3-B2)/B3</f>
        <v>0.75</v>
      </c>
      <c r="D3">
        <v>143</v>
      </c>
      <c r="E3" s="35">
        <f>(D3-D2)/D3</f>
        <v>0.71328671328671334</v>
      </c>
      <c r="F3" s="14">
        <v>4</v>
      </c>
      <c r="G3" s="14">
        <v>0</v>
      </c>
      <c r="H3" s="35">
        <f t="shared" ref="H3:H30" si="0">B3/D3</f>
        <v>2.7972027972027972E-2</v>
      </c>
      <c r="I3" s="60">
        <f t="shared" ref="I3:I30" si="1">(B3/26406)*100000</f>
        <v>15.14807240778611</v>
      </c>
    </row>
    <row r="4" spans="1:9">
      <c r="A4" s="5">
        <v>44002</v>
      </c>
      <c r="B4">
        <v>87</v>
      </c>
      <c r="C4" s="35">
        <f t="shared" ref="C4:C30" si="2">(B4-B3)/B4</f>
        <v>0.95402298850574707</v>
      </c>
      <c r="D4">
        <v>277</v>
      </c>
      <c r="E4" s="35">
        <f t="shared" ref="E4:E30" si="3">(D4-D3)/D4</f>
        <v>0.48375451263537905</v>
      </c>
      <c r="F4" s="1">
        <v>85</v>
      </c>
      <c r="G4" s="14">
        <v>2</v>
      </c>
      <c r="H4" s="35">
        <f t="shared" si="0"/>
        <v>0.3140794223826715</v>
      </c>
      <c r="I4" s="60">
        <f t="shared" si="1"/>
        <v>329.4705748693479</v>
      </c>
    </row>
    <row r="5" spans="1:9">
      <c r="A5" s="5">
        <v>44009</v>
      </c>
      <c r="B5">
        <v>46</v>
      </c>
      <c r="C5" s="35">
        <f t="shared" si="2"/>
        <v>-0.89130434782608692</v>
      </c>
      <c r="D5">
        <v>298</v>
      </c>
      <c r="E5" s="35">
        <f t="shared" si="3"/>
        <v>7.0469798657718116E-2</v>
      </c>
      <c r="F5" s="1">
        <v>45</v>
      </c>
      <c r="G5" s="1">
        <v>1</v>
      </c>
      <c r="H5" s="35">
        <f t="shared" si="0"/>
        <v>0.15436241610738255</v>
      </c>
      <c r="I5" s="60">
        <f t="shared" si="1"/>
        <v>174.20283268954026</v>
      </c>
    </row>
    <row r="6" spans="1:9">
      <c r="A6" s="5">
        <v>44016</v>
      </c>
      <c r="B6">
        <v>29</v>
      </c>
      <c r="C6" s="35">
        <f t="shared" si="2"/>
        <v>-0.58620689655172409</v>
      </c>
      <c r="D6">
        <v>149</v>
      </c>
      <c r="E6" s="35">
        <f t="shared" si="3"/>
        <v>-1</v>
      </c>
      <c r="F6" s="1">
        <v>25</v>
      </c>
      <c r="G6" s="1">
        <v>4</v>
      </c>
      <c r="H6" s="35">
        <f t="shared" si="0"/>
        <v>0.19463087248322147</v>
      </c>
      <c r="I6" s="60">
        <f t="shared" si="1"/>
        <v>109.82352495644929</v>
      </c>
    </row>
    <row r="7" spans="1:9">
      <c r="A7" s="5">
        <v>44023</v>
      </c>
      <c r="B7">
        <v>15</v>
      </c>
      <c r="C7" s="35">
        <f t="shared" si="2"/>
        <v>-0.93333333333333335</v>
      </c>
      <c r="D7">
        <v>280</v>
      </c>
      <c r="E7" s="35">
        <f t="shared" si="3"/>
        <v>0.46785714285714286</v>
      </c>
      <c r="F7" s="1">
        <v>12</v>
      </c>
      <c r="G7" s="1">
        <v>3</v>
      </c>
      <c r="H7" s="35">
        <f t="shared" si="0"/>
        <v>5.3571428571428568E-2</v>
      </c>
      <c r="I7" s="60">
        <f t="shared" si="1"/>
        <v>56.80527152919791</v>
      </c>
    </row>
    <row r="8" spans="1:9">
      <c r="A8" s="5">
        <v>44030</v>
      </c>
      <c r="B8">
        <v>11</v>
      </c>
      <c r="C8" s="35">
        <f t="shared" si="2"/>
        <v>-0.36363636363636365</v>
      </c>
      <c r="D8">
        <v>84</v>
      </c>
      <c r="E8" s="35">
        <f t="shared" si="3"/>
        <v>-2.3333333333333335</v>
      </c>
      <c r="F8" s="1">
        <v>9</v>
      </c>
      <c r="G8" s="1">
        <v>2</v>
      </c>
      <c r="H8" s="35">
        <f t="shared" si="0"/>
        <v>0.13095238095238096</v>
      </c>
      <c r="I8" s="60">
        <f t="shared" si="1"/>
        <v>41.6571991214118</v>
      </c>
    </row>
    <row r="9" spans="1:9">
      <c r="A9" s="5">
        <v>44037</v>
      </c>
      <c r="B9">
        <v>54</v>
      </c>
      <c r="C9" s="35">
        <f t="shared" si="2"/>
        <v>0.79629629629629628</v>
      </c>
      <c r="D9">
        <v>2230</v>
      </c>
      <c r="E9" s="35">
        <f t="shared" si="3"/>
        <v>0.96233183856502247</v>
      </c>
      <c r="F9" s="1">
        <v>20</v>
      </c>
      <c r="G9" s="1">
        <v>34</v>
      </c>
      <c r="H9" s="35">
        <f t="shared" si="0"/>
        <v>2.4215246636771302E-2</v>
      </c>
      <c r="I9" s="60">
        <f t="shared" si="1"/>
        <v>204.49897750511249</v>
      </c>
    </row>
    <row r="10" spans="1:9">
      <c r="A10" s="5">
        <v>44044</v>
      </c>
      <c r="B10">
        <v>19</v>
      </c>
      <c r="C10" s="35">
        <f t="shared" si="2"/>
        <v>-1.8421052631578947</v>
      </c>
      <c r="D10">
        <v>881</v>
      </c>
      <c r="E10" s="35">
        <f t="shared" si="3"/>
        <v>-1.5312145289443815</v>
      </c>
      <c r="F10" s="1">
        <v>10</v>
      </c>
      <c r="G10" s="1">
        <v>9</v>
      </c>
      <c r="H10" s="35">
        <f t="shared" si="0"/>
        <v>2.1566401816118047E-2</v>
      </c>
      <c r="I10" s="60">
        <f t="shared" si="1"/>
        <v>71.953343936984012</v>
      </c>
    </row>
    <row r="11" spans="1:9">
      <c r="A11" s="5">
        <v>44051</v>
      </c>
      <c r="B11">
        <v>7</v>
      </c>
      <c r="C11" s="35">
        <f t="shared" si="2"/>
        <v>-1.7142857142857142</v>
      </c>
      <c r="D11">
        <v>783</v>
      </c>
      <c r="E11" s="35">
        <f t="shared" si="3"/>
        <v>-0.1251596424010217</v>
      </c>
      <c r="F11" s="1">
        <v>5</v>
      </c>
      <c r="G11" s="1">
        <v>2</v>
      </c>
      <c r="H11" s="35">
        <f t="shared" si="0"/>
        <v>8.9399744572158362E-3</v>
      </c>
      <c r="I11" s="60">
        <f t="shared" si="1"/>
        <v>26.509126713625694</v>
      </c>
    </row>
    <row r="12" spans="1:9">
      <c r="A12" s="5">
        <v>44058</v>
      </c>
      <c r="B12">
        <v>7</v>
      </c>
      <c r="C12" s="35">
        <f t="shared" si="2"/>
        <v>0</v>
      </c>
      <c r="D12">
        <v>1037</v>
      </c>
      <c r="E12" s="35">
        <f t="shared" si="3"/>
        <v>0.24493731918997108</v>
      </c>
      <c r="F12" s="1">
        <v>4</v>
      </c>
      <c r="G12" s="1">
        <v>3</v>
      </c>
      <c r="H12" s="35">
        <f t="shared" si="0"/>
        <v>6.7502410800385727E-3</v>
      </c>
      <c r="I12" s="60">
        <f t="shared" si="1"/>
        <v>26.509126713625694</v>
      </c>
    </row>
    <row r="13" spans="1:9">
      <c r="A13" s="5">
        <v>44065</v>
      </c>
      <c r="B13">
        <v>26</v>
      </c>
      <c r="C13" s="35">
        <f t="shared" si="2"/>
        <v>0.73076923076923073</v>
      </c>
      <c r="D13">
        <v>776</v>
      </c>
      <c r="E13" s="35">
        <f t="shared" si="3"/>
        <v>-0.33634020618556704</v>
      </c>
      <c r="F13" s="1">
        <v>22</v>
      </c>
      <c r="G13" s="14">
        <v>4</v>
      </c>
      <c r="H13" s="35">
        <f t="shared" si="0"/>
        <v>3.3505154639175257E-2</v>
      </c>
      <c r="I13" s="60">
        <f t="shared" si="1"/>
        <v>98.462470650609703</v>
      </c>
    </row>
    <row r="14" spans="1:9">
      <c r="A14" s="25">
        <v>44072</v>
      </c>
      <c r="B14">
        <f>SUM(clemsonUnivDaily!B6:B12)</f>
        <v>192</v>
      </c>
      <c r="C14" s="35">
        <f t="shared" si="2"/>
        <v>0.86458333333333337</v>
      </c>
      <c r="D14">
        <f>SUM(clemsonUnivDaily!C6:C12)</f>
        <v>2215</v>
      </c>
      <c r="E14" s="35">
        <f t="shared" si="3"/>
        <v>0.64966139954853275</v>
      </c>
      <c r="F14" s="7">
        <f>SUM(clemsonUnivDaily!D6:D12)</f>
        <v>192</v>
      </c>
      <c r="G14" s="7">
        <f>SUM(clemsonUnivDaily!E6:E12)</f>
        <v>0</v>
      </c>
      <c r="H14" s="35">
        <f t="shared" si="0"/>
        <v>8.6681715575620766E-2</v>
      </c>
      <c r="I14" s="60">
        <f t="shared" si="1"/>
        <v>727.10747557373327</v>
      </c>
    </row>
    <row r="15" spans="1:9">
      <c r="A15" s="25">
        <v>44079</v>
      </c>
      <c r="B15">
        <f>SUM(clemsonUnivDaily!B13:B19)</f>
        <v>897</v>
      </c>
      <c r="C15" s="35">
        <f t="shared" si="2"/>
        <v>0.78595317725752512</v>
      </c>
      <c r="D15">
        <f>SUM(clemsonUnivDaily!C13:C19)</f>
        <v>7023</v>
      </c>
      <c r="E15" s="35">
        <f t="shared" si="3"/>
        <v>0.684607717499644</v>
      </c>
      <c r="F15">
        <f>SUM(clemsonUnivDaily!D13:D19)</f>
        <v>881</v>
      </c>
      <c r="G15">
        <f>SUM(clemsonUnivDaily!E13:E19)</f>
        <v>16</v>
      </c>
      <c r="H15" s="35">
        <f t="shared" si="0"/>
        <v>0.12772319521571979</v>
      </c>
      <c r="I15" s="60">
        <f t="shared" si="1"/>
        <v>3396.955237446035</v>
      </c>
    </row>
    <row r="16" spans="1:9">
      <c r="A16" s="25">
        <v>44086</v>
      </c>
      <c r="B16">
        <f>SUM(clemsonUnivDaily!B20:B26)</f>
        <v>509</v>
      </c>
      <c r="C16" s="35">
        <f t="shared" si="2"/>
        <v>-0.76227897838899805</v>
      </c>
      <c r="D16">
        <f>SUM(clemsonUnivDaily!C20:C26)</f>
        <v>9278</v>
      </c>
      <c r="E16" s="35">
        <f t="shared" si="3"/>
        <v>0.24304807070489329</v>
      </c>
      <c r="F16">
        <f>SUM(clemsonUnivDaily!D20:D26)</f>
        <v>499</v>
      </c>
      <c r="G16">
        <f>SUM(clemsonUnivDaily!E20:E26)</f>
        <v>10</v>
      </c>
      <c r="H16" s="35">
        <f t="shared" si="0"/>
        <v>5.4860961414097867E-2</v>
      </c>
      <c r="I16" s="60">
        <f t="shared" si="1"/>
        <v>1927.5922138907824</v>
      </c>
    </row>
    <row r="17" spans="1:9">
      <c r="A17" s="25">
        <v>44093</v>
      </c>
      <c r="B17">
        <f>SUM(clemsonUnivDaily!B27:B33)</f>
        <v>863</v>
      </c>
      <c r="C17" s="35">
        <f t="shared" si="2"/>
        <v>0.41019698725376591</v>
      </c>
      <c r="D17">
        <f>SUM(clemsonUnivDaily!C27:C33)</f>
        <v>19452</v>
      </c>
      <c r="E17" s="35">
        <f t="shared" si="3"/>
        <v>0.52303105079169232</v>
      </c>
      <c r="F17">
        <f>SUM(clemsonUnivDaily!D27:D33)</f>
        <v>860</v>
      </c>
      <c r="G17">
        <f>SUM(clemsonUnivDaily!E27:E33)</f>
        <v>3</v>
      </c>
      <c r="H17" s="35">
        <f t="shared" si="0"/>
        <v>4.4365617931318116E-2</v>
      </c>
      <c r="I17" s="60">
        <f t="shared" si="1"/>
        <v>3268.1966219798533</v>
      </c>
    </row>
    <row r="18" spans="1:9">
      <c r="A18" s="25">
        <v>44100</v>
      </c>
      <c r="B18">
        <f>SUM(clemsonUnivDaily!B34:B40)</f>
        <v>489</v>
      </c>
      <c r="C18" s="35">
        <f t="shared" si="2"/>
        <v>-0.76482617586912061</v>
      </c>
      <c r="D18">
        <f>SUM(clemsonUnivDaily!C34:C40)</f>
        <v>7707</v>
      </c>
      <c r="E18" s="35">
        <f t="shared" si="3"/>
        <v>-1.5239392759828727</v>
      </c>
      <c r="F18">
        <f>SUM(clemsonUnivDaily!D34:D40)</f>
        <v>486</v>
      </c>
      <c r="G18">
        <f>SUM(clemsonUnivDaily!E34:E40)</f>
        <v>3</v>
      </c>
      <c r="H18" s="35">
        <f t="shared" si="0"/>
        <v>6.3448812767613855E-2</v>
      </c>
      <c r="I18" s="60">
        <f t="shared" si="1"/>
        <v>1851.8518518518517</v>
      </c>
    </row>
    <row r="19" spans="1:9">
      <c r="A19" s="25">
        <v>44107</v>
      </c>
      <c r="B19">
        <f>SUM(clemsonUnivDaily!B41:B47)</f>
        <v>591</v>
      </c>
      <c r="C19" s="35">
        <f t="shared" si="2"/>
        <v>0.17258883248730963</v>
      </c>
      <c r="D19">
        <f>SUM(clemsonUnivDaily!C41:C47)</f>
        <v>8757</v>
      </c>
      <c r="E19" s="35">
        <f t="shared" si="3"/>
        <v>0.11990407673860912</v>
      </c>
      <c r="F19">
        <f>SUM(clemsonUnivDaily!D41:D47)</f>
        <v>581</v>
      </c>
      <c r="G19">
        <f>SUM(clemsonUnivDaily!E41:E47)</f>
        <v>10</v>
      </c>
      <c r="H19" s="35">
        <f t="shared" si="0"/>
        <v>6.7488866050017124E-2</v>
      </c>
      <c r="I19" s="60">
        <f t="shared" si="1"/>
        <v>2238.1276982503978</v>
      </c>
    </row>
    <row r="20" spans="1:9">
      <c r="A20" s="25">
        <v>44114</v>
      </c>
      <c r="B20">
        <f>SUM(clemsonUnivDaily!B48:B54)</f>
        <v>407</v>
      </c>
      <c r="C20" s="35">
        <f t="shared" si="2"/>
        <v>-0.45208845208845211</v>
      </c>
      <c r="D20">
        <f>SUM(clemsonUnivDaily!C48:C54)</f>
        <v>9232</v>
      </c>
      <c r="E20" s="35">
        <f t="shared" si="3"/>
        <v>5.1451473136915081E-2</v>
      </c>
      <c r="F20">
        <f>SUM(clemsonUnivDaily!D48:D54)</f>
        <v>401</v>
      </c>
      <c r="G20">
        <f>SUM(clemsonUnivDaily!E48:E54)</f>
        <v>6</v>
      </c>
      <c r="H20" s="35">
        <f t="shared" si="0"/>
        <v>4.4085788561525133E-2</v>
      </c>
      <c r="I20" s="60">
        <f t="shared" si="1"/>
        <v>1541.3163674922366</v>
      </c>
    </row>
    <row r="21" spans="1:9">
      <c r="A21" s="25">
        <v>44121</v>
      </c>
      <c r="B21">
        <f>SUM(clemsonUnivDaily!B55:B61)</f>
        <v>250</v>
      </c>
      <c r="C21" s="35">
        <f t="shared" si="2"/>
        <v>-0.628</v>
      </c>
      <c r="D21">
        <f>SUM(clemsonUnivDaily!C55:C61)</f>
        <v>9040</v>
      </c>
      <c r="E21" s="35">
        <f t="shared" si="3"/>
        <v>-2.1238938053097345E-2</v>
      </c>
      <c r="F21">
        <f>SUM(clemsonUnivDaily!D55:D61)</f>
        <v>236</v>
      </c>
      <c r="G21">
        <f>SUM(clemsonUnivDaily!E55:E61)</f>
        <v>14</v>
      </c>
      <c r="H21" s="35">
        <f t="shared" si="0"/>
        <v>2.7654867256637169E-2</v>
      </c>
      <c r="I21" s="60">
        <f t="shared" si="1"/>
        <v>946.75452548663179</v>
      </c>
    </row>
    <row r="22" spans="1:9">
      <c r="A22" s="25">
        <v>44128</v>
      </c>
      <c r="B22">
        <f>SUM(clemsonUnivDaily!B62:B68)</f>
        <v>159</v>
      </c>
      <c r="C22" s="35">
        <f t="shared" si="2"/>
        <v>-0.57232704402515722</v>
      </c>
      <c r="D22">
        <f>SUM(clemsonUnivDaily!C62:C68)</f>
        <v>10716</v>
      </c>
      <c r="E22" s="35">
        <f t="shared" si="3"/>
        <v>0.15640164240388205</v>
      </c>
      <c r="F22">
        <f>SUM(clemsonUnivDaily!D62:D68)</f>
        <v>137</v>
      </c>
      <c r="G22">
        <f>SUM(clemsonUnivDaily!E62:E68)</f>
        <v>22</v>
      </c>
      <c r="H22" s="35">
        <f t="shared" si="0"/>
        <v>1.4837625979843226E-2</v>
      </c>
      <c r="I22" s="60">
        <f t="shared" si="1"/>
        <v>602.13587820949783</v>
      </c>
    </row>
    <row r="23" spans="1:9">
      <c r="A23" s="25">
        <v>44135</v>
      </c>
      <c r="B23">
        <f>SUM(clemsonUnivDaily!B69:B75)</f>
        <v>94</v>
      </c>
      <c r="C23" s="35">
        <f t="shared" si="2"/>
        <v>-0.69148936170212771</v>
      </c>
      <c r="D23">
        <f>SUM(clemsonUnivDaily!C69:C75)</f>
        <v>9716</v>
      </c>
      <c r="E23" s="35">
        <f t="shared" si="3"/>
        <v>-0.10292301358583779</v>
      </c>
      <c r="F23">
        <f>SUM(clemsonUnivDaily!D69:D75)</f>
        <v>88</v>
      </c>
      <c r="G23">
        <f>SUM(clemsonUnivDaily!E69:E75)</f>
        <v>6</v>
      </c>
      <c r="H23" s="35">
        <f t="shared" si="0"/>
        <v>9.6747632770687528E-3</v>
      </c>
      <c r="I23" s="60">
        <f t="shared" si="1"/>
        <v>355.97970158297358</v>
      </c>
    </row>
    <row r="24" spans="1:9">
      <c r="A24" s="25">
        <v>44142</v>
      </c>
      <c r="B24">
        <f>SUM(clemsonUnivDaily!B76:B82)</f>
        <v>110</v>
      </c>
      <c r="C24" s="35">
        <f t="shared" si="2"/>
        <v>0.14545454545454545</v>
      </c>
      <c r="D24">
        <f>SUM(clemsonUnivDaily!C76:C82)</f>
        <v>7749</v>
      </c>
      <c r="E24" s="35">
        <f t="shared" si="3"/>
        <v>-0.25383920505871727</v>
      </c>
      <c r="F24">
        <f>SUM(clemsonUnivDaily!D76:D82)</f>
        <v>105</v>
      </c>
      <c r="G24">
        <f>SUM(clemsonUnivDaily!E76:E82)</f>
        <v>5</v>
      </c>
      <c r="H24" s="35">
        <f t="shared" si="0"/>
        <v>1.4195380049038586E-2</v>
      </c>
      <c r="I24" s="60">
        <f t="shared" si="1"/>
        <v>416.57199121411804</v>
      </c>
    </row>
    <row r="25" spans="1:9">
      <c r="A25" s="25">
        <v>44149</v>
      </c>
      <c r="B25">
        <f>SUM(clemsonUnivDaily!B83:B89)</f>
        <v>120</v>
      </c>
      <c r="C25" s="35">
        <f t="shared" si="2"/>
        <v>8.3333333333333329E-2</v>
      </c>
      <c r="D25">
        <f>SUM(clemsonUnivDaily!C83:C89)</f>
        <v>12323</v>
      </c>
      <c r="E25" s="35">
        <f t="shared" si="3"/>
        <v>0.3711758500365171</v>
      </c>
      <c r="F25">
        <f>SUM(clemsonUnivDaily!D83:D89)</f>
        <v>109</v>
      </c>
      <c r="G25">
        <f>SUM(clemsonUnivDaily!E83:E89)</f>
        <v>11</v>
      </c>
      <c r="H25" s="35">
        <f t="shared" si="0"/>
        <v>9.737888501176661E-3</v>
      </c>
      <c r="I25" s="60">
        <f t="shared" si="1"/>
        <v>454.44217223358328</v>
      </c>
    </row>
    <row r="26" spans="1:9">
      <c r="A26" s="25">
        <v>44156</v>
      </c>
      <c r="B26">
        <f>SUM(clemsonUnivDaily!B90:B96)</f>
        <v>175</v>
      </c>
      <c r="C26" s="35">
        <f t="shared" si="2"/>
        <v>0.31428571428571428</v>
      </c>
      <c r="D26">
        <f>SUM(clemsonUnivDaily!C90:C96)</f>
        <v>12632</v>
      </c>
      <c r="E26" s="35">
        <f t="shared" si="3"/>
        <v>2.4461684610512981E-2</v>
      </c>
      <c r="F26">
        <f>SUM(clemsonUnivDaily!D90:D96)</f>
        <v>156</v>
      </c>
      <c r="G26">
        <f>SUM(clemsonUnivDaily!E90:E96)</f>
        <v>19</v>
      </c>
      <c r="H26" s="35">
        <f t="shared" si="0"/>
        <v>1.3853704876504117E-2</v>
      </c>
      <c r="I26" s="60">
        <f t="shared" si="1"/>
        <v>662.7281678406423</v>
      </c>
    </row>
    <row r="27" spans="1:9">
      <c r="A27" s="25">
        <v>44163</v>
      </c>
      <c r="B27">
        <f>SUM(clemsonUnivDaily!B97:B103)</f>
        <v>82</v>
      </c>
      <c r="C27" s="35">
        <f t="shared" si="2"/>
        <v>-1.1341463414634145</v>
      </c>
      <c r="D27">
        <f>SUM(clemsonUnivDaily!C97:C103)</f>
        <v>6564</v>
      </c>
      <c r="E27" s="35">
        <f t="shared" si="3"/>
        <v>-0.92443631931748937</v>
      </c>
      <c r="F27">
        <f>SUM(clemsonUnivDaily!D97:D103)</f>
        <v>69</v>
      </c>
      <c r="G27">
        <f>SUM(clemsonUnivDaily!E97:E103)</f>
        <v>13</v>
      </c>
      <c r="H27" s="35">
        <f t="shared" si="0"/>
        <v>1.2492382693479586E-2</v>
      </c>
      <c r="I27" s="60">
        <f t="shared" si="1"/>
        <v>310.53548435961523</v>
      </c>
    </row>
    <row r="28" spans="1:9">
      <c r="A28" s="25">
        <v>44170</v>
      </c>
      <c r="B28" s="1">
        <f>SUM(clemsonUnivDaily!B104:B110)</f>
        <v>86</v>
      </c>
      <c r="C28" s="35">
        <f t="shared" si="2"/>
        <v>4.6511627906976744E-2</v>
      </c>
      <c r="D28" s="1">
        <f>SUM(clemsonUnivDaily!C104:C110)</f>
        <v>5227</v>
      </c>
      <c r="E28" s="35">
        <f t="shared" si="3"/>
        <v>-0.25578725846565908</v>
      </c>
      <c r="F28" s="1">
        <f>SUM(clemsonUnivDaily!D104:D110)</f>
        <v>59</v>
      </c>
      <c r="G28" s="1">
        <f>SUM(clemsonUnivDaily!E104:E110)</f>
        <v>27</v>
      </c>
      <c r="H28" s="35">
        <f t="shared" si="0"/>
        <v>1.6453032332121677E-2</v>
      </c>
      <c r="I28" s="60">
        <f t="shared" si="1"/>
        <v>325.68355676740134</v>
      </c>
    </row>
    <row r="29" spans="1:9">
      <c r="A29" s="25">
        <v>44177</v>
      </c>
      <c r="B29" s="1">
        <f>SUM(clemsonUnivDaily!B111:B117)</f>
        <v>77</v>
      </c>
      <c r="C29" s="35">
        <f t="shared" si="2"/>
        <v>-0.11688311688311688</v>
      </c>
      <c r="D29" s="1">
        <f>SUM(clemsonUnivDaily!C111:C117)</f>
        <v>4030</v>
      </c>
      <c r="E29" s="35">
        <f t="shared" si="3"/>
        <v>-0.29702233250620347</v>
      </c>
      <c r="F29" s="1">
        <f>SUM(clemsonUnivDaily!D111:D117)</f>
        <v>58</v>
      </c>
      <c r="G29" s="1">
        <f>SUM(clemsonUnivDaily!E111:E117)</f>
        <v>19</v>
      </c>
      <c r="H29" s="35">
        <f t="shared" si="0"/>
        <v>1.9106699751861043E-2</v>
      </c>
      <c r="I29" s="60">
        <f t="shared" si="1"/>
        <v>291.60039384988261</v>
      </c>
    </row>
    <row r="30" spans="1:9">
      <c r="A30" s="25">
        <v>44184</v>
      </c>
      <c r="B30" s="1">
        <f>SUM(clemsonUnivDaily!B118:B124)</f>
        <v>52</v>
      </c>
      <c r="C30" s="35">
        <f t="shared" si="2"/>
        <v>-0.48076923076923078</v>
      </c>
      <c r="D30" s="1">
        <f>SUM(clemsonUnivDaily!C118:C124)</f>
        <v>2543</v>
      </c>
      <c r="E30" s="35">
        <f t="shared" si="3"/>
        <v>-0.5847424302005505</v>
      </c>
      <c r="F30" s="1">
        <f>SUM(clemsonUnivDaily!D118:D124)</f>
        <v>33</v>
      </c>
      <c r="G30" s="1">
        <f>SUM(clemsonUnivDaily!E118:E124)</f>
        <v>19</v>
      </c>
      <c r="H30" s="35">
        <f t="shared" si="0"/>
        <v>2.0448289421942586E-2</v>
      </c>
      <c r="I30" s="60">
        <f t="shared" si="1"/>
        <v>196.92494130121941</v>
      </c>
    </row>
    <row r="31" spans="1:9">
      <c r="A31" s="25"/>
    </row>
    <row r="32" spans="1:9">
      <c r="A32" s="25"/>
    </row>
  </sheetData>
  <pageMargins left="0.7" right="0.7" top="0.75" bottom="0.75" header="0.3" footer="0.3"/>
  <pageSetup orientation="portrait" horizontalDpi="0" verticalDpi="0"/>
  <ignoredErrors>
    <ignoredError sqref="D14:D28 B14:B28 B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E299-360B-F244-BDDD-9B449D0B7C0F}">
  <dimension ref="A1:AA104"/>
  <sheetViews>
    <sheetView workbookViewId="0"/>
  </sheetViews>
  <sheetFormatPr baseColWidth="10" defaultRowHeight="16"/>
  <cols>
    <col min="3" max="3" width="13.83203125" style="35" customWidth="1"/>
    <col min="4" max="4" width="19.5" customWidth="1"/>
    <col min="5" max="6" width="21.83203125" customWidth="1"/>
    <col min="7" max="7" width="15.83203125" style="30" customWidth="1"/>
    <col min="9" max="9" width="19.83203125" customWidth="1"/>
    <col min="11" max="11" width="21" customWidth="1"/>
    <col min="12" max="12" width="20.33203125" style="1" customWidth="1"/>
    <col min="13" max="13" width="19.83203125" customWidth="1"/>
    <col min="14" max="14" width="27" customWidth="1"/>
    <col min="15" max="15" width="22.33203125" customWidth="1"/>
    <col min="16" max="17" width="23.6640625" customWidth="1"/>
    <col min="18" max="18" width="14.6640625" customWidth="1"/>
    <col min="19" max="19" width="12.1640625" customWidth="1"/>
    <col min="20" max="20" width="16" customWidth="1"/>
    <col min="21" max="21" width="14" customWidth="1"/>
    <col min="22" max="22" width="17.1640625" customWidth="1"/>
    <col min="23" max="23" width="14.6640625" customWidth="1"/>
    <col min="24" max="24" width="16.6640625" customWidth="1"/>
    <col min="25" max="25" width="13.1640625" customWidth="1"/>
  </cols>
  <sheetData>
    <row r="1" spans="1:27" ht="17" customHeight="1">
      <c r="A1" s="3" t="s">
        <v>0</v>
      </c>
      <c r="B1" s="3" t="s">
        <v>1</v>
      </c>
      <c r="C1" s="33" t="s">
        <v>44</v>
      </c>
      <c r="D1" s="3" t="s">
        <v>15</v>
      </c>
      <c r="E1" s="3" t="s">
        <v>35</v>
      </c>
      <c r="F1" s="3" t="s">
        <v>43</v>
      </c>
      <c r="G1" s="40" t="s">
        <v>45</v>
      </c>
      <c r="H1" s="3" t="s">
        <v>2</v>
      </c>
      <c r="I1" s="3" t="s">
        <v>36</v>
      </c>
      <c r="J1" s="3" t="s">
        <v>4</v>
      </c>
      <c r="K1" s="3" t="s">
        <v>16</v>
      </c>
      <c r="L1" s="8" t="s">
        <v>14</v>
      </c>
      <c r="M1" s="3" t="s">
        <v>3</v>
      </c>
      <c r="N1" s="3" t="s">
        <v>5</v>
      </c>
      <c r="O1" s="3" t="s">
        <v>7</v>
      </c>
      <c r="P1" s="3" t="s">
        <v>6</v>
      </c>
      <c r="Q1" s="3" t="s">
        <v>8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10</v>
      </c>
      <c r="W1" s="3" t="s">
        <v>9</v>
      </c>
      <c r="X1" s="3" t="s">
        <v>21</v>
      </c>
      <c r="Y1" s="3" t="s">
        <v>22</v>
      </c>
    </row>
    <row r="2" spans="1:27">
      <c r="A2" s="10">
        <v>44066</v>
      </c>
      <c r="B2">
        <v>2</v>
      </c>
      <c r="C2" s="34"/>
      <c r="D2" s="19"/>
      <c r="E2" s="23">
        <f>(B2/26406)*100000</f>
        <v>7.5740362038930549</v>
      </c>
      <c r="F2" s="19"/>
      <c r="G2" s="41"/>
      <c r="H2" s="19"/>
      <c r="I2" s="19"/>
      <c r="J2" s="19"/>
      <c r="K2" s="19"/>
      <c r="L2" s="7">
        <f>B2</f>
        <v>2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AA2" t="s">
        <v>23</v>
      </c>
    </row>
    <row r="3" spans="1:27">
      <c r="A3" s="10">
        <v>44067</v>
      </c>
      <c r="B3">
        <v>14</v>
      </c>
      <c r="C3" s="35">
        <f>(B3-B2)/B3</f>
        <v>0.8571428571428571</v>
      </c>
      <c r="D3" s="19"/>
      <c r="E3" s="23">
        <f t="shared" ref="E3:E66" si="0">(B3/26406)*100000</f>
        <v>53.018253427251388</v>
      </c>
      <c r="F3" s="19"/>
      <c r="G3" s="41"/>
      <c r="H3" s="19"/>
      <c r="I3" s="19"/>
      <c r="J3" s="19"/>
      <c r="K3" s="19"/>
      <c r="L3" s="7">
        <f t="shared" ref="L3:L34" si="1">B3+L2</f>
        <v>16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AA3" s="9" t="s">
        <v>24</v>
      </c>
    </row>
    <row r="4" spans="1:27">
      <c r="A4" s="10">
        <v>44068</v>
      </c>
      <c r="B4">
        <v>22</v>
      </c>
      <c r="C4" s="35">
        <f t="shared" ref="C4:C67" si="2">(B4-B3)/B4</f>
        <v>0.36363636363636365</v>
      </c>
      <c r="D4" s="19"/>
      <c r="E4" s="23">
        <f t="shared" si="0"/>
        <v>83.3143982428236</v>
      </c>
      <c r="F4" s="19"/>
      <c r="G4" s="41"/>
      <c r="H4" s="19"/>
      <c r="I4" s="19"/>
      <c r="J4" s="19"/>
      <c r="K4" s="19"/>
      <c r="L4" s="7">
        <f t="shared" si="1"/>
        <v>38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7">
      <c r="A5" s="10">
        <v>44069</v>
      </c>
      <c r="B5">
        <v>38</v>
      </c>
      <c r="C5" s="35">
        <f t="shared" si="2"/>
        <v>0.42105263157894735</v>
      </c>
      <c r="D5" s="19"/>
      <c r="E5" s="23">
        <f t="shared" si="0"/>
        <v>143.90668787396802</v>
      </c>
      <c r="F5" s="19"/>
      <c r="G5" s="41"/>
      <c r="H5" s="19"/>
      <c r="I5" s="19"/>
      <c r="J5" s="19"/>
      <c r="K5" s="19"/>
      <c r="L5" s="7">
        <f t="shared" si="1"/>
        <v>76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7">
      <c r="A6" s="10">
        <v>44070</v>
      </c>
      <c r="B6">
        <v>33</v>
      </c>
      <c r="C6" s="35">
        <f t="shared" si="2"/>
        <v>-0.15151515151515152</v>
      </c>
      <c r="D6" s="19"/>
      <c r="E6" s="23">
        <f t="shared" si="0"/>
        <v>124.97159736423541</v>
      </c>
      <c r="F6" s="19"/>
      <c r="G6" s="41"/>
      <c r="H6" s="19"/>
      <c r="I6" s="19"/>
      <c r="J6" s="19"/>
      <c r="K6" s="19"/>
      <c r="L6" s="7">
        <f t="shared" si="1"/>
        <v>109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7">
      <c r="A7" s="10">
        <v>44071</v>
      </c>
      <c r="B7">
        <v>46</v>
      </c>
      <c r="C7" s="35">
        <f t="shared" si="2"/>
        <v>0.28260869565217389</v>
      </c>
      <c r="D7" s="19"/>
      <c r="E7" s="23">
        <f t="shared" si="0"/>
        <v>174.20283268954026</v>
      </c>
      <c r="F7" s="19"/>
      <c r="G7" s="41"/>
      <c r="H7" s="19"/>
      <c r="I7" s="19"/>
      <c r="J7" s="19"/>
      <c r="K7" s="19"/>
      <c r="L7" s="7">
        <f t="shared" si="1"/>
        <v>155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7">
      <c r="A8" s="10">
        <v>44072</v>
      </c>
      <c r="B8">
        <v>8</v>
      </c>
      <c r="C8" s="35">
        <f t="shared" si="2"/>
        <v>-4.75</v>
      </c>
      <c r="D8">
        <f>AVERAGE(B2:B8)</f>
        <v>23.285714285714285</v>
      </c>
      <c r="E8" s="23">
        <f t="shared" si="0"/>
        <v>30.296144815572219</v>
      </c>
      <c r="F8" s="19"/>
      <c r="G8" s="41"/>
      <c r="H8" s="19"/>
      <c r="I8" s="19"/>
      <c r="J8" s="19"/>
      <c r="K8" s="19"/>
      <c r="L8" s="7">
        <f t="shared" si="1"/>
        <v>163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7">
      <c r="A9" s="11">
        <v>44073</v>
      </c>
      <c r="B9">
        <v>13</v>
      </c>
      <c r="C9" s="35">
        <f t="shared" si="2"/>
        <v>0.38461538461538464</v>
      </c>
      <c r="D9">
        <f t="shared" ref="D9:D72" si="3">AVERAGE(B3:B9)</f>
        <v>24.857142857142858</v>
      </c>
      <c r="E9" s="23">
        <f t="shared" si="0"/>
        <v>49.231235325304851</v>
      </c>
      <c r="F9" s="19"/>
      <c r="G9" s="41"/>
      <c r="H9" s="19"/>
      <c r="I9" s="19"/>
      <c r="J9" s="19"/>
      <c r="K9" s="19"/>
      <c r="L9" s="7">
        <f t="shared" si="1"/>
        <v>176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7">
      <c r="A10" s="11">
        <v>44074</v>
      </c>
      <c r="B10">
        <v>108</v>
      </c>
      <c r="C10" s="35">
        <f t="shared" si="2"/>
        <v>0.87962962962962965</v>
      </c>
      <c r="D10">
        <f t="shared" si="3"/>
        <v>38.285714285714285</v>
      </c>
      <c r="E10" s="23">
        <f t="shared" si="0"/>
        <v>408.99795501022498</v>
      </c>
      <c r="F10" s="19"/>
      <c r="G10" s="41"/>
      <c r="H10" s="19"/>
      <c r="I10" s="19"/>
      <c r="J10" s="19"/>
      <c r="K10" s="19"/>
      <c r="L10" s="7">
        <f t="shared" si="1"/>
        <v>284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7">
      <c r="A11" s="11">
        <v>44075</v>
      </c>
      <c r="B11">
        <v>196</v>
      </c>
      <c r="C11" s="35">
        <f t="shared" si="2"/>
        <v>0.44897959183673469</v>
      </c>
      <c r="D11">
        <f t="shared" si="3"/>
        <v>63.142857142857146</v>
      </c>
      <c r="E11" s="23">
        <f t="shared" si="0"/>
        <v>742.25554798151938</v>
      </c>
      <c r="F11" s="23">
        <f>SUM(B2:B11)</f>
        <v>480</v>
      </c>
      <c r="G11" s="41"/>
      <c r="H11" s="19"/>
      <c r="I11" s="19"/>
      <c r="J11" s="19"/>
      <c r="K11" s="19"/>
      <c r="L11" s="7">
        <f t="shared" si="1"/>
        <v>480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7">
      <c r="A12" s="11">
        <v>44076</v>
      </c>
      <c r="B12">
        <v>174</v>
      </c>
      <c r="C12" s="35">
        <f t="shared" si="2"/>
        <v>-0.12643678160919541</v>
      </c>
      <c r="D12">
        <f t="shared" si="3"/>
        <v>82.571428571428569</v>
      </c>
      <c r="E12" s="23">
        <f t="shared" si="0"/>
        <v>658.9411497386958</v>
      </c>
      <c r="F12" s="23">
        <f t="shared" ref="F12:F57" si="4">SUM(B3:B12)</f>
        <v>652</v>
      </c>
      <c r="G12" s="41"/>
      <c r="H12" s="19"/>
      <c r="I12" s="19"/>
      <c r="J12" s="19"/>
      <c r="K12" s="19"/>
      <c r="L12" s="7">
        <f t="shared" si="1"/>
        <v>654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7">
      <c r="A13" s="11">
        <v>44077</v>
      </c>
      <c r="B13">
        <v>198</v>
      </c>
      <c r="C13" s="35">
        <f t="shared" si="2"/>
        <v>0.12121212121212122</v>
      </c>
      <c r="D13">
        <f t="shared" si="3"/>
        <v>106.14285714285714</v>
      </c>
      <c r="E13" s="23">
        <f t="shared" si="0"/>
        <v>749.82958418541239</v>
      </c>
      <c r="F13" s="23">
        <f t="shared" si="4"/>
        <v>836</v>
      </c>
      <c r="G13" s="41"/>
      <c r="H13" s="19"/>
      <c r="I13" s="19"/>
      <c r="J13" s="19"/>
      <c r="K13" s="19"/>
      <c r="L13" s="7">
        <f t="shared" si="1"/>
        <v>852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7">
      <c r="A14" s="11">
        <v>44078</v>
      </c>
      <c r="B14">
        <v>117</v>
      </c>
      <c r="C14" s="35">
        <f t="shared" si="2"/>
        <v>-0.69230769230769229</v>
      </c>
      <c r="D14">
        <f t="shared" si="3"/>
        <v>116.28571428571429</v>
      </c>
      <c r="E14" s="23">
        <f t="shared" si="0"/>
        <v>443.08111792774372</v>
      </c>
      <c r="F14" s="23">
        <f t="shared" si="4"/>
        <v>931</v>
      </c>
      <c r="G14" s="41"/>
      <c r="H14" s="19"/>
      <c r="I14" s="19"/>
      <c r="J14" s="19"/>
      <c r="K14" s="19"/>
      <c r="L14" s="7">
        <f t="shared" si="1"/>
        <v>969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7">
      <c r="A15" s="11">
        <v>44079</v>
      </c>
      <c r="B15">
        <v>15</v>
      </c>
      <c r="C15" s="35">
        <f t="shared" si="2"/>
        <v>-6.8</v>
      </c>
      <c r="D15">
        <f t="shared" si="3"/>
        <v>117.28571428571429</v>
      </c>
      <c r="E15" s="23">
        <f t="shared" si="0"/>
        <v>56.80527152919791</v>
      </c>
      <c r="F15" s="23">
        <f t="shared" si="4"/>
        <v>908</v>
      </c>
      <c r="G15" s="41"/>
      <c r="H15" s="19"/>
      <c r="I15" s="19"/>
      <c r="J15" s="19"/>
      <c r="K15" s="19"/>
      <c r="L15" s="7">
        <f t="shared" si="1"/>
        <v>984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7">
      <c r="A16" s="10">
        <v>44080</v>
      </c>
      <c r="B16">
        <v>34</v>
      </c>
      <c r="C16" s="35">
        <f t="shared" si="2"/>
        <v>0.55882352941176472</v>
      </c>
      <c r="D16">
        <f t="shared" si="3"/>
        <v>120.28571428571429</v>
      </c>
      <c r="E16" s="23">
        <f t="shared" si="0"/>
        <v>128.75861546618194</v>
      </c>
      <c r="F16" s="23">
        <f t="shared" si="4"/>
        <v>909</v>
      </c>
      <c r="G16" s="41"/>
      <c r="H16" s="19"/>
      <c r="I16" s="19"/>
      <c r="J16" s="19"/>
      <c r="K16" s="19"/>
      <c r="L16" s="7">
        <f t="shared" si="1"/>
        <v>1018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>
      <c r="A17" s="10">
        <v>44081</v>
      </c>
      <c r="B17">
        <v>111</v>
      </c>
      <c r="C17" s="35">
        <f t="shared" si="2"/>
        <v>0.69369369369369371</v>
      </c>
      <c r="D17">
        <f t="shared" si="3"/>
        <v>120.71428571428571</v>
      </c>
      <c r="E17" s="23">
        <f t="shared" si="0"/>
        <v>420.35900931606449</v>
      </c>
      <c r="F17" s="23">
        <f t="shared" si="4"/>
        <v>974</v>
      </c>
      <c r="G17" s="41"/>
      <c r="H17" s="19"/>
      <c r="I17" s="19"/>
      <c r="J17" s="19"/>
      <c r="K17" s="19"/>
      <c r="L17" s="7">
        <f t="shared" si="1"/>
        <v>1129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>
      <c r="A18" s="10">
        <v>44082</v>
      </c>
      <c r="B18">
        <v>129</v>
      </c>
      <c r="C18" s="35">
        <f t="shared" si="2"/>
        <v>0.13953488372093023</v>
      </c>
      <c r="D18">
        <f t="shared" si="3"/>
        <v>111.14285714285714</v>
      </c>
      <c r="E18" s="23">
        <f t="shared" si="0"/>
        <v>488.52533515110201</v>
      </c>
      <c r="F18" s="23">
        <f t="shared" si="4"/>
        <v>1095</v>
      </c>
      <c r="G18" s="42">
        <f t="shared" ref="G18:G74" si="5">(F18-F11)/F18</f>
        <v>0.56164383561643838</v>
      </c>
      <c r="H18" s="19"/>
      <c r="I18" s="19"/>
      <c r="J18" s="19"/>
      <c r="K18" s="19"/>
      <c r="L18" s="7">
        <f t="shared" si="1"/>
        <v>1258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>
      <c r="A19" s="10">
        <v>44083</v>
      </c>
      <c r="B19">
        <v>103</v>
      </c>
      <c r="C19" s="35">
        <f t="shared" si="2"/>
        <v>-0.25242718446601942</v>
      </c>
      <c r="D19">
        <f t="shared" si="3"/>
        <v>101</v>
      </c>
      <c r="E19" s="23">
        <f t="shared" si="0"/>
        <v>390.06286450049231</v>
      </c>
      <c r="F19" s="23">
        <f t="shared" si="4"/>
        <v>1185</v>
      </c>
      <c r="G19" s="42">
        <f t="shared" si="5"/>
        <v>0.44978902953586497</v>
      </c>
      <c r="H19" s="19"/>
      <c r="I19" s="19"/>
      <c r="J19" s="19"/>
      <c r="K19" s="19"/>
      <c r="L19" s="7">
        <f t="shared" si="1"/>
        <v>1361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>
      <c r="A20" s="10">
        <v>44084</v>
      </c>
      <c r="B20">
        <v>42</v>
      </c>
      <c r="C20" s="35">
        <f t="shared" si="2"/>
        <v>-1.4523809523809523</v>
      </c>
      <c r="D20">
        <f t="shared" si="3"/>
        <v>78.714285714285708</v>
      </c>
      <c r="E20" s="23">
        <f t="shared" si="0"/>
        <v>159.05476028175414</v>
      </c>
      <c r="F20" s="23">
        <f t="shared" si="4"/>
        <v>1119</v>
      </c>
      <c r="G20" s="42">
        <f t="shared" si="5"/>
        <v>0.25290437890974082</v>
      </c>
      <c r="H20" s="19"/>
      <c r="I20" s="19"/>
      <c r="J20" s="19"/>
      <c r="K20" s="19"/>
      <c r="L20" s="7">
        <f t="shared" si="1"/>
        <v>1403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>
      <c r="A21" s="10">
        <v>44085</v>
      </c>
      <c r="B21">
        <v>51</v>
      </c>
      <c r="C21" s="35">
        <f t="shared" si="2"/>
        <v>0.17647058823529413</v>
      </c>
      <c r="D21">
        <f t="shared" si="3"/>
        <v>69.285714285714292</v>
      </c>
      <c r="E21" s="23">
        <f t="shared" si="0"/>
        <v>193.13792319927288</v>
      </c>
      <c r="F21" s="23">
        <f t="shared" si="4"/>
        <v>974</v>
      </c>
      <c r="G21" s="42">
        <f t="shared" si="5"/>
        <v>4.4147843942505136E-2</v>
      </c>
      <c r="H21" s="19"/>
      <c r="I21" s="19"/>
      <c r="J21" s="19"/>
      <c r="K21" s="19"/>
      <c r="L21" s="7">
        <f t="shared" si="1"/>
        <v>1454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>
      <c r="A22" s="10">
        <v>44086</v>
      </c>
      <c r="B22" s="9">
        <v>18</v>
      </c>
      <c r="C22" s="35">
        <f t="shared" si="2"/>
        <v>-1.8333333333333333</v>
      </c>
      <c r="D22">
        <f t="shared" si="3"/>
        <v>69.714285714285708</v>
      </c>
      <c r="E22" s="23">
        <f t="shared" si="0"/>
        <v>68.166325835037497</v>
      </c>
      <c r="F22" s="23">
        <f t="shared" si="4"/>
        <v>818</v>
      </c>
      <c r="G22" s="42">
        <f t="shared" si="5"/>
        <v>-0.1100244498777506</v>
      </c>
      <c r="H22" s="20"/>
      <c r="I22" s="20"/>
      <c r="J22" s="20"/>
      <c r="K22" s="20"/>
      <c r="L22" s="7">
        <f t="shared" si="1"/>
        <v>1472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>
      <c r="A23" s="11">
        <v>44087</v>
      </c>
      <c r="B23">
        <v>34</v>
      </c>
      <c r="C23" s="35">
        <f t="shared" si="2"/>
        <v>0.47058823529411764</v>
      </c>
      <c r="D23">
        <f t="shared" si="3"/>
        <v>69.714285714285708</v>
      </c>
      <c r="E23" s="23">
        <f t="shared" si="0"/>
        <v>128.75861546618194</v>
      </c>
      <c r="F23" s="23">
        <f t="shared" si="4"/>
        <v>654</v>
      </c>
      <c r="G23" s="42">
        <f t="shared" si="5"/>
        <v>-0.38990825688073394</v>
      </c>
      <c r="H23" s="19"/>
      <c r="I23" s="19"/>
      <c r="J23" s="19"/>
      <c r="K23" s="19"/>
      <c r="L23" s="7">
        <f t="shared" si="1"/>
        <v>1506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>
      <c r="A24" s="11">
        <v>44088</v>
      </c>
      <c r="B24">
        <v>171</v>
      </c>
      <c r="C24" s="35">
        <f t="shared" si="2"/>
        <v>0.80116959064327486</v>
      </c>
      <c r="D24">
        <f t="shared" si="3"/>
        <v>78.285714285714292</v>
      </c>
      <c r="E24" s="23">
        <f t="shared" si="0"/>
        <v>647.58009543285618</v>
      </c>
      <c r="F24" s="23">
        <f t="shared" si="4"/>
        <v>708</v>
      </c>
      <c r="G24" s="42">
        <f t="shared" si="5"/>
        <v>-0.37570621468926552</v>
      </c>
      <c r="H24" s="19"/>
      <c r="I24" s="19"/>
      <c r="J24" s="19"/>
      <c r="K24" s="19"/>
      <c r="L24" s="7">
        <f t="shared" si="1"/>
        <v>1677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>
      <c r="A25" s="11">
        <v>44089</v>
      </c>
      <c r="B25">
        <v>261</v>
      </c>
      <c r="C25" s="35">
        <f t="shared" si="2"/>
        <v>0.34482758620689657</v>
      </c>
      <c r="D25">
        <f t="shared" si="3"/>
        <v>97.142857142857139</v>
      </c>
      <c r="E25" s="23">
        <f t="shared" si="0"/>
        <v>988.41172460804364</v>
      </c>
      <c r="F25" s="23">
        <f t="shared" si="4"/>
        <v>954</v>
      </c>
      <c r="G25" s="42">
        <f t="shared" si="5"/>
        <v>-0.14779874213836477</v>
      </c>
      <c r="H25" s="19"/>
      <c r="I25" s="19"/>
      <c r="J25" s="19"/>
      <c r="K25" s="19"/>
      <c r="L25" s="7">
        <f t="shared" si="1"/>
        <v>1938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>
      <c r="A26" s="11">
        <v>44090</v>
      </c>
      <c r="B26">
        <v>183</v>
      </c>
      <c r="C26" s="35">
        <f t="shared" si="2"/>
        <v>-0.42622950819672129</v>
      </c>
      <c r="D26">
        <f t="shared" si="3"/>
        <v>108.57142857142857</v>
      </c>
      <c r="E26" s="23">
        <f t="shared" si="0"/>
        <v>693.02431265621453</v>
      </c>
      <c r="F26" s="23">
        <f t="shared" si="4"/>
        <v>1103</v>
      </c>
      <c r="G26" s="42">
        <f t="shared" si="5"/>
        <v>-7.4342701722574803E-2</v>
      </c>
      <c r="H26" s="19"/>
      <c r="I26" s="19"/>
      <c r="J26" s="19"/>
      <c r="K26" s="19"/>
      <c r="L26" s="7">
        <f t="shared" si="1"/>
        <v>2121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>
      <c r="A27" s="11">
        <v>44091</v>
      </c>
      <c r="B27">
        <v>122</v>
      </c>
      <c r="C27" s="35">
        <f t="shared" si="2"/>
        <v>-0.5</v>
      </c>
      <c r="D27">
        <f t="shared" si="3"/>
        <v>120</v>
      </c>
      <c r="E27" s="23">
        <f t="shared" si="0"/>
        <v>462.01620843747628</v>
      </c>
      <c r="F27" s="23">
        <f t="shared" si="4"/>
        <v>1114</v>
      </c>
      <c r="G27" s="42">
        <f t="shared" si="5"/>
        <v>-4.4883303411131061E-3</v>
      </c>
      <c r="H27" s="19"/>
      <c r="I27" s="19"/>
      <c r="J27" s="19"/>
      <c r="K27" s="19"/>
      <c r="L27" s="7">
        <f t="shared" si="1"/>
        <v>2243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>
      <c r="A28" s="11">
        <v>44092</v>
      </c>
      <c r="B28">
        <v>82</v>
      </c>
      <c r="C28" s="35">
        <f t="shared" si="2"/>
        <v>-0.48780487804878048</v>
      </c>
      <c r="D28">
        <f t="shared" si="3"/>
        <v>124.42857142857143</v>
      </c>
      <c r="E28" s="23">
        <f t="shared" si="0"/>
        <v>310.53548435961523</v>
      </c>
      <c r="F28" s="23">
        <f t="shared" si="4"/>
        <v>1067</v>
      </c>
      <c r="G28" s="42">
        <f t="shared" si="5"/>
        <v>8.7160262417994377E-2</v>
      </c>
      <c r="H28" s="19"/>
      <c r="I28" s="19"/>
      <c r="J28" s="19"/>
      <c r="K28" s="19"/>
      <c r="L28" s="7">
        <f t="shared" si="1"/>
        <v>2325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>
      <c r="A29" s="11">
        <v>44093</v>
      </c>
      <c r="B29">
        <v>1</v>
      </c>
      <c r="C29" s="35">
        <f t="shared" si="2"/>
        <v>-81</v>
      </c>
      <c r="D29">
        <f t="shared" si="3"/>
        <v>122</v>
      </c>
      <c r="E29" s="23">
        <f t="shared" si="0"/>
        <v>3.7870181019465274</v>
      </c>
      <c r="F29" s="23">
        <f t="shared" si="4"/>
        <v>965</v>
      </c>
      <c r="G29" s="42">
        <f t="shared" si="5"/>
        <v>0.15233160621761657</v>
      </c>
      <c r="H29" s="19"/>
      <c r="I29" s="19"/>
      <c r="J29" s="19"/>
      <c r="K29" s="19"/>
      <c r="L29" s="7">
        <f t="shared" si="1"/>
        <v>2326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>
      <c r="A30" s="10">
        <v>44094</v>
      </c>
      <c r="B30">
        <v>3</v>
      </c>
      <c r="C30" s="35">
        <f t="shared" si="2"/>
        <v>0.66666666666666663</v>
      </c>
      <c r="D30">
        <f t="shared" si="3"/>
        <v>117.57142857142857</v>
      </c>
      <c r="E30" s="23">
        <f t="shared" si="0"/>
        <v>11.361054305839582</v>
      </c>
      <c r="F30" s="23">
        <f t="shared" si="4"/>
        <v>926</v>
      </c>
      <c r="G30" s="42">
        <f t="shared" si="5"/>
        <v>0.29373650107991361</v>
      </c>
      <c r="H30" s="19"/>
      <c r="I30" s="19"/>
      <c r="J30" s="19"/>
      <c r="K30" s="19"/>
      <c r="L30" s="7">
        <f t="shared" si="1"/>
        <v>2329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>
      <c r="A31" s="10">
        <v>44095</v>
      </c>
      <c r="B31">
        <v>93</v>
      </c>
      <c r="C31" s="35">
        <f t="shared" si="2"/>
        <v>0.967741935483871</v>
      </c>
      <c r="D31">
        <f t="shared" si="3"/>
        <v>106.42857142857143</v>
      </c>
      <c r="E31" s="23">
        <f t="shared" si="0"/>
        <v>352.19268348102702</v>
      </c>
      <c r="F31" s="23">
        <f t="shared" si="4"/>
        <v>968</v>
      </c>
      <c r="G31" s="42">
        <f t="shared" si="5"/>
        <v>0.26859504132231404</v>
      </c>
      <c r="H31" s="19"/>
      <c r="I31" s="19"/>
      <c r="J31" s="19"/>
      <c r="K31" s="19"/>
      <c r="L31" s="7">
        <f t="shared" si="1"/>
        <v>2422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>
      <c r="A32" s="10">
        <v>44096</v>
      </c>
      <c r="B32">
        <v>34</v>
      </c>
      <c r="C32" s="35">
        <f t="shared" si="2"/>
        <v>-1.7352941176470589</v>
      </c>
      <c r="D32">
        <f t="shared" si="3"/>
        <v>74</v>
      </c>
      <c r="E32" s="23">
        <f t="shared" si="0"/>
        <v>128.75861546618194</v>
      </c>
      <c r="F32" s="23">
        <f t="shared" si="4"/>
        <v>984</v>
      </c>
      <c r="G32" s="42">
        <f t="shared" si="5"/>
        <v>3.048780487804878E-2</v>
      </c>
      <c r="H32" s="19"/>
      <c r="I32" s="19"/>
      <c r="J32" s="19"/>
      <c r="K32" s="19"/>
      <c r="L32" s="7">
        <f t="shared" si="1"/>
        <v>2456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>
      <c r="A33" s="10">
        <v>44097</v>
      </c>
      <c r="B33">
        <v>73</v>
      </c>
      <c r="C33" s="35">
        <f t="shared" si="2"/>
        <v>0.53424657534246578</v>
      </c>
      <c r="D33">
        <f t="shared" si="3"/>
        <v>58.285714285714285</v>
      </c>
      <c r="E33" s="23">
        <f t="shared" si="0"/>
        <v>276.45232144209649</v>
      </c>
      <c r="F33" s="23">
        <f t="shared" si="4"/>
        <v>1023</v>
      </c>
      <c r="G33" s="42">
        <f t="shared" si="5"/>
        <v>-7.8201368523949169E-2</v>
      </c>
      <c r="H33" s="19"/>
      <c r="I33" s="19"/>
      <c r="J33" s="19"/>
      <c r="K33" s="19"/>
      <c r="L33" s="7">
        <f t="shared" si="1"/>
        <v>2529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>
      <c r="A34" s="10">
        <v>44098</v>
      </c>
      <c r="B34">
        <v>116</v>
      </c>
      <c r="C34" s="35">
        <f t="shared" si="2"/>
        <v>0.37068965517241381</v>
      </c>
      <c r="D34">
        <f t="shared" si="3"/>
        <v>57.428571428571431</v>
      </c>
      <c r="E34" s="23">
        <f t="shared" si="0"/>
        <v>439.29409982579716</v>
      </c>
      <c r="F34" s="23">
        <f t="shared" si="4"/>
        <v>968</v>
      </c>
      <c r="G34" s="42">
        <f t="shared" si="5"/>
        <v>-0.15082644628099173</v>
      </c>
      <c r="H34" s="19"/>
      <c r="I34" s="19"/>
      <c r="J34" s="19"/>
      <c r="K34" s="19"/>
      <c r="L34" s="7">
        <f t="shared" si="1"/>
        <v>2645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>
      <c r="A35" s="10">
        <v>44099</v>
      </c>
      <c r="B35">
        <v>92</v>
      </c>
      <c r="C35" s="35">
        <f t="shared" si="2"/>
        <v>-0.2608695652173913</v>
      </c>
      <c r="D35">
        <f t="shared" si="3"/>
        <v>58.857142857142854</v>
      </c>
      <c r="E35" s="23">
        <f t="shared" si="0"/>
        <v>348.40566537908052</v>
      </c>
      <c r="F35" s="23">
        <f t="shared" si="4"/>
        <v>799</v>
      </c>
      <c r="G35" s="42">
        <f t="shared" si="5"/>
        <v>-0.33541927409261579</v>
      </c>
      <c r="H35" s="19"/>
      <c r="I35" s="19"/>
      <c r="J35" s="19"/>
      <c r="K35" s="19"/>
      <c r="L35" s="7">
        <f t="shared" ref="L35:L57" si="6">B35+L34</f>
        <v>2737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>
      <c r="A36" s="10">
        <v>44100</v>
      </c>
      <c r="B36">
        <v>72</v>
      </c>
      <c r="C36" s="35">
        <f t="shared" si="2"/>
        <v>-0.27777777777777779</v>
      </c>
      <c r="D36">
        <f t="shared" si="3"/>
        <v>69</v>
      </c>
      <c r="E36" s="23">
        <f t="shared" si="0"/>
        <v>272.66530334014999</v>
      </c>
      <c r="F36" s="23">
        <f t="shared" si="4"/>
        <v>688</v>
      </c>
      <c r="G36" s="42">
        <f t="shared" si="5"/>
        <v>-0.40261627906976744</v>
      </c>
      <c r="H36" s="19"/>
      <c r="I36" s="19"/>
      <c r="J36" s="19"/>
      <c r="K36" s="19"/>
      <c r="L36" s="7">
        <f t="shared" si="6"/>
        <v>2809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>
      <c r="A37" s="6">
        <v>44101</v>
      </c>
      <c r="B37">
        <v>9</v>
      </c>
      <c r="C37" s="35">
        <f t="shared" si="2"/>
        <v>-7</v>
      </c>
      <c r="D37">
        <f t="shared" si="3"/>
        <v>69.857142857142861</v>
      </c>
      <c r="E37" s="23">
        <f t="shared" si="0"/>
        <v>34.083162917518749</v>
      </c>
      <c r="F37" s="23">
        <f t="shared" si="4"/>
        <v>575</v>
      </c>
      <c r="G37" s="42">
        <f t="shared" si="5"/>
        <v>-0.61043478260869566</v>
      </c>
      <c r="H37">
        <v>401</v>
      </c>
      <c r="I37">
        <f>(H37/25822)*100000</f>
        <v>1552.9393540391914</v>
      </c>
      <c r="J37" s="4">
        <f t="shared" ref="J37:J57" si="7">B37/H37</f>
        <v>2.2443890274314215E-2</v>
      </c>
      <c r="K37" s="21"/>
      <c r="L37" s="7">
        <f t="shared" si="6"/>
        <v>2818</v>
      </c>
      <c r="M37">
        <f>H37</f>
        <v>401</v>
      </c>
      <c r="N37">
        <v>0</v>
      </c>
      <c r="O37">
        <v>0</v>
      </c>
      <c r="P37">
        <v>9</v>
      </c>
      <c r="Q37">
        <v>401</v>
      </c>
      <c r="R37">
        <v>9</v>
      </c>
      <c r="S37">
        <v>289</v>
      </c>
      <c r="T37">
        <v>0</v>
      </c>
      <c r="U37">
        <v>112</v>
      </c>
      <c r="V37" t="str">
        <f t="shared" ref="V37:V57" si="8">IF(N37+P37=B37,"EQUAL","DIFFER")</f>
        <v>EQUAL</v>
      </c>
      <c r="W37" t="str">
        <f>IF(O37+Q37=H37,"EQUAL","DIFFER")</f>
        <v>EQUAL</v>
      </c>
      <c r="X37" t="str">
        <f t="shared" ref="X37:X57" si="9">IF(R37+T37=B37,"EQUAL","DIFFER")</f>
        <v>EQUAL</v>
      </c>
      <c r="Y37" t="str">
        <f>IF(S37+U37=H37,"EQUAL","DIFFER")</f>
        <v>EQUAL</v>
      </c>
    </row>
    <row r="38" spans="1:25">
      <c r="A38" s="6">
        <v>44102</v>
      </c>
      <c r="B38">
        <v>184</v>
      </c>
      <c r="C38" s="35">
        <f t="shared" si="2"/>
        <v>0.95108695652173914</v>
      </c>
      <c r="D38">
        <f t="shared" si="3"/>
        <v>82.857142857142861</v>
      </c>
      <c r="E38" s="23">
        <f t="shared" si="0"/>
        <v>696.81133075816103</v>
      </c>
      <c r="F38" s="23">
        <f t="shared" si="4"/>
        <v>677</v>
      </c>
      <c r="G38" s="42">
        <f t="shared" si="5"/>
        <v>-0.42983751846381091</v>
      </c>
      <c r="H38">
        <v>2170</v>
      </c>
      <c r="I38">
        <f t="shared" ref="I38:I57" si="10">(H38/25822)*100000</f>
        <v>8403.6867787158244</v>
      </c>
      <c r="J38" s="4">
        <f t="shared" si="7"/>
        <v>8.4792626728110596E-2</v>
      </c>
      <c r="K38" s="21"/>
      <c r="L38" s="7">
        <f t="shared" si="6"/>
        <v>3002</v>
      </c>
      <c r="M38">
        <f t="shared" ref="M38:M57" si="11">M37+H38</f>
        <v>2571</v>
      </c>
      <c r="N38">
        <v>17</v>
      </c>
      <c r="O38">
        <v>30</v>
      </c>
      <c r="P38">
        <v>167</v>
      </c>
      <c r="Q38">
        <v>2140</v>
      </c>
      <c r="R38">
        <v>182</v>
      </c>
      <c r="S38">
        <v>2125</v>
      </c>
      <c r="T38">
        <v>2</v>
      </c>
      <c r="U38">
        <v>45</v>
      </c>
      <c r="V38" t="str">
        <f t="shared" si="8"/>
        <v>EQUAL</v>
      </c>
      <c r="W38" t="str">
        <f t="shared" ref="W38:W57" si="12">IF(O38+Q38=H38,"EQUAL","DIFFER")</f>
        <v>EQUAL</v>
      </c>
      <c r="X38" t="str">
        <f t="shared" si="9"/>
        <v>EQUAL</v>
      </c>
      <c r="Y38" t="str">
        <f t="shared" ref="Y38:Y57" si="13">IF(S38+U38=H38,"EQUAL","DIFFER")</f>
        <v>EQUAL</v>
      </c>
    </row>
    <row r="39" spans="1:25">
      <c r="A39" s="6">
        <v>44103</v>
      </c>
      <c r="B39">
        <v>69</v>
      </c>
      <c r="C39" s="35">
        <f t="shared" si="2"/>
        <v>-1.6666666666666667</v>
      </c>
      <c r="D39">
        <f t="shared" si="3"/>
        <v>87.857142857142861</v>
      </c>
      <c r="E39" s="23">
        <f t="shared" si="0"/>
        <v>261.30424903431037</v>
      </c>
      <c r="F39" s="23">
        <f t="shared" si="4"/>
        <v>745</v>
      </c>
      <c r="G39" s="42">
        <f t="shared" si="5"/>
        <v>-0.32080536912751678</v>
      </c>
      <c r="H39">
        <v>1272</v>
      </c>
      <c r="I39">
        <f t="shared" si="10"/>
        <v>4926.032065680427</v>
      </c>
      <c r="J39" s="4">
        <f t="shared" si="7"/>
        <v>5.4245283018867926E-2</v>
      </c>
      <c r="K39" s="21"/>
      <c r="L39" s="7">
        <f t="shared" si="6"/>
        <v>3071</v>
      </c>
      <c r="M39">
        <f t="shared" si="11"/>
        <v>3843</v>
      </c>
      <c r="N39">
        <v>11</v>
      </c>
      <c r="O39">
        <v>22</v>
      </c>
      <c r="P39">
        <v>58</v>
      </c>
      <c r="Q39">
        <v>1250</v>
      </c>
      <c r="R39">
        <v>69</v>
      </c>
      <c r="S39">
        <v>1230</v>
      </c>
      <c r="T39">
        <v>0</v>
      </c>
      <c r="U39">
        <v>42</v>
      </c>
      <c r="V39" t="str">
        <f t="shared" si="8"/>
        <v>EQUAL</v>
      </c>
      <c r="W39" t="str">
        <f t="shared" si="12"/>
        <v>EQUAL</v>
      </c>
      <c r="X39" t="str">
        <f t="shared" si="9"/>
        <v>EQUAL</v>
      </c>
      <c r="Y39" t="str">
        <f t="shared" si="13"/>
        <v>EQUAL</v>
      </c>
    </row>
    <row r="40" spans="1:25">
      <c r="A40" s="6">
        <v>44104</v>
      </c>
      <c r="B40">
        <v>164</v>
      </c>
      <c r="C40" s="35">
        <f t="shared" si="2"/>
        <v>0.57926829268292679</v>
      </c>
      <c r="D40">
        <f t="shared" si="3"/>
        <v>100.85714285714286</v>
      </c>
      <c r="E40" s="23">
        <f t="shared" si="0"/>
        <v>621.07096871923045</v>
      </c>
      <c r="F40" s="23">
        <f t="shared" si="4"/>
        <v>906</v>
      </c>
      <c r="G40" s="42">
        <f t="shared" si="5"/>
        <v>-0.12913907284768211</v>
      </c>
      <c r="H40">
        <v>2062</v>
      </c>
      <c r="I40">
        <f t="shared" si="10"/>
        <v>7985.4387731391835</v>
      </c>
      <c r="J40" s="4">
        <f t="shared" si="7"/>
        <v>7.953443258971872E-2</v>
      </c>
      <c r="K40" s="21"/>
      <c r="L40" s="7">
        <f t="shared" si="6"/>
        <v>3235</v>
      </c>
      <c r="M40">
        <f t="shared" si="11"/>
        <v>5905</v>
      </c>
      <c r="N40">
        <v>23</v>
      </c>
      <c r="O40">
        <v>43</v>
      </c>
      <c r="P40">
        <v>141</v>
      </c>
      <c r="Q40">
        <v>2019</v>
      </c>
      <c r="R40">
        <v>163</v>
      </c>
      <c r="S40">
        <v>1893</v>
      </c>
      <c r="T40">
        <v>1</v>
      </c>
      <c r="U40">
        <v>169</v>
      </c>
      <c r="V40" t="str">
        <f t="shared" si="8"/>
        <v>EQUAL</v>
      </c>
      <c r="W40" t="str">
        <f t="shared" si="12"/>
        <v>EQUAL</v>
      </c>
      <c r="X40" t="str">
        <f t="shared" si="9"/>
        <v>EQUAL</v>
      </c>
      <c r="Y40" t="str">
        <f t="shared" si="13"/>
        <v>EQUAL</v>
      </c>
    </row>
    <row r="41" spans="1:25">
      <c r="A41" s="6">
        <v>44105</v>
      </c>
      <c r="B41">
        <v>86</v>
      </c>
      <c r="C41" s="35">
        <f t="shared" si="2"/>
        <v>-0.90697674418604646</v>
      </c>
      <c r="D41">
        <f t="shared" si="3"/>
        <v>96.571428571428569</v>
      </c>
      <c r="E41" s="23">
        <f t="shared" si="0"/>
        <v>325.68355676740134</v>
      </c>
      <c r="F41" s="23">
        <f t="shared" si="4"/>
        <v>899</v>
      </c>
      <c r="G41" s="42">
        <f t="shared" si="5"/>
        <v>-7.6751946607341484E-2</v>
      </c>
      <c r="H41">
        <v>1210</v>
      </c>
      <c r="I41">
        <f t="shared" si="10"/>
        <v>4685.9267291456899</v>
      </c>
      <c r="J41" s="4">
        <f t="shared" si="7"/>
        <v>7.1074380165289261E-2</v>
      </c>
      <c r="K41" s="21"/>
      <c r="L41" s="7">
        <f t="shared" si="6"/>
        <v>3321</v>
      </c>
      <c r="M41">
        <f t="shared" si="11"/>
        <v>7115</v>
      </c>
      <c r="N41">
        <v>13</v>
      </c>
      <c r="O41">
        <v>38</v>
      </c>
      <c r="P41">
        <v>73</v>
      </c>
      <c r="Q41">
        <v>1172</v>
      </c>
      <c r="R41">
        <v>83</v>
      </c>
      <c r="S41">
        <v>1173</v>
      </c>
      <c r="T41">
        <v>3</v>
      </c>
      <c r="U41">
        <v>37</v>
      </c>
      <c r="V41" t="str">
        <f t="shared" si="8"/>
        <v>EQUAL</v>
      </c>
      <c r="W41" t="str">
        <f t="shared" si="12"/>
        <v>EQUAL</v>
      </c>
      <c r="X41" t="str">
        <f t="shared" si="9"/>
        <v>EQUAL</v>
      </c>
      <c r="Y41" t="str">
        <f t="shared" si="13"/>
        <v>EQUAL</v>
      </c>
    </row>
    <row r="42" spans="1:25">
      <c r="A42" s="6">
        <v>44106</v>
      </c>
      <c r="B42">
        <v>70</v>
      </c>
      <c r="C42" s="35">
        <f t="shared" si="2"/>
        <v>-0.22857142857142856</v>
      </c>
      <c r="D42">
        <f t="shared" si="3"/>
        <v>93.428571428571431</v>
      </c>
      <c r="E42" s="23">
        <f t="shared" si="0"/>
        <v>265.09126713625687</v>
      </c>
      <c r="F42" s="23">
        <f t="shared" si="4"/>
        <v>935</v>
      </c>
      <c r="G42" s="42">
        <f t="shared" si="5"/>
        <v>0.14545454545454545</v>
      </c>
      <c r="H42">
        <v>1618</v>
      </c>
      <c r="I42">
        <f t="shared" si="10"/>
        <v>6265.9747502129967</v>
      </c>
      <c r="J42" s="4">
        <f t="shared" si="7"/>
        <v>4.3263288009888753E-2</v>
      </c>
      <c r="K42" s="21"/>
      <c r="L42" s="7">
        <f t="shared" si="6"/>
        <v>3391</v>
      </c>
      <c r="M42">
        <f t="shared" si="11"/>
        <v>8733</v>
      </c>
      <c r="N42">
        <v>15</v>
      </c>
      <c r="O42">
        <v>44</v>
      </c>
      <c r="P42">
        <v>55</v>
      </c>
      <c r="Q42">
        <v>1574</v>
      </c>
      <c r="R42">
        <v>66</v>
      </c>
      <c r="S42">
        <v>1339</v>
      </c>
      <c r="T42">
        <v>4</v>
      </c>
      <c r="U42">
        <v>279</v>
      </c>
      <c r="V42" t="str">
        <f t="shared" si="8"/>
        <v>EQUAL</v>
      </c>
      <c r="W42" t="str">
        <f t="shared" si="12"/>
        <v>EQUAL</v>
      </c>
      <c r="X42" t="str">
        <f t="shared" si="9"/>
        <v>EQUAL</v>
      </c>
      <c r="Y42" t="str">
        <f t="shared" si="13"/>
        <v>EQUAL</v>
      </c>
    </row>
    <row r="43" spans="1:25">
      <c r="A43" s="6">
        <v>44107</v>
      </c>
      <c r="B43">
        <v>6</v>
      </c>
      <c r="C43" s="35">
        <f t="shared" si="2"/>
        <v>-10.666666666666666</v>
      </c>
      <c r="D43">
        <f t="shared" si="3"/>
        <v>84</v>
      </c>
      <c r="E43" s="23">
        <f t="shared" si="0"/>
        <v>22.722108611679165</v>
      </c>
      <c r="F43" s="23">
        <f t="shared" si="4"/>
        <v>868</v>
      </c>
      <c r="G43" s="42">
        <f t="shared" si="5"/>
        <v>0.20737327188940091</v>
      </c>
      <c r="H43">
        <v>20</v>
      </c>
      <c r="I43">
        <f t="shared" si="10"/>
        <v>77.453334366044459</v>
      </c>
      <c r="J43" s="4">
        <f t="shared" si="7"/>
        <v>0.3</v>
      </c>
      <c r="K43" s="4">
        <f>AVERAGE(J37:J43)</f>
        <v>9.3621985826598503E-2</v>
      </c>
      <c r="L43" s="7">
        <f t="shared" si="6"/>
        <v>3397</v>
      </c>
      <c r="M43">
        <f t="shared" si="11"/>
        <v>8753</v>
      </c>
      <c r="N43">
        <v>0</v>
      </c>
      <c r="O43">
        <v>0</v>
      </c>
      <c r="P43">
        <v>6</v>
      </c>
      <c r="Q43">
        <v>20</v>
      </c>
      <c r="R43">
        <v>6</v>
      </c>
      <c r="S43">
        <v>19</v>
      </c>
      <c r="T43">
        <v>0</v>
      </c>
      <c r="U43">
        <v>1</v>
      </c>
      <c r="V43" t="str">
        <f t="shared" si="8"/>
        <v>EQUAL</v>
      </c>
      <c r="W43" t="str">
        <f t="shared" si="12"/>
        <v>EQUAL</v>
      </c>
      <c r="X43" t="str">
        <f t="shared" si="9"/>
        <v>EQUAL</v>
      </c>
      <c r="Y43" t="str">
        <f t="shared" si="13"/>
        <v>EQUAL</v>
      </c>
    </row>
    <row r="44" spans="1:25">
      <c r="A44" s="5">
        <v>44108</v>
      </c>
      <c r="B44">
        <v>4</v>
      </c>
      <c r="C44" s="35">
        <f t="shared" si="2"/>
        <v>-0.5</v>
      </c>
      <c r="D44">
        <f t="shared" si="3"/>
        <v>83.285714285714292</v>
      </c>
      <c r="E44" s="23">
        <f t="shared" si="0"/>
        <v>15.14807240778611</v>
      </c>
      <c r="F44" s="23">
        <f t="shared" si="4"/>
        <v>756</v>
      </c>
      <c r="G44" s="42">
        <f t="shared" si="5"/>
        <v>0.23941798941798942</v>
      </c>
      <c r="H44">
        <v>309</v>
      </c>
      <c r="I44">
        <f t="shared" si="10"/>
        <v>1196.654015955387</v>
      </c>
      <c r="J44" s="4">
        <f t="shared" si="7"/>
        <v>1.2944983818770227E-2</v>
      </c>
      <c r="K44" s="4">
        <f t="shared" ref="K44:K57" si="14">AVERAGE(J38:J44)</f>
        <v>9.2264999190092206E-2</v>
      </c>
      <c r="L44" s="7">
        <f t="shared" si="6"/>
        <v>3401</v>
      </c>
      <c r="M44">
        <f t="shared" si="11"/>
        <v>9062</v>
      </c>
      <c r="N44">
        <v>0</v>
      </c>
      <c r="O44">
        <v>0</v>
      </c>
      <c r="P44">
        <v>4</v>
      </c>
      <c r="Q44">
        <v>309</v>
      </c>
      <c r="R44">
        <v>3</v>
      </c>
      <c r="S44">
        <v>210</v>
      </c>
      <c r="T44">
        <v>1</v>
      </c>
      <c r="U44">
        <v>99</v>
      </c>
      <c r="V44" t="str">
        <f t="shared" si="8"/>
        <v>EQUAL</v>
      </c>
      <c r="W44" t="str">
        <f t="shared" si="12"/>
        <v>EQUAL</v>
      </c>
      <c r="X44" t="str">
        <f t="shared" si="9"/>
        <v>EQUAL</v>
      </c>
      <c r="Y44" t="str">
        <f t="shared" si="13"/>
        <v>EQUAL</v>
      </c>
    </row>
    <row r="45" spans="1:25">
      <c r="A45" s="5">
        <v>44109</v>
      </c>
      <c r="B45">
        <v>98</v>
      </c>
      <c r="C45" s="35">
        <f t="shared" si="2"/>
        <v>0.95918367346938771</v>
      </c>
      <c r="D45">
        <f t="shared" si="3"/>
        <v>71</v>
      </c>
      <c r="E45" s="23">
        <f t="shared" si="0"/>
        <v>371.12777399075969</v>
      </c>
      <c r="F45" s="23">
        <f t="shared" si="4"/>
        <v>762</v>
      </c>
      <c r="G45" s="42">
        <f t="shared" si="5"/>
        <v>0.1115485564304462</v>
      </c>
      <c r="H45">
        <v>1716</v>
      </c>
      <c r="I45">
        <f t="shared" si="10"/>
        <v>6645.4960886066146</v>
      </c>
      <c r="J45" s="4">
        <f t="shared" si="7"/>
        <v>5.7109557109557112E-2</v>
      </c>
      <c r="K45" s="4">
        <f t="shared" si="14"/>
        <v>8.8310274958870297E-2</v>
      </c>
      <c r="L45" s="7">
        <f t="shared" si="6"/>
        <v>3499</v>
      </c>
      <c r="M45">
        <f t="shared" si="11"/>
        <v>10778</v>
      </c>
      <c r="N45">
        <v>7</v>
      </c>
      <c r="O45">
        <v>24</v>
      </c>
      <c r="P45">
        <v>91</v>
      </c>
      <c r="Q45">
        <v>1692</v>
      </c>
      <c r="R45">
        <v>97</v>
      </c>
      <c r="S45">
        <v>1542</v>
      </c>
      <c r="T45">
        <v>1</v>
      </c>
      <c r="U45">
        <v>174</v>
      </c>
      <c r="V45" t="str">
        <f t="shared" si="8"/>
        <v>EQUAL</v>
      </c>
      <c r="W45" t="str">
        <f t="shared" si="12"/>
        <v>EQUAL</v>
      </c>
      <c r="X45" t="str">
        <f t="shared" si="9"/>
        <v>EQUAL</v>
      </c>
      <c r="Y45" t="str">
        <f t="shared" si="13"/>
        <v>EQUAL</v>
      </c>
    </row>
    <row r="46" spans="1:25">
      <c r="A46" s="5">
        <v>44110</v>
      </c>
      <c r="B46">
        <v>84</v>
      </c>
      <c r="C46" s="35">
        <f t="shared" si="2"/>
        <v>-0.16666666666666666</v>
      </c>
      <c r="D46">
        <f t="shared" si="3"/>
        <v>73.142857142857139</v>
      </c>
      <c r="E46" s="23">
        <f t="shared" si="0"/>
        <v>318.10952056350828</v>
      </c>
      <c r="F46" s="23">
        <f t="shared" si="4"/>
        <v>774</v>
      </c>
      <c r="G46" s="42">
        <f t="shared" si="5"/>
        <v>3.7467700258397935E-2</v>
      </c>
      <c r="H46">
        <v>1251</v>
      </c>
      <c r="I46">
        <f t="shared" si="10"/>
        <v>4844.706064596081</v>
      </c>
      <c r="J46" s="4">
        <f t="shared" si="7"/>
        <v>6.7146282973621102E-2</v>
      </c>
      <c r="K46" s="4">
        <f t="shared" si="14"/>
        <v>9.0153274952406451E-2</v>
      </c>
      <c r="L46" s="7">
        <f t="shared" si="6"/>
        <v>3583</v>
      </c>
      <c r="M46">
        <f t="shared" si="11"/>
        <v>12029</v>
      </c>
      <c r="N46">
        <v>13</v>
      </c>
      <c r="O46">
        <v>30</v>
      </c>
      <c r="P46">
        <v>71</v>
      </c>
      <c r="Q46">
        <v>1221</v>
      </c>
      <c r="R46">
        <v>83</v>
      </c>
      <c r="S46">
        <v>1137</v>
      </c>
      <c r="T46">
        <v>1</v>
      </c>
      <c r="U46">
        <v>114</v>
      </c>
      <c r="V46" t="str">
        <f t="shared" si="8"/>
        <v>EQUAL</v>
      </c>
      <c r="W46" t="str">
        <f t="shared" si="12"/>
        <v>EQUAL</v>
      </c>
      <c r="X46" t="str">
        <f t="shared" si="9"/>
        <v>EQUAL</v>
      </c>
      <c r="Y46" t="str">
        <f t="shared" si="13"/>
        <v>EQUAL</v>
      </c>
    </row>
    <row r="47" spans="1:25">
      <c r="A47" s="5">
        <v>44111</v>
      </c>
      <c r="B47">
        <v>84</v>
      </c>
      <c r="C47" s="35">
        <f t="shared" si="2"/>
        <v>0</v>
      </c>
      <c r="D47">
        <f t="shared" si="3"/>
        <v>61.714285714285715</v>
      </c>
      <c r="E47" s="23">
        <f t="shared" si="0"/>
        <v>318.10952056350828</v>
      </c>
      <c r="F47" s="23">
        <f t="shared" si="4"/>
        <v>849</v>
      </c>
      <c r="G47" s="42">
        <f t="shared" si="5"/>
        <v>-6.7137809187279157E-2</v>
      </c>
      <c r="H47">
        <v>2690</v>
      </c>
      <c r="I47">
        <f t="shared" si="10"/>
        <v>10417.473472232979</v>
      </c>
      <c r="J47" s="4">
        <f t="shared" si="7"/>
        <v>3.1226765799256505E-2</v>
      </c>
      <c r="K47" s="4">
        <f t="shared" si="14"/>
        <v>8.3252179696626141E-2</v>
      </c>
      <c r="L47" s="7">
        <f t="shared" si="6"/>
        <v>3667</v>
      </c>
      <c r="M47">
        <f t="shared" si="11"/>
        <v>14719</v>
      </c>
      <c r="N47">
        <v>4</v>
      </c>
      <c r="O47">
        <v>14</v>
      </c>
      <c r="P47">
        <v>80</v>
      </c>
      <c r="Q47">
        <v>2676</v>
      </c>
      <c r="R47">
        <v>82</v>
      </c>
      <c r="S47">
        <v>2236</v>
      </c>
      <c r="T47">
        <v>2</v>
      </c>
      <c r="U47">
        <v>454</v>
      </c>
      <c r="V47" t="str">
        <f t="shared" si="8"/>
        <v>EQUAL</v>
      </c>
      <c r="W47" t="str">
        <f t="shared" si="12"/>
        <v>EQUAL</v>
      </c>
      <c r="X47" t="str">
        <f t="shared" si="9"/>
        <v>EQUAL</v>
      </c>
      <c r="Y47" t="str">
        <f t="shared" si="13"/>
        <v>EQUAL</v>
      </c>
    </row>
    <row r="48" spans="1:25">
      <c r="A48" s="5">
        <v>44112</v>
      </c>
      <c r="B48">
        <v>51</v>
      </c>
      <c r="C48" s="35">
        <f t="shared" si="2"/>
        <v>-0.6470588235294118</v>
      </c>
      <c r="D48">
        <f t="shared" si="3"/>
        <v>56.714285714285715</v>
      </c>
      <c r="E48" s="23">
        <f t="shared" si="0"/>
        <v>193.13792319927288</v>
      </c>
      <c r="F48" s="23">
        <f t="shared" si="4"/>
        <v>716</v>
      </c>
      <c r="G48" s="42">
        <f t="shared" si="5"/>
        <v>-0.25558659217877094</v>
      </c>
      <c r="H48">
        <v>1374</v>
      </c>
      <c r="I48">
        <f t="shared" si="10"/>
        <v>5321.0440709472541</v>
      </c>
      <c r="J48" s="4">
        <f t="shared" si="7"/>
        <v>3.7117903930131008E-2</v>
      </c>
      <c r="K48" s="4">
        <f t="shared" si="14"/>
        <v>7.8401254520174976E-2</v>
      </c>
      <c r="L48" s="7">
        <f t="shared" si="6"/>
        <v>3718</v>
      </c>
      <c r="M48">
        <f t="shared" si="11"/>
        <v>16093</v>
      </c>
      <c r="N48">
        <v>5</v>
      </c>
      <c r="O48">
        <v>16</v>
      </c>
      <c r="P48">
        <v>46</v>
      </c>
      <c r="Q48">
        <v>1358</v>
      </c>
      <c r="R48">
        <v>51</v>
      </c>
      <c r="S48">
        <v>1263</v>
      </c>
      <c r="T48">
        <v>0</v>
      </c>
      <c r="U48">
        <v>111</v>
      </c>
      <c r="V48" t="str">
        <f t="shared" si="8"/>
        <v>EQUAL</v>
      </c>
      <c r="W48" t="str">
        <f t="shared" si="12"/>
        <v>EQUAL</v>
      </c>
      <c r="X48" t="str">
        <f t="shared" si="9"/>
        <v>EQUAL</v>
      </c>
      <c r="Y48" t="str">
        <f t="shared" si="13"/>
        <v>EQUAL</v>
      </c>
    </row>
    <row r="49" spans="1:25">
      <c r="A49" s="5">
        <v>44113</v>
      </c>
      <c r="B49">
        <v>80</v>
      </c>
      <c r="C49" s="35">
        <f t="shared" si="2"/>
        <v>0.36249999999999999</v>
      </c>
      <c r="D49">
        <f t="shared" si="3"/>
        <v>58.142857142857146</v>
      </c>
      <c r="E49" s="23">
        <f t="shared" si="0"/>
        <v>302.96144815572222</v>
      </c>
      <c r="F49" s="23">
        <f t="shared" si="4"/>
        <v>727</v>
      </c>
      <c r="G49" s="42">
        <f t="shared" si="5"/>
        <v>-0.28610729023383769</v>
      </c>
      <c r="H49">
        <v>1601</v>
      </c>
      <c r="I49">
        <f t="shared" si="10"/>
        <v>6200.139416001859</v>
      </c>
      <c r="J49" s="4">
        <f t="shared" si="7"/>
        <v>4.996876951905059E-2</v>
      </c>
      <c r="K49" s="4">
        <f t="shared" si="14"/>
        <v>7.9359180450055217E-2</v>
      </c>
      <c r="L49" s="7">
        <f t="shared" si="6"/>
        <v>3798</v>
      </c>
      <c r="M49">
        <f t="shared" si="11"/>
        <v>17694</v>
      </c>
      <c r="N49">
        <v>6</v>
      </c>
      <c r="O49">
        <v>12</v>
      </c>
      <c r="P49">
        <v>74</v>
      </c>
      <c r="Q49">
        <v>1589</v>
      </c>
      <c r="R49">
        <v>79</v>
      </c>
      <c r="S49">
        <v>1452</v>
      </c>
      <c r="T49">
        <v>1</v>
      </c>
      <c r="U49">
        <v>149</v>
      </c>
      <c r="V49" t="str">
        <f t="shared" si="8"/>
        <v>EQUAL</v>
      </c>
      <c r="W49" t="str">
        <f t="shared" si="12"/>
        <v>EQUAL</v>
      </c>
      <c r="X49" t="str">
        <f t="shared" si="9"/>
        <v>EQUAL</v>
      </c>
      <c r="Y49" t="str">
        <f t="shared" si="13"/>
        <v>EQUAL</v>
      </c>
    </row>
    <row r="50" spans="1:25">
      <c r="A50" s="5">
        <v>44114</v>
      </c>
      <c r="B50">
        <v>6</v>
      </c>
      <c r="C50" s="35">
        <f t="shared" si="2"/>
        <v>-12.333333333333334</v>
      </c>
      <c r="D50">
        <f t="shared" si="3"/>
        <v>58.142857142857146</v>
      </c>
      <c r="E50" s="23">
        <f t="shared" si="0"/>
        <v>22.722108611679165</v>
      </c>
      <c r="F50" s="23">
        <f t="shared" si="4"/>
        <v>569</v>
      </c>
      <c r="G50" s="42">
        <f t="shared" si="5"/>
        <v>-0.52548330404217924</v>
      </c>
      <c r="H50">
        <v>282</v>
      </c>
      <c r="I50">
        <f t="shared" si="10"/>
        <v>1092.092014561227</v>
      </c>
      <c r="J50" s="4">
        <f t="shared" si="7"/>
        <v>2.1276595744680851E-2</v>
      </c>
      <c r="K50" s="4">
        <f t="shared" si="14"/>
        <v>3.954155127072391E-2</v>
      </c>
      <c r="L50" s="7">
        <f t="shared" si="6"/>
        <v>3804</v>
      </c>
      <c r="M50">
        <f t="shared" si="11"/>
        <v>17976</v>
      </c>
      <c r="N50">
        <v>0</v>
      </c>
      <c r="O50">
        <v>0</v>
      </c>
      <c r="P50">
        <v>6</v>
      </c>
      <c r="Q50">
        <v>282</v>
      </c>
      <c r="R50">
        <v>6</v>
      </c>
      <c r="S50">
        <v>216</v>
      </c>
      <c r="T50">
        <v>0</v>
      </c>
      <c r="U50">
        <v>66</v>
      </c>
      <c r="V50" t="str">
        <f t="shared" si="8"/>
        <v>EQUAL</v>
      </c>
      <c r="W50" t="str">
        <f t="shared" si="12"/>
        <v>EQUAL</v>
      </c>
      <c r="X50" t="str">
        <f t="shared" si="9"/>
        <v>EQUAL</v>
      </c>
      <c r="Y50" t="str">
        <f t="shared" si="13"/>
        <v>EQUAL</v>
      </c>
    </row>
    <row r="51" spans="1:25">
      <c r="A51" s="6">
        <v>44115</v>
      </c>
      <c r="B51">
        <v>5</v>
      </c>
      <c r="C51" s="35">
        <f t="shared" si="2"/>
        <v>-0.2</v>
      </c>
      <c r="D51">
        <f t="shared" si="3"/>
        <v>58.285714285714285</v>
      </c>
      <c r="E51" s="23">
        <f t="shared" si="0"/>
        <v>18.935090509732639</v>
      </c>
      <c r="F51" s="23">
        <f t="shared" si="4"/>
        <v>488</v>
      </c>
      <c r="G51" s="42">
        <f t="shared" si="5"/>
        <v>-0.54918032786885251</v>
      </c>
      <c r="H51">
        <v>270</v>
      </c>
      <c r="I51">
        <f t="shared" si="10"/>
        <v>1045.6200139416003</v>
      </c>
      <c r="J51" s="4">
        <f t="shared" si="7"/>
        <v>1.8518518518518517E-2</v>
      </c>
      <c r="K51" s="4">
        <f t="shared" si="14"/>
        <v>4.0337770513545097E-2</v>
      </c>
      <c r="L51" s="7">
        <f t="shared" si="6"/>
        <v>3809</v>
      </c>
      <c r="M51">
        <f t="shared" si="11"/>
        <v>18246</v>
      </c>
      <c r="N51">
        <v>0</v>
      </c>
      <c r="O51">
        <v>0</v>
      </c>
      <c r="P51">
        <v>5</v>
      </c>
      <c r="Q51">
        <v>270</v>
      </c>
      <c r="R51">
        <v>4</v>
      </c>
      <c r="S51">
        <v>180</v>
      </c>
      <c r="T51">
        <v>1</v>
      </c>
      <c r="U51">
        <v>90</v>
      </c>
      <c r="V51" t="str">
        <f t="shared" si="8"/>
        <v>EQUAL</v>
      </c>
      <c r="W51" t="str">
        <f t="shared" si="12"/>
        <v>EQUAL</v>
      </c>
      <c r="X51" t="str">
        <f t="shared" si="9"/>
        <v>EQUAL</v>
      </c>
      <c r="Y51" t="str">
        <f t="shared" si="13"/>
        <v>EQUAL</v>
      </c>
    </row>
    <row r="52" spans="1:25">
      <c r="A52" s="6">
        <v>44116</v>
      </c>
      <c r="B52">
        <v>92</v>
      </c>
      <c r="C52" s="35">
        <f t="shared" si="2"/>
        <v>0.94565217391304346</v>
      </c>
      <c r="D52">
        <f t="shared" si="3"/>
        <v>57.428571428571431</v>
      </c>
      <c r="E52" s="23">
        <f t="shared" si="0"/>
        <v>348.40566537908052</v>
      </c>
      <c r="F52" s="23">
        <f t="shared" si="4"/>
        <v>510</v>
      </c>
      <c r="G52" s="42">
        <f t="shared" si="5"/>
        <v>-0.49411764705882355</v>
      </c>
      <c r="H52">
        <v>1606</v>
      </c>
      <c r="I52">
        <f t="shared" si="10"/>
        <v>6219.50274959337</v>
      </c>
      <c r="J52" s="4">
        <f t="shared" si="7"/>
        <v>5.7285180572851806E-2</v>
      </c>
      <c r="K52" s="4">
        <f t="shared" si="14"/>
        <v>4.0362859579730057E-2</v>
      </c>
      <c r="L52" s="7">
        <f t="shared" si="6"/>
        <v>3901</v>
      </c>
      <c r="M52">
        <f t="shared" si="11"/>
        <v>19852</v>
      </c>
      <c r="N52">
        <v>11</v>
      </c>
      <c r="O52">
        <v>22</v>
      </c>
      <c r="P52">
        <v>81</v>
      </c>
      <c r="Q52">
        <v>1584</v>
      </c>
      <c r="R52">
        <v>88</v>
      </c>
      <c r="S52">
        <v>1359</v>
      </c>
      <c r="T52">
        <v>4</v>
      </c>
      <c r="U52">
        <v>247</v>
      </c>
      <c r="V52" t="str">
        <f t="shared" si="8"/>
        <v>EQUAL</v>
      </c>
      <c r="W52" t="str">
        <f t="shared" si="12"/>
        <v>EQUAL</v>
      </c>
      <c r="X52" t="str">
        <f t="shared" si="9"/>
        <v>EQUAL</v>
      </c>
      <c r="Y52" t="str">
        <f t="shared" si="13"/>
        <v>EQUAL</v>
      </c>
    </row>
    <row r="53" spans="1:25">
      <c r="A53" s="6">
        <v>44117</v>
      </c>
      <c r="B53">
        <v>49</v>
      </c>
      <c r="C53" s="35">
        <f t="shared" si="2"/>
        <v>-0.87755102040816324</v>
      </c>
      <c r="D53">
        <f t="shared" si="3"/>
        <v>52.428571428571431</v>
      </c>
      <c r="E53" s="23">
        <f t="shared" si="0"/>
        <v>185.56388699537985</v>
      </c>
      <c r="F53" s="23">
        <f t="shared" si="4"/>
        <v>553</v>
      </c>
      <c r="G53" s="42">
        <f t="shared" si="5"/>
        <v>-0.39963833634719709</v>
      </c>
      <c r="H53">
        <v>1714</v>
      </c>
      <c r="I53">
        <f t="shared" si="10"/>
        <v>6637.7507551700101</v>
      </c>
      <c r="J53" s="4">
        <f t="shared" si="7"/>
        <v>2.8588098016336057E-2</v>
      </c>
      <c r="K53" s="4">
        <f t="shared" si="14"/>
        <v>3.4854547442975045E-2</v>
      </c>
      <c r="L53" s="7">
        <f t="shared" si="6"/>
        <v>3950</v>
      </c>
      <c r="M53">
        <f t="shared" si="11"/>
        <v>21566</v>
      </c>
      <c r="N53">
        <v>5</v>
      </c>
      <c r="O53">
        <v>13</v>
      </c>
      <c r="P53">
        <v>44</v>
      </c>
      <c r="Q53">
        <v>1701</v>
      </c>
      <c r="R53">
        <v>49</v>
      </c>
      <c r="S53">
        <v>1592</v>
      </c>
      <c r="T53">
        <v>0</v>
      </c>
      <c r="U53">
        <v>122</v>
      </c>
      <c r="V53" t="str">
        <f t="shared" si="8"/>
        <v>EQUAL</v>
      </c>
      <c r="W53" t="str">
        <f t="shared" si="12"/>
        <v>EQUAL</v>
      </c>
      <c r="X53" t="str">
        <f t="shared" si="9"/>
        <v>EQUAL</v>
      </c>
      <c r="Y53" t="str">
        <f t="shared" si="13"/>
        <v>EQUAL</v>
      </c>
    </row>
    <row r="54" spans="1:25">
      <c r="A54" s="6">
        <v>44118</v>
      </c>
      <c r="B54">
        <v>46</v>
      </c>
      <c r="C54" s="35">
        <f t="shared" si="2"/>
        <v>-6.5217391304347824E-2</v>
      </c>
      <c r="D54">
        <f t="shared" si="3"/>
        <v>47</v>
      </c>
      <c r="E54" s="23">
        <f t="shared" si="0"/>
        <v>174.20283268954026</v>
      </c>
      <c r="F54" s="23">
        <f t="shared" si="4"/>
        <v>595</v>
      </c>
      <c r="G54" s="42">
        <f t="shared" si="5"/>
        <v>-0.42689075630252099</v>
      </c>
      <c r="H54">
        <v>2925</v>
      </c>
      <c r="I54">
        <f t="shared" si="10"/>
        <v>11327.550151034002</v>
      </c>
      <c r="J54" s="4">
        <f t="shared" si="7"/>
        <v>1.5726495726495728E-2</v>
      </c>
      <c r="K54" s="4">
        <f t="shared" si="14"/>
        <v>3.2640223146866362E-2</v>
      </c>
      <c r="L54" s="7">
        <f t="shared" si="6"/>
        <v>3996</v>
      </c>
      <c r="M54">
        <f t="shared" si="11"/>
        <v>24491</v>
      </c>
      <c r="N54">
        <v>7</v>
      </c>
      <c r="O54">
        <v>25</v>
      </c>
      <c r="P54">
        <v>39</v>
      </c>
      <c r="Q54">
        <v>2900</v>
      </c>
      <c r="R54">
        <v>45</v>
      </c>
      <c r="S54">
        <v>2577</v>
      </c>
      <c r="T54">
        <v>1</v>
      </c>
      <c r="U54">
        <v>348</v>
      </c>
      <c r="V54" t="str">
        <f t="shared" si="8"/>
        <v>EQUAL</v>
      </c>
      <c r="W54" t="str">
        <f t="shared" si="12"/>
        <v>EQUAL</v>
      </c>
      <c r="X54" t="str">
        <f t="shared" si="9"/>
        <v>EQUAL</v>
      </c>
      <c r="Y54" t="str">
        <f t="shared" si="13"/>
        <v>EQUAL</v>
      </c>
    </row>
    <row r="55" spans="1:25">
      <c r="A55" s="6">
        <v>44119</v>
      </c>
      <c r="B55">
        <v>21</v>
      </c>
      <c r="C55" s="35">
        <f t="shared" si="2"/>
        <v>-1.1904761904761905</v>
      </c>
      <c r="D55">
        <f t="shared" si="3"/>
        <v>42.714285714285715</v>
      </c>
      <c r="E55" s="23">
        <f t="shared" si="0"/>
        <v>79.527380140877071</v>
      </c>
      <c r="F55" s="23">
        <f t="shared" si="4"/>
        <v>518</v>
      </c>
      <c r="G55" s="42">
        <f t="shared" si="5"/>
        <v>-0.38223938223938225</v>
      </c>
      <c r="H55">
        <v>1690</v>
      </c>
      <c r="I55">
        <f t="shared" si="10"/>
        <v>6544.8067539307567</v>
      </c>
      <c r="J55" s="4">
        <f t="shared" si="7"/>
        <v>1.242603550295858E-2</v>
      </c>
      <c r="K55" s="4">
        <f t="shared" si="14"/>
        <v>2.9112813371556016E-2</v>
      </c>
      <c r="L55" s="7">
        <f t="shared" si="6"/>
        <v>4017</v>
      </c>
      <c r="M55">
        <f t="shared" si="11"/>
        <v>26181</v>
      </c>
      <c r="N55">
        <v>5</v>
      </c>
      <c r="O55">
        <v>18</v>
      </c>
      <c r="P55">
        <v>16</v>
      </c>
      <c r="Q55">
        <v>1672</v>
      </c>
      <c r="R55">
        <v>18</v>
      </c>
      <c r="S55">
        <v>1615</v>
      </c>
      <c r="T55">
        <v>3</v>
      </c>
      <c r="U55">
        <v>75</v>
      </c>
      <c r="V55" t="str">
        <f t="shared" si="8"/>
        <v>EQUAL</v>
      </c>
      <c r="W55" t="str">
        <f t="shared" si="12"/>
        <v>EQUAL</v>
      </c>
      <c r="X55" t="str">
        <f t="shared" si="9"/>
        <v>EQUAL</v>
      </c>
      <c r="Y55" t="str">
        <f t="shared" si="13"/>
        <v>EQUAL</v>
      </c>
    </row>
    <row r="56" spans="1:25">
      <c r="A56" s="6">
        <v>44120</v>
      </c>
      <c r="B56">
        <v>33</v>
      </c>
      <c r="C56" s="35">
        <f t="shared" si="2"/>
        <v>0.36363636363636365</v>
      </c>
      <c r="D56">
        <f t="shared" si="3"/>
        <v>36</v>
      </c>
      <c r="E56" s="23">
        <f t="shared" si="0"/>
        <v>124.97159736423541</v>
      </c>
      <c r="F56" s="23">
        <f t="shared" si="4"/>
        <v>467</v>
      </c>
      <c r="G56" s="42">
        <f t="shared" si="5"/>
        <v>-0.55674518201284795</v>
      </c>
      <c r="H56">
        <v>813</v>
      </c>
      <c r="I56">
        <f t="shared" si="10"/>
        <v>3148.4780419797071</v>
      </c>
      <c r="J56" s="4">
        <f t="shared" si="7"/>
        <v>4.0590405904059039E-2</v>
      </c>
      <c r="K56" s="4">
        <f t="shared" si="14"/>
        <v>2.7773047140842944E-2</v>
      </c>
      <c r="L56" s="7">
        <f t="shared" si="6"/>
        <v>4050</v>
      </c>
      <c r="M56">
        <f>M55+H56</f>
        <v>26994</v>
      </c>
      <c r="N56">
        <v>1</v>
      </c>
      <c r="O56">
        <v>18</v>
      </c>
      <c r="P56">
        <v>32</v>
      </c>
      <c r="Q56">
        <v>795</v>
      </c>
      <c r="R56">
        <v>29</v>
      </c>
      <c r="S56">
        <v>645</v>
      </c>
      <c r="T56">
        <v>4</v>
      </c>
      <c r="U56">
        <v>168</v>
      </c>
      <c r="V56" t="str">
        <f t="shared" si="8"/>
        <v>EQUAL</v>
      </c>
      <c r="W56" t="str">
        <f t="shared" si="12"/>
        <v>EQUAL</v>
      </c>
      <c r="X56" t="str">
        <f t="shared" si="9"/>
        <v>EQUAL</v>
      </c>
      <c r="Y56" t="str">
        <f t="shared" si="13"/>
        <v>EQUAL</v>
      </c>
    </row>
    <row r="57" spans="1:25">
      <c r="A57" s="6">
        <v>44121</v>
      </c>
      <c r="B57">
        <v>1</v>
      </c>
      <c r="C57" s="35">
        <f t="shared" si="2"/>
        <v>-32</v>
      </c>
      <c r="D57">
        <f t="shared" si="3"/>
        <v>35.285714285714285</v>
      </c>
      <c r="E57" s="23">
        <f t="shared" si="0"/>
        <v>3.7870181019465274</v>
      </c>
      <c r="F57" s="23">
        <f t="shared" si="4"/>
        <v>384</v>
      </c>
      <c r="G57" s="42">
        <f t="shared" si="5"/>
        <v>-0.48177083333333331</v>
      </c>
      <c r="H57">
        <v>7</v>
      </c>
      <c r="I57">
        <f t="shared" si="10"/>
        <v>27.108667028115558</v>
      </c>
      <c r="J57" s="4">
        <f t="shared" si="7"/>
        <v>0.14285714285714285</v>
      </c>
      <c r="K57" s="4">
        <f t="shared" si="14"/>
        <v>4.514169672833751E-2</v>
      </c>
      <c r="L57" s="7">
        <f t="shared" si="6"/>
        <v>4051</v>
      </c>
      <c r="M57">
        <f t="shared" si="11"/>
        <v>27001</v>
      </c>
      <c r="N57">
        <v>0</v>
      </c>
      <c r="O57">
        <v>0</v>
      </c>
      <c r="P57">
        <v>1</v>
      </c>
      <c r="Q57">
        <v>7</v>
      </c>
      <c r="R57">
        <v>1</v>
      </c>
      <c r="S57">
        <v>3</v>
      </c>
      <c r="T57">
        <v>0</v>
      </c>
      <c r="U57">
        <v>4</v>
      </c>
      <c r="V57" t="str">
        <f t="shared" si="8"/>
        <v>EQUAL</v>
      </c>
      <c r="W57" t="str">
        <f t="shared" si="12"/>
        <v>EQUAL</v>
      </c>
      <c r="X57" t="str">
        <f t="shared" si="9"/>
        <v>EQUAL</v>
      </c>
      <c r="Y57" t="str">
        <f t="shared" si="13"/>
        <v>EQUAL</v>
      </c>
    </row>
    <row r="58" spans="1:25">
      <c r="A58" s="5">
        <v>44122</v>
      </c>
      <c r="B58">
        <v>5</v>
      </c>
      <c r="C58" s="35">
        <f t="shared" si="2"/>
        <v>0.8</v>
      </c>
      <c r="D58">
        <f t="shared" ref="D58:D63" si="15">AVERAGE(B52:B58)</f>
        <v>35.285714285714285</v>
      </c>
      <c r="E58" s="23">
        <f t="shared" si="0"/>
        <v>18.935090509732639</v>
      </c>
      <c r="F58" s="23">
        <f t="shared" ref="F58:F63" si="16">SUM(B49:B58)</f>
        <v>338</v>
      </c>
      <c r="G58" s="42">
        <f t="shared" si="5"/>
        <v>-0.4437869822485207</v>
      </c>
      <c r="J58" s="4"/>
      <c r="K58" s="4"/>
      <c r="L58" s="7"/>
    </row>
    <row r="59" spans="1:25">
      <c r="A59" s="5">
        <v>44123</v>
      </c>
      <c r="B59">
        <v>52</v>
      </c>
      <c r="C59" s="35">
        <f t="shared" si="2"/>
        <v>0.90384615384615385</v>
      </c>
      <c r="D59">
        <f t="shared" si="15"/>
        <v>29.571428571428573</v>
      </c>
      <c r="E59" s="23">
        <f t="shared" si="0"/>
        <v>196.92494130121941</v>
      </c>
      <c r="F59" s="23">
        <f t="shared" si="16"/>
        <v>310</v>
      </c>
      <c r="G59" s="42">
        <f t="shared" si="5"/>
        <v>-0.64516129032258063</v>
      </c>
      <c r="J59" s="4"/>
      <c r="K59" s="4"/>
      <c r="L59" s="7"/>
    </row>
    <row r="60" spans="1:25">
      <c r="A60" s="5">
        <v>44124</v>
      </c>
      <c r="B60">
        <v>35</v>
      </c>
      <c r="C60" s="35">
        <f t="shared" si="2"/>
        <v>-0.48571428571428571</v>
      </c>
      <c r="D60">
        <f t="shared" si="15"/>
        <v>27.571428571428573</v>
      </c>
      <c r="E60" s="23">
        <f t="shared" si="0"/>
        <v>132.54563356812844</v>
      </c>
      <c r="F60" s="23">
        <f t="shared" si="16"/>
        <v>339</v>
      </c>
      <c r="G60" s="42">
        <f t="shared" si="5"/>
        <v>-0.63126843657817111</v>
      </c>
      <c r="J60" s="4"/>
      <c r="K60" s="4"/>
      <c r="L60" s="7"/>
    </row>
    <row r="61" spans="1:25">
      <c r="A61" s="5">
        <v>44125</v>
      </c>
      <c r="B61">
        <v>35</v>
      </c>
      <c r="C61" s="35">
        <f t="shared" si="2"/>
        <v>0</v>
      </c>
      <c r="D61">
        <f t="shared" si="15"/>
        <v>26</v>
      </c>
      <c r="E61" s="23">
        <f t="shared" si="0"/>
        <v>132.54563356812844</v>
      </c>
      <c r="F61" s="23">
        <f t="shared" si="16"/>
        <v>369</v>
      </c>
      <c r="G61" s="42">
        <f t="shared" si="5"/>
        <v>-0.61246612466124661</v>
      </c>
      <c r="J61" s="4"/>
      <c r="K61" s="4"/>
      <c r="L61" s="7"/>
    </row>
    <row r="62" spans="1:25">
      <c r="A62" s="5">
        <v>44126</v>
      </c>
      <c r="B62">
        <v>11</v>
      </c>
      <c r="C62" s="35">
        <f t="shared" si="2"/>
        <v>-2.1818181818181817</v>
      </c>
      <c r="D62">
        <f t="shared" si="15"/>
        <v>24.571428571428573</v>
      </c>
      <c r="E62" s="23">
        <f t="shared" si="0"/>
        <v>41.6571991214118</v>
      </c>
      <c r="F62" s="23">
        <f t="shared" si="16"/>
        <v>288</v>
      </c>
      <c r="G62" s="42">
        <f t="shared" si="5"/>
        <v>-0.79861111111111116</v>
      </c>
      <c r="J62" s="4"/>
      <c r="K62" s="4"/>
      <c r="L62" s="7"/>
    </row>
    <row r="63" spans="1:25">
      <c r="A63" s="5">
        <v>44127</v>
      </c>
      <c r="B63">
        <v>19</v>
      </c>
      <c r="C63" s="35">
        <f t="shared" si="2"/>
        <v>0.42105263157894735</v>
      </c>
      <c r="D63">
        <f t="shared" si="15"/>
        <v>22.571428571428573</v>
      </c>
      <c r="E63" s="23">
        <f t="shared" si="0"/>
        <v>71.953343936984012</v>
      </c>
      <c r="F63" s="23">
        <f t="shared" si="16"/>
        <v>258</v>
      </c>
      <c r="G63" s="42">
        <f t="shared" si="5"/>
        <v>-0.81007751937984496</v>
      </c>
      <c r="J63" s="4"/>
      <c r="K63" s="4"/>
      <c r="L63" s="7"/>
    </row>
    <row r="64" spans="1:25">
      <c r="A64" s="5">
        <v>44128</v>
      </c>
      <c r="B64">
        <v>1</v>
      </c>
      <c r="C64" s="35">
        <f t="shared" si="2"/>
        <v>-18</v>
      </c>
      <c r="D64">
        <f t="shared" si="3"/>
        <v>22.571428571428573</v>
      </c>
      <c r="E64" s="23">
        <f t="shared" si="0"/>
        <v>3.7870181019465274</v>
      </c>
      <c r="F64" s="23">
        <f t="shared" ref="F64:F82" si="17">SUM(B55:B64)</f>
        <v>213</v>
      </c>
      <c r="G64" s="42">
        <f t="shared" si="5"/>
        <v>-0.80281690140845074</v>
      </c>
      <c r="J64" s="4"/>
      <c r="K64" s="4"/>
      <c r="L64" s="7"/>
    </row>
    <row r="65" spans="1:12">
      <c r="A65" s="6">
        <v>44129</v>
      </c>
      <c r="B65">
        <v>1</v>
      </c>
      <c r="C65" s="35">
        <f t="shared" si="2"/>
        <v>0</v>
      </c>
      <c r="D65">
        <f t="shared" si="3"/>
        <v>22</v>
      </c>
      <c r="E65" s="23">
        <f t="shared" si="0"/>
        <v>3.7870181019465274</v>
      </c>
      <c r="F65" s="23">
        <f t="shared" si="17"/>
        <v>193</v>
      </c>
      <c r="G65" s="42">
        <f t="shared" si="5"/>
        <v>-0.75129533678756477</v>
      </c>
      <c r="J65" s="4"/>
      <c r="K65" s="4"/>
      <c r="L65" s="7"/>
    </row>
    <row r="66" spans="1:12">
      <c r="A66" s="6">
        <v>44130</v>
      </c>
      <c r="B66">
        <v>15</v>
      </c>
      <c r="C66" s="35">
        <f t="shared" si="2"/>
        <v>0.93333333333333335</v>
      </c>
      <c r="D66">
        <f t="shared" si="3"/>
        <v>16.714285714285715</v>
      </c>
      <c r="E66" s="23">
        <f t="shared" si="0"/>
        <v>56.80527152919791</v>
      </c>
      <c r="F66" s="23">
        <f t="shared" si="17"/>
        <v>175</v>
      </c>
      <c r="G66" s="42">
        <f t="shared" si="5"/>
        <v>-0.77142857142857146</v>
      </c>
      <c r="J66" s="4"/>
      <c r="K66" s="4"/>
      <c r="L66" s="7"/>
    </row>
    <row r="67" spans="1:12">
      <c r="A67" s="6">
        <v>44131</v>
      </c>
      <c r="B67">
        <v>20</v>
      </c>
      <c r="C67" s="35">
        <f t="shared" si="2"/>
        <v>0.25</v>
      </c>
      <c r="D67">
        <f t="shared" si="3"/>
        <v>14.571428571428571</v>
      </c>
      <c r="E67" s="23">
        <f t="shared" ref="E67:E96" si="18">(B67/26406)*100000</f>
        <v>75.740362038930556</v>
      </c>
      <c r="F67" s="23">
        <f t="shared" si="17"/>
        <v>194</v>
      </c>
      <c r="G67" s="42">
        <f t="shared" si="5"/>
        <v>-0.74742268041237114</v>
      </c>
      <c r="J67" s="4"/>
      <c r="K67" s="4"/>
      <c r="L67" s="7"/>
    </row>
    <row r="68" spans="1:12">
      <c r="A68" s="6">
        <v>44132</v>
      </c>
      <c r="B68">
        <v>23</v>
      </c>
      <c r="C68" s="35">
        <f t="shared" ref="C68:C83" si="19">(B68-B67)/B68</f>
        <v>0.13043478260869565</v>
      </c>
      <c r="D68">
        <f t="shared" si="3"/>
        <v>12.857142857142858</v>
      </c>
      <c r="E68" s="23">
        <f t="shared" si="18"/>
        <v>87.101416344770129</v>
      </c>
      <c r="F68" s="23">
        <f t="shared" si="17"/>
        <v>212</v>
      </c>
      <c r="G68" s="42">
        <f t="shared" si="5"/>
        <v>-0.74056603773584906</v>
      </c>
      <c r="J68" s="4"/>
      <c r="K68" s="4"/>
      <c r="L68" s="7"/>
    </row>
    <row r="69" spans="1:12">
      <c r="A69" s="6">
        <v>44133</v>
      </c>
      <c r="B69">
        <v>4</v>
      </c>
      <c r="C69" s="35">
        <f t="shared" si="19"/>
        <v>-4.75</v>
      </c>
      <c r="D69">
        <f t="shared" si="3"/>
        <v>11.857142857142858</v>
      </c>
      <c r="E69" s="23">
        <f t="shared" si="18"/>
        <v>15.14807240778611</v>
      </c>
      <c r="F69" s="23">
        <f t="shared" si="17"/>
        <v>164</v>
      </c>
      <c r="G69" s="42">
        <f t="shared" si="5"/>
        <v>-0.75609756097560976</v>
      </c>
      <c r="J69" s="4"/>
      <c r="K69" s="4"/>
      <c r="L69" s="7"/>
    </row>
    <row r="70" spans="1:12">
      <c r="A70" s="6">
        <v>44134</v>
      </c>
      <c r="B70">
        <v>22</v>
      </c>
      <c r="C70" s="35">
        <f t="shared" si="19"/>
        <v>0.81818181818181823</v>
      </c>
      <c r="D70">
        <f t="shared" si="3"/>
        <v>12.285714285714286</v>
      </c>
      <c r="E70" s="23">
        <f t="shared" si="18"/>
        <v>83.3143982428236</v>
      </c>
      <c r="F70" s="23">
        <f t="shared" si="17"/>
        <v>151</v>
      </c>
      <c r="G70" s="42">
        <f t="shared" si="5"/>
        <v>-0.70860927152317876</v>
      </c>
      <c r="J70" s="4"/>
      <c r="K70" s="4"/>
      <c r="L70" s="7"/>
    </row>
    <row r="71" spans="1:12">
      <c r="A71" s="6">
        <v>44135</v>
      </c>
      <c r="B71">
        <v>3</v>
      </c>
      <c r="C71" s="35">
        <f t="shared" si="19"/>
        <v>-6.333333333333333</v>
      </c>
      <c r="D71">
        <f t="shared" si="3"/>
        <v>12.571428571428571</v>
      </c>
      <c r="E71" s="23">
        <f t="shared" si="18"/>
        <v>11.361054305839582</v>
      </c>
      <c r="F71" s="23">
        <f t="shared" si="17"/>
        <v>119</v>
      </c>
      <c r="G71" s="42">
        <f t="shared" si="5"/>
        <v>-0.78991596638655459</v>
      </c>
      <c r="J71" s="4"/>
      <c r="K71" s="4"/>
      <c r="L71" s="7"/>
    </row>
    <row r="72" spans="1:12">
      <c r="A72" s="5">
        <v>44136</v>
      </c>
      <c r="B72">
        <v>3</v>
      </c>
      <c r="C72" s="35">
        <f t="shared" si="19"/>
        <v>0</v>
      </c>
      <c r="D72">
        <f t="shared" si="3"/>
        <v>12.857142857142858</v>
      </c>
      <c r="E72" s="23">
        <f t="shared" si="18"/>
        <v>11.361054305839582</v>
      </c>
      <c r="F72" s="23">
        <f t="shared" si="17"/>
        <v>111</v>
      </c>
      <c r="G72" s="42">
        <f t="shared" si="5"/>
        <v>-0.73873873873873874</v>
      </c>
      <c r="L72" s="7"/>
    </row>
    <row r="73" spans="1:12">
      <c r="A73" s="5">
        <v>44137</v>
      </c>
      <c r="B73">
        <v>24</v>
      </c>
      <c r="C73" s="35">
        <f t="shared" si="19"/>
        <v>0.875</v>
      </c>
      <c r="D73">
        <f t="shared" ref="D73:D83" si="20">AVERAGE(B67:B73)</f>
        <v>14.142857142857142</v>
      </c>
      <c r="E73" s="23">
        <f t="shared" si="18"/>
        <v>90.888434446716658</v>
      </c>
      <c r="F73" s="23">
        <f t="shared" si="17"/>
        <v>116</v>
      </c>
      <c r="G73" s="42">
        <f t="shared" si="5"/>
        <v>-0.50862068965517238</v>
      </c>
      <c r="L73" s="7"/>
    </row>
    <row r="74" spans="1:12">
      <c r="A74" s="5">
        <v>44138</v>
      </c>
      <c r="B74">
        <v>5</v>
      </c>
      <c r="C74" s="35">
        <f t="shared" si="19"/>
        <v>-3.8</v>
      </c>
      <c r="D74">
        <f t="shared" si="20"/>
        <v>12</v>
      </c>
      <c r="E74" s="23">
        <f t="shared" si="18"/>
        <v>18.935090509732639</v>
      </c>
      <c r="F74" s="23">
        <f t="shared" si="17"/>
        <v>120</v>
      </c>
      <c r="G74" s="42">
        <f t="shared" si="5"/>
        <v>-0.6166666666666667</v>
      </c>
      <c r="L74" s="7"/>
    </row>
    <row r="75" spans="1:12">
      <c r="A75" s="5">
        <v>44139</v>
      </c>
      <c r="B75">
        <v>29</v>
      </c>
      <c r="C75" s="35">
        <f t="shared" si="19"/>
        <v>0.82758620689655171</v>
      </c>
      <c r="D75">
        <f t="shared" si="20"/>
        <v>12.857142857142858</v>
      </c>
      <c r="E75" s="23">
        <f t="shared" si="18"/>
        <v>109.82352495644929</v>
      </c>
      <c r="F75" s="23">
        <f t="shared" si="17"/>
        <v>148</v>
      </c>
      <c r="G75" s="42">
        <f t="shared" ref="G75:G90" si="21">(F75-F68)/F75</f>
        <v>-0.43243243243243246</v>
      </c>
      <c r="L75" s="7"/>
    </row>
    <row r="76" spans="1:12">
      <c r="A76" s="5">
        <v>44140</v>
      </c>
      <c r="B76">
        <v>38</v>
      </c>
      <c r="C76" s="35">
        <f t="shared" si="19"/>
        <v>0.23684210526315788</v>
      </c>
      <c r="D76">
        <f t="shared" si="20"/>
        <v>17.714285714285715</v>
      </c>
      <c r="E76" s="23">
        <f t="shared" si="18"/>
        <v>143.90668787396802</v>
      </c>
      <c r="F76" s="23">
        <f t="shared" si="17"/>
        <v>171</v>
      </c>
      <c r="G76" s="42">
        <f t="shared" si="21"/>
        <v>4.0935672514619881E-2</v>
      </c>
      <c r="L76" s="7"/>
    </row>
    <row r="77" spans="1:12">
      <c r="A77" s="5">
        <v>44141</v>
      </c>
      <c r="B77">
        <v>11</v>
      </c>
      <c r="C77" s="35">
        <f t="shared" si="19"/>
        <v>-2.4545454545454546</v>
      </c>
      <c r="D77">
        <f t="shared" si="20"/>
        <v>16.142857142857142</v>
      </c>
      <c r="E77" s="23">
        <f t="shared" si="18"/>
        <v>41.6571991214118</v>
      </c>
      <c r="F77" s="23">
        <f t="shared" si="17"/>
        <v>162</v>
      </c>
      <c r="G77" s="42">
        <f t="shared" si="21"/>
        <v>6.7901234567901231E-2</v>
      </c>
      <c r="L77" s="7"/>
    </row>
    <row r="78" spans="1:12">
      <c r="A78" s="5">
        <v>44142</v>
      </c>
      <c r="B78">
        <v>0</v>
      </c>
      <c r="C78" s="34"/>
      <c r="D78">
        <f t="shared" si="20"/>
        <v>15.714285714285714</v>
      </c>
      <c r="E78" s="23">
        <f t="shared" si="18"/>
        <v>0</v>
      </c>
      <c r="F78" s="23">
        <f t="shared" si="17"/>
        <v>139</v>
      </c>
      <c r="G78" s="42">
        <f t="shared" si="21"/>
        <v>0.14388489208633093</v>
      </c>
      <c r="L78" s="7"/>
    </row>
    <row r="79" spans="1:12">
      <c r="A79" s="6">
        <v>44143</v>
      </c>
      <c r="B79">
        <v>0</v>
      </c>
      <c r="C79" s="34"/>
      <c r="D79">
        <f t="shared" si="20"/>
        <v>15.285714285714286</v>
      </c>
      <c r="E79" s="23">
        <f t="shared" si="18"/>
        <v>0</v>
      </c>
      <c r="F79" s="23">
        <f t="shared" si="17"/>
        <v>135</v>
      </c>
      <c r="G79" s="42">
        <f t="shared" si="21"/>
        <v>0.17777777777777778</v>
      </c>
      <c r="L79" s="7"/>
    </row>
    <row r="80" spans="1:12">
      <c r="A80" s="6">
        <v>44144</v>
      </c>
      <c r="B80">
        <v>23</v>
      </c>
      <c r="C80" s="35">
        <f t="shared" si="19"/>
        <v>1</v>
      </c>
      <c r="D80">
        <f t="shared" si="20"/>
        <v>15.142857142857142</v>
      </c>
      <c r="E80" s="23">
        <f t="shared" si="18"/>
        <v>87.101416344770129</v>
      </c>
      <c r="F80" s="23">
        <f t="shared" si="17"/>
        <v>136</v>
      </c>
      <c r="G80" s="42">
        <f t="shared" si="21"/>
        <v>0.14705882352941177</v>
      </c>
      <c r="L80" s="7"/>
    </row>
    <row r="81" spans="1:12">
      <c r="A81" s="6">
        <v>44145</v>
      </c>
      <c r="B81">
        <v>18</v>
      </c>
      <c r="C81" s="35">
        <f t="shared" si="19"/>
        <v>-0.27777777777777779</v>
      </c>
      <c r="D81">
        <f t="shared" si="20"/>
        <v>17</v>
      </c>
      <c r="E81" s="23">
        <f t="shared" si="18"/>
        <v>68.166325835037497</v>
      </c>
      <c r="F81" s="23">
        <f t="shared" si="17"/>
        <v>151</v>
      </c>
      <c r="G81" s="42">
        <f t="shared" si="21"/>
        <v>0.20529801324503311</v>
      </c>
      <c r="L81" s="7"/>
    </row>
    <row r="82" spans="1:12">
      <c r="A82" s="6">
        <v>44146</v>
      </c>
      <c r="B82">
        <v>44</v>
      </c>
      <c r="C82" s="35">
        <f t="shared" si="19"/>
        <v>0.59090909090909094</v>
      </c>
      <c r="D82">
        <f t="shared" si="20"/>
        <v>19.142857142857142</v>
      </c>
      <c r="E82" s="23">
        <f t="shared" si="18"/>
        <v>166.6287964856472</v>
      </c>
      <c r="F82" s="23">
        <f t="shared" si="17"/>
        <v>192</v>
      </c>
      <c r="G82" s="42">
        <f t="shared" si="21"/>
        <v>0.22916666666666666</v>
      </c>
      <c r="L82" s="7"/>
    </row>
    <row r="83" spans="1:12">
      <c r="A83" s="6">
        <v>44147</v>
      </c>
      <c r="B83">
        <v>20</v>
      </c>
      <c r="C83" s="35">
        <f t="shared" si="19"/>
        <v>-1.2</v>
      </c>
      <c r="D83">
        <f t="shared" si="20"/>
        <v>16.571428571428573</v>
      </c>
      <c r="E83" s="23">
        <f t="shared" si="18"/>
        <v>75.740362038930556</v>
      </c>
      <c r="F83" s="23">
        <f>SUM(B74:B83)</f>
        <v>188</v>
      </c>
      <c r="G83" s="42">
        <f t="shared" si="21"/>
        <v>9.0425531914893623E-2</v>
      </c>
      <c r="L83" s="7"/>
    </row>
    <row r="84" spans="1:12">
      <c r="A84" s="6">
        <v>44148</v>
      </c>
      <c r="B84">
        <v>11</v>
      </c>
      <c r="C84" s="35">
        <f t="shared" ref="C84" si="22">(B84-B83)/B84</f>
        <v>-0.81818181818181823</v>
      </c>
      <c r="D84">
        <f t="shared" ref="D84" si="23">AVERAGE(B78:B84)</f>
        <v>16.571428571428573</v>
      </c>
      <c r="E84" s="23">
        <f t="shared" si="18"/>
        <v>41.6571991214118</v>
      </c>
      <c r="F84" s="23">
        <f>SUM(B75:B84)</f>
        <v>194</v>
      </c>
      <c r="G84" s="42">
        <f t="shared" si="21"/>
        <v>0.16494845360824742</v>
      </c>
      <c r="L84" s="7"/>
    </row>
    <row r="85" spans="1:12">
      <c r="A85" s="6">
        <v>44149</v>
      </c>
      <c r="B85">
        <v>3</v>
      </c>
      <c r="C85" s="35">
        <f t="shared" ref="C85:C90" si="24">(B85-B84)/B85</f>
        <v>-2.6666666666666665</v>
      </c>
      <c r="D85">
        <f t="shared" ref="D85:D90" si="25">AVERAGE(B79:B85)</f>
        <v>17</v>
      </c>
      <c r="E85" s="23">
        <f t="shared" si="18"/>
        <v>11.361054305839582</v>
      </c>
      <c r="F85" s="23">
        <f t="shared" ref="F85:F90" si="26">SUM(B76:B85)</f>
        <v>168</v>
      </c>
      <c r="G85" s="42">
        <f t="shared" si="21"/>
        <v>0.17261904761904762</v>
      </c>
      <c r="L85" s="7"/>
    </row>
    <row r="86" spans="1:12">
      <c r="A86" s="6">
        <v>44150</v>
      </c>
      <c r="B86">
        <v>0</v>
      </c>
      <c r="C86" s="34"/>
      <c r="D86">
        <f t="shared" si="25"/>
        <v>17</v>
      </c>
      <c r="E86" s="23">
        <f t="shared" si="18"/>
        <v>0</v>
      </c>
      <c r="F86" s="23">
        <f t="shared" si="26"/>
        <v>130</v>
      </c>
      <c r="G86" s="42">
        <f t="shared" si="21"/>
        <v>-3.8461538461538464E-2</v>
      </c>
      <c r="L86" s="7"/>
    </row>
    <row r="87" spans="1:12">
      <c r="A87" s="6">
        <v>44151</v>
      </c>
      <c r="B87">
        <v>51</v>
      </c>
      <c r="C87" s="35">
        <f t="shared" si="24"/>
        <v>1</v>
      </c>
      <c r="D87">
        <f t="shared" si="25"/>
        <v>21</v>
      </c>
      <c r="E87" s="23">
        <f t="shared" si="18"/>
        <v>193.13792319927288</v>
      </c>
      <c r="F87" s="23">
        <f t="shared" si="26"/>
        <v>170</v>
      </c>
      <c r="G87" s="42">
        <f t="shared" si="21"/>
        <v>0.2</v>
      </c>
      <c r="L87" s="7"/>
    </row>
    <row r="88" spans="1:12">
      <c r="A88" s="6">
        <v>44152</v>
      </c>
      <c r="B88">
        <v>24</v>
      </c>
      <c r="C88" s="35">
        <f t="shared" si="24"/>
        <v>-1.125</v>
      </c>
      <c r="D88">
        <f t="shared" si="25"/>
        <v>21.857142857142858</v>
      </c>
      <c r="E88" s="23">
        <f t="shared" si="18"/>
        <v>90.888434446716658</v>
      </c>
      <c r="F88" s="23">
        <f t="shared" si="26"/>
        <v>194</v>
      </c>
      <c r="G88" s="42">
        <f t="shared" si="21"/>
        <v>0.22164948453608246</v>
      </c>
      <c r="L88" s="7"/>
    </row>
    <row r="89" spans="1:12">
      <c r="A89" s="6">
        <v>44153</v>
      </c>
      <c r="B89">
        <v>41</v>
      </c>
      <c r="C89" s="35">
        <f t="shared" si="24"/>
        <v>0.41463414634146339</v>
      </c>
      <c r="D89">
        <f t="shared" si="25"/>
        <v>21.428571428571427</v>
      </c>
      <c r="E89" s="23">
        <f t="shared" si="18"/>
        <v>155.26774217980761</v>
      </c>
      <c r="F89" s="23">
        <f t="shared" si="26"/>
        <v>235</v>
      </c>
      <c r="G89" s="42">
        <f t="shared" si="21"/>
        <v>0.18297872340425531</v>
      </c>
      <c r="L89" s="7"/>
    </row>
    <row r="90" spans="1:12">
      <c r="A90" s="6">
        <v>44154</v>
      </c>
      <c r="B90">
        <v>18</v>
      </c>
      <c r="C90" s="35">
        <f t="shared" si="24"/>
        <v>-1.2777777777777777</v>
      </c>
      <c r="D90">
        <f t="shared" si="25"/>
        <v>21.142857142857142</v>
      </c>
      <c r="E90" s="23">
        <f t="shared" si="18"/>
        <v>68.166325835037497</v>
      </c>
      <c r="F90" s="23">
        <f t="shared" si="26"/>
        <v>230</v>
      </c>
      <c r="G90" s="42">
        <f t="shared" si="21"/>
        <v>0.18260869565217391</v>
      </c>
      <c r="L90" s="7"/>
    </row>
    <row r="91" spans="1:12">
      <c r="A91" s="6">
        <v>44155</v>
      </c>
      <c r="B91">
        <v>39</v>
      </c>
      <c r="C91" s="35">
        <f t="shared" ref="C91" si="27">(B91-B90)/B91</f>
        <v>0.53846153846153844</v>
      </c>
      <c r="D91">
        <f t="shared" ref="D91" si="28">AVERAGE(B85:B91)</f>
        <v>25.142857142857142</v>
      </c>
      <c r="E91" s="23">
        <f t="shared" si="18"/>
        <v>147.69370597591455</v>
      </c>
      <c r="F91" s="23">
        <f t="shared" ref="F91" si="29">SUM(B82:B91)</f>
        <v>251</v>
      </c>
      <c r="G91" s="42">
        <f>(F91-F84)/F91</f>
        <v>0.22709163346613545</v>
      </c>
      <c r="L91" s="7"/>
    </row>
    <row r="92" spans="1:12">
      <c r="A92" s="6">
        <v>44156</v>
      </c>
      <c r="B92">
        <v>0</v>
      </c>
      <c r="C92" s="47"/>
      <c r="D92">
        <f t="shared" ref="D92:D96" si="30">AVERAGE(B86:B92)</f>
        <v>24.714285714285715</v>
      </c>
      <c r="E92" s="23">
        <f t="shared" si="18"/>
        <v>0</v>
      </c>
      <c r="F92" s="23">
        <f t="shared" ref="F92:F96" si="31">SUM(B83:B92)</f>
        <v>207</v>
      </c>
      <c r="G92" s="42">
        <f t="shared" ref="G92:G96" si="32">(F92-F85)/F92</f>
        <v>0.18840579710144928</v>
      </c>
      <c r="L92" s="7"/>
    </row>
    <row r="93" spans="1:12">
      <c r="A93" s="6">
        <v>44157</v>
      </c>
      <c r="B93">
        <v>2</v>
      </c>
      <c r="C93" s="35">
        <f t="shared" ref="C93:C96" si="33">(B93-B92)/B93</f>
        <v>1</v>
      </c>
      <c r="D93">
        <f t="shared" si="30"/>
        <v>25</v>
      </c>
      <c r="E93" s="23">
        <f t="shared" si="18"/>
        <v>7.5740362038930549</v>
      </c>
      <c r="F93" s="23">
        <f t="shared" si="31"/>
        <v>189</v>
      </c>
      <c r="G93" s="42">
        <f t="shared" si="32"/>
        <v>0.31216931216931215</v>
      </c>
      <c r="L93" s="7"/>
    </row>
    <row r="94" spans="1:12">
      <c r="A94" s="6">
        <v>44158</v>
      </c>
      <c r="B94">
        <v>53</v>
      </c>
      <c r="C94" s="35">
        <f t="shared" si="33"/>
        <v>0.96226415094339623</v>
      </c>
      <c r="D94">
        <f t="shared" si="30"/>
        <v>25.285714285714285</v>
      </c>
      <c r="E94" s="23">
        <f t="shared" si="18"/>
        <v>200.71195940316593</v>
      </c>
      <c r="F94" s="23">
        <f t="shared" si="31"/>
        <v>231</v>
      </c>
      <c r="G94" s="42">
        <f t="shared" si="32"/>
        <v>0.26406926406926406</v>
      </c>
      <c r="L94" s="7"/>
    </row>
    <row r="95" spans="1:12">
      <c r="A95" s="6">
        <v>44159</v>
      </c>
      <c r="B95">
        <v>22</v>
      </c>
      <c r="C95" s="35">
        <f t="shared" si="33"/>
        <v>-1.4090909090909092</v>
      </c>
      <c r="D95">
        <f t="shared" si="30"/>
        <v>25</v>
      </c>
      <c r="E95" s="23">
        <f t="shared" si="18"/>
        <v>83.3143982428236</v>
      </c>
      <c r="F95" s="23">
        <f t="shared" si="31"/>
        <v>250</v>
      </c>
      <c r="G95" s="42">
        <f t="shared" si="32"/>
        <v>0.224</v>
      </c>
      <c r="L95" s="7"/>
    </row>
    <row r="96" spans="1:12">
      <c r="A96" s="6">
        <v>44160</v>
      </c>
      <c r="B96">
        <v>3</v>
      </c>
      <c r="C96" s="35">
        <f t="shared" si="33"/>
        <v>-6.333333333333333</v>
      </c>
      <c r="D96">
        <f t="shared" si="30"/>
        <v>19.571428571428573</v>
      </c>
      <c r="E96" s="23">
        <f t="shared" si="18"/>
        <v>11.361054305839582</v>
      </c>
      <c r="F96" s="23">
        <f t="shared" si="31"/>
        <v>253</v>
      </c>
      <c r="G96" s="42">
        <f t="shared" si="32"/>
        <v>7.1146245059288543E-2</v>
      </c>
      <c r="L96" s="7"/>
    </row>
    <row r="97" spans="1:12">
      <c r="A97" s="6">
        <v>44161</v>
      </c>
      <c r="B97">
        <v>0</v>
      </c>
      <c r="C97" s="34"/>
      <c r="D97">
        <f t="shared" ref="D97:D104" si="34">AVERAGE(B91:B97)</f>
        <v>17</v>
      </c>
      <c r="E97" s="23">
        <f t="shared" ref="E97:E104" si="35">(B97/26406)*100000</f>
        <v>0</v>
      </c>
      <c r="F97" s="23">
        <f t="shared" ref="F97:F104" si="36">SUM(B88:B97)</f>
        <v>202</v>
      </c>
      <c r="G97" s="42">
        <f t="shared" ref="G97:G104" si="37">(F97-F90)/F97</f>
        <v>-0.13861386138613863</v>
      </c>
      <c r="L97" s="7"/>
    </row>
    <row r="98" spans="1:12">
      <c r="A98" s="6">
        <v>44162</v>
      </c>
      <c r="B98">
        <v>0</v>
      </c>
      <c r="C98" s="34"/>
      <c r="D98">
        <f t="shared" si="34"/>
        <v>11.428571428571429</v>
      </c>
      <c r="E98" s="23">
        <f t="shared" si="35"/>
        <v>0</v>
      </c>
      <c r="F98" s="23">
        <f t="shared" si="36"/>
        <v>178</v>
      </c>
      <c r="G98" s="42">
        <f t="shared" si="37"/>
        <v>-0.4101123595505618</v>
      </c>
      <c r="L98" s="7"/>
    </row>
    <row r="99" spans="1:12">
      <c r="A99" s="6">
        <v>44163</v>
      </c>
      <c r="B99">
        <v>0</v>
      </c>
      <c r="C99" s="34"/>
      <c r="D99">
        <f t="shared" si="34"/>
        <v>11.428571428571429</v>
      </c>
      <c r="E99" s="23">
        <f t="shared" si="35"/>
        <v>0</v>
      </c>
      <c r="F99" s="23">
        <f t="shared" si="36"/>
        <v>137</v>
      </c>
      <c r="G99" s="42">
        <f t="shared" si="37"/>
        <v>-0.51094890510948909</v>
      </c>
      <c r="L99" s="7"/>
    </row>
    <row r="100" spans="1:12">
      <c r="A100" s="6">
        <v>44164</v>
      </c>
      <c r="B100">
        <v>2</v>
      </c>
      <c r="C100" s="35">
        <f t="shared" ref="C100:C104" si="38">(B100-B99)/B100</f>
        <v>1</v>
      </c>
      <c r="D100">
        <f t="shared" si="34"/>
        <v>11.428571428571429</v>
      </c>
      <c r="E100" s="23">
        <f t="shared" si="35"/>
        <v>7.5740362038930549</v>
      </c>
      <c r="F100" s="23">
        <f t="shared" si="36"/>
        <v>121</v>
      </c>
      <c r="G100" s="42">
        <f t="shared" si="37"/>
        <v>-0.56198347107438018</v>
      </c>
    </row>
    <row r="101" spans="1:12">
      <c r="A101" s="6">
        <v>44165</v>
      </c>
      <c r="B101">
        <v>25</v>
      </c>
      <c r="C101" s="35">
        <f t="shared" si="38"/>
        <v>0.92</v>
      </c>
      <c r="D101">
        <f t="shared" si="34"/>
        <v>7.4285714285714288</v>
      </c>
      <c r="E101" s="23">
        <f t="shared" si="35"/>
        <v>94.675452548663188</v>
      </c>
      <c r="F101" s="23">
        <f t="shared" si="36"/>
        <v>107</v>
      </c>
      <c r="G101" s="42">
        <f t="shared" si="37"/>
        <v>-1.1588785046728971</v>
      </c>
    </row>
    <row r="102" spans="1:12">
      <c r="A102" s="6">
        <v>44166</v>
      </c>
      <c r="B102">
        <v>10</v>
      </c>
      <c r="C102" s="35">
        <f t="shared" si="38"/>
        <v>-1.5</v>
      </c>
      <c r="D102">
        <f t="shared" si="34"/>
        <v>5.7142857142857144</v>
      </c>
      <c r="E102" s="23">
        <f t="shared" si="35"/>
        <v>37.870181019465278</v>
      </c>
      <c r="F102" s="23">
        <f t="shared" si="36"/>
        <v>117</v>
      </c>
      <c r="G102" s="42">
        <f t="shared" si="37"/>
        <v>-1.1367521367521367</v>
      </c>
    </row>
    <row r="103" spans="1:12">
      <c r="A103" s="6">
        <v>44167</v>
      </c>
      <c r="B103">
        <v>18</v>
      </c>
      <c r="C103" s="35">
        <f t="shared" si="38"/>
        <v>0.44444444444444442</v>
      </c>
      <c r="D103">
        <f t="shared" si="34"/>
        <v>7.8571428571428568</v>
      </c>
      <c r="E103" s="23">
        <f t="shared" si="35"/>
        <v>68.166325835037497</v>
      </c>
      <c r="F103" s="23">
        <f t="shared" si="36"/>
        <v>133</v>
      </c>
      <c r="G103" s="42">
        <f t="shared" si="37"/>
        <v>-0.90225563909774431</v>
      </c>
    </row>
    <row r="104" spans="1:12">
      <c r="A104" s="6">
        <v>44168</v>
      </c>
      <c r="B104">
        <v>8</v>
      </c>
      <c r="C104" s="35">
        <f t="shared" si="38"/>
        <v>-1.25</v>
      </c>
      <c r="D104">
        <f t="shared" si="34"/>
        <v>9</v>
      </c>
      <c r="E104" s="23">
        <f t="shared" si="35"/>
        <v>30.296144815572219</v>
      </c>
      <c r="F104" s="23">
        <f t="shared" si="36"/>
        <v>88</v>
      </c>
      <c r="G104" s="42">
        <f t="shared" si="37"/>
        <v>-1.2954545454545454</v>
      </c>
    </row>
  </sheetData>
  <conditionalFormatting sqref="V1:Y1 V22:Y22 V37:Y1048576">
    <cfRule type="containsText" dxfId="5" priority="1" operator="containsText" text="DIFFER">
      <formula>NOT(ISERROR(SEARCH("DIFFER",V1)))</formula>
    </cfRule>
    <cfRule type="containsText" dxfId="4" priority="2" operator="containsText" text="EQUAL">
      <formula>NOT(ISERROR(SEARCH("EQUAL",V1)))</formula>
    </cfRule>
  </conditionalFormatting>
  <pageMargins left="0.7" right="0.7" top="0.75" bottom="0.75" header="0.3" footer="0.3"/>
  <ignoredErrors>
    <ignoredError sqref="D58:D71 D8:D5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922A-034D-7E4D-80AB-A29316427207}">
  <dimension ref="A1:AE28"/>
  <sheetViews>
    <sheetView topLeftCell="F1" zoomScaleNormal="100" workbookViewId="0"/>
  </sheetViews>
  <sheetFormatPr baseColWidth="10" defaultRowHeight="16"/>
  <cols>
    <col min="1" max="1" width="10.6640625" customWidth="1"/>
    <col min="2" max="2" width="3.1640625" customWidth="1"/>
    <col min="3" max="3" width="8.83203125" style="46" customWidth="1"/>
    <col min="4" max="4" width="7.83203125" customWidth="1"/>
    <col min="5" max="5" width="11" bestFit="1" customWidth="1"/>
    <col min="6" max="6" width="11" style="38" customWidth="1"/>
    <col min="7" max="8" width="21.5" customWidth="1"/>
    <col min="9" max="9" width="11" bestFit="1" customWidth="1"/>
    <col min="10" max="10" width="19.1640625" customWidth="1"/>
    <col min="11" max="11" width="11.1640625" bestFit="1" customWidth="1"/>
    <col min="12" max="12" width="23.6640625" customWidth="1"/>
    <col min="13" max="13" width="20.33203125" style="1" customWidth="1"/>
    <col min="14" max="14" width="19.83203125" customWidth="1"/>
    <col min="15" max="15" width="27" customWidth="1"/>
    <col min="16" max="16" width="22.33203125" customWidth="1"/>
    <col min="17" max="18" width="23.6640625" customWidth="1"/>
    <col min="19" max="19" width="16" customWidth="1"/>
    <col min="20" max="20" width="14" customWidth="1"/>
    <col min="21" max="21" width="14.6640625" customWidth="1"/>
    <col min="22" max="22" width="12.1640625" customWidth="1"/>
    <col min="23" max="23" width="17.1640625" customWidth="1"/>
    <col min="24" max="24" width="14.6640625" customWidth="1"/>
    <col min="25" max="25" width="16.6640625" customWidth="1"/>
    <col min="26" max="26" width="13.1640625" customWidth="1"/>
    <col min="27" max="27" width="24.33203125" customWidth="1"/>
    <col min="28" max="28" width="11.5" customWidth="1"/>
    <col min="29" max="29" width="17.33203125" customWidth="1"/>
    <col min="30" max="30" width="18.1640625" customWidth="1"/>
  </cols>
  <sheetData>
    <row r="1" spans="1:31" ht="17" customHeight="1">
      <c r="A1" s="3" t="s">
        <v>25</v>
      </c>
      <c r="B1" s="12" t="s">
        <v>27</v>
      </c>
      <c r="C1" s="44" t="s">
        <v>26</v>
      </c>
      <c r="D1" s="3" t="s">
        <v>37</v>
      </c>
      <c r="E1" s="3" t="s">
        <v>1</v>
      </c>
      <c r="F1" s="36" t="s">
        <v>44</v>
      </c>
      <c r="G1" s="3" t="s">
        <v>29</v>
      </c>
      <c r="H1" s="3" t="s">
        <v>35</v>
      </c>
      <c r="I1" s="3" t="s">
        <v>2</v>
      </c>
      <c r="J1" s="3" t="s">
        <v>36</v>
      </c>
      <c r="K1" s="3" t="s">
        <v>4</v>
      </c>
      <c r="L1" s="3" t="s">
        <v>30</v>
      </c>
      <c r="M1" s="8" t="s">
        <v>14</v>
      </c>
      <c r="N1" s="3" t="s">
        <v>3</v>
      </c>
      <c r="O1" s="3" t="s">
        <v>5</v>
      </c>
      <c r="P1" s="3" t="s">
        <v>7</v>
      </c>
      <c r="Q1" s="3" t="s">
        <v>6</v>
      </c>
      <c r="R1" s="3" t="s">
        <v>8</v>
      </c>
      <c r="S1" s="3" t="s">
        <v>19</v>
      </c>
      <c r="T1" s="3" t="s">
        <v>20</v>
      </c>
      <c r="U1" s="3" t="s">
        <v>17</v>
      </c>
      <c r="V1" s="3" t="s">
        <v>18</v>
      </c>
      <c r="W1" s="3" t="s">
        <v>10</v>
      </c>
      <c r="X1" s="3" t="s">
        <v>9</v>
      </c>
      <c r="Y1" s="3" t="s">
        <v>21</v>
      </c>
      <c r="Z1" s="3" t="s">
        <v>22</v>
      </c>
      <c r="AA1" s="3" t="s">
        <v>41</v>
      </c>
      <c r="AB1" s="3" t="s">
        <v>42</v>
      </c>
      <c r="AC1" s="3" t="s">
        <v>39</v>
      </c>
      <c r="AD1" s="3" t="s">
        <v>40</v>
      </c>
    </row>
    <row r="2" spans="1:31" ht="17" customHeight="1">
      <c r="A2" s="24">
        <v>43987</v>
      </c>
      <c r="B2" s="16" t="s">
        <v>28</v>
      </c>
      <c r="C2" s="26">
        <v>43988</v>
      </c>
      <c r="D2" s="29" t="s">
        <v>38</v>
      </c>
      <c r="E2" s="9">
        <v>1</v>
      </c>
      <c r="F2" s="37"/>
      <c r="G2" s="19"/>
      <c r="H2" s="23">
        <f>(E2/26406)*100000</f>
        <v>3.7870181019465274</v>
      </c>
      <c r="I2" s="9">
        <v>41</v>
      </c>
      <c r="J2" s="9">
        <f>(I2/25822)*100000</f>
        <v>158.77933545039113</v>
      </c>
      <c r="K2" s="4">
        <f t="shared" ref="K2:K27" si="0">E2/I2</f>
        <v>2.4390243902439025E-2</v>
      </c>
      <c r="L2" s="22"/>
      <c r="M2" s="14">
        <f>E2</f>
        <v>1</v>
      </c>
      <c r="N2" s="9">
        <f>I2</f>
        <v>41</v>
      </c>
      <c r="O2" s="20"/>
      <c r="P2" s="20"/>
      <c r="Q2" s="20"/>
      <c r="R2" s="20"/>
      <c r="S2">
        <v>0</v>
      </c>
      <c r="T2">
        <v>32</v>
      </c>
      <c r="U2">
        <v>1</v>
      </c>
      <c r="V2">
        <v>9</v>
      </c>
      <c r="W2" s="19"/>
      <c r="X2" s="19"/>
      <c r="Y2" t="str">
        <f t="shared" ref="Y2:Y23" si="1">IF(U2+S2=E2,"EQUAL","DIFFER")</f>
        <v>EQUAL</v>
      </c>
      <c r="Z2" t="str">
        <f t="shared" ref="Z2:Z18" si="2">IF(V2+T2=I2,"EQUAL","DIFFER")</f>
        <v>EQUAL</v>
      </c>
      <c r="AA2">
        <f>U2</f>
        <v>1</v>
      </c>
      <c r="AB2" s="32"/>
      <c r="AC2">
        <v>26406</v>
      </c>
      <c r="AD2" s="30">
        <f>AA2/AC2</f>
        <v>3.7870181019465275E-5</v>
      </c>
      <c r="AE2" t="s">
        <v>31</v>
      </c>
    </row>
    <row r="3" spans="1:31">
      <c r="A3" s="5">
        <v>43989</v>
      </c>
      <c r="B3" s="15" t="s">
        <v>28</v>
      </c>
      <c r="C3" s="27">
        <v>43995</v>
      </c>
      <c r="D3" s="29" t="s">
        <v>38</v>
      </c>
      <c r="E3">
        <v>4</v>
      </c>
      <c r="F3" s="38">
        <f t="shared" ref="F3:F23" si="3">(E3-E2)/E3</f>
        <v>0.75</v>
      </c>
      <c r="G3" s="19"/>
      <c r="H3" s="23">
        <f t="shared" ref="H3:H27" si="4">(E3/26406)*100000</f>
        <v>15.14807240778611</v>
      </c>
      <c r="I3">
        <v>143</v>
      </c>
      <c r="J3" s="9">
        <f t="shared" ref="J3:J27" si="5">(I3/25822)*100000</f>
        <v>553.79134071721785</v>
      </c>
      <c r="K3" s="4">
        <f t="shared" si="0"/>
        <v>2.7972027972027972E-2</v>
      </c>
      <c r="L3" s="22"/>
      <c r="M3" s="1">
        <f t="shared" ref="M3:M27" si="6">E3+M2</f>
        <v>5</v>
      </c>
      <c r="N3">
        <f>I3+N2</f>
        <v>184</v>
      </c>
      <c r="O3" s="19"/>
      <c r="P3" s="19"/>
      <c r="Q3" s="19"/>
      <c r="R3" s="19"/>
      <c r="S3" s="9">
        <v>0</v>
      </c>
      <c r="T3" s="9">
        <v>2</v>
      </c>
      <c r="U3" s="9">
        <v>4</v>
      </c>
      <c r="V3" s="9">
        <v>141</v>
      </c>
      <c r="W3" s="19"/>
      <c r="X3" s="19"/>
      <c r="Y3" t="str">
        <f t="shared" si="1"/>
        <v>EQUAL</v>
      </c>
      <c r="Z3" t="str">
        <f t="shared" si="2"/>
        <v>EQUAL</v>
      </c>
      <c r="AA3">
        <f>AA2+U3</f>
        <v>5</v>
      </c>
      <c r="AB3" s="32"/>
      <c r="AC3">
        <v>26406</v>
      </c>
      <c r="AD3" s="30">
        <f t="shared" ref="AD3:AD24" si="7">AA3/AC3</f>
        <v>1.8935090509732637E-4</v>
      </c>
      <c r="AE3" t="s">
        <v>32</v>
      </c>
    </row>
    <row r="4" spans="1:31">
      <c r="A4" s="5">
        <v>43996</v>
      </c>
      <c r="B4" s="15" t="s">
        <v>28</v>
      </c>
      <c r="C4" s="27">
        <v>44002</v>
      </c>
      <c r="D4" s="29" t="s">
        <v>38</v>
      </c>
      <c r="E4">
        <v>87</v>
      </c>
      <c r="F4" s="38">
        <f t="shared" si="3"/>
        <v>0.95402298850574707</v>
      </c>
      <c r="G4" s="19"/>
      <c r="H4" s="23">
        <f t="shared" si="4"/>
        <v>329.4705748693479</v>
      </c>
      <c r="I4">
        <v>277</v>
      </c>
      <c r="J4" s="9">
        <f t="shared" si="5"/>
        <v>1072.7286809697157</v>
      </c>
      <c r="K4" s="4">
        <f t="shared" si="0"/>
        <v>0.3140794223826715</v>
      </c>
      <c r="L4" s="22"/>
      <c r="M4" s="1">
        <f t="shared" si="6"/>
        <v>92</v>
      </c>
      <c r="N4">
        <f t="shared" ref="N4:N27" si="8">I4+N3</f>
        <v>461</v>
      </c>
      <c r="O4" s="19"/>
      <c r="P4" s="19"/>
      <c r="Q4" s="19"/>
      <c r="R4" s="19"/>
      <c r="S4" s="9">
        <v>2</v>
      </c>
      <c r="T4">
        <v>56</v>
      </c>
      <c r="U4">
        <v>85</v>
      </c>
      <c r="V4">
        <v>221</v>
      </c>
      <c r="W4" s="19"/>
      <c r="X4" s="19"/>
      <c r="Y4" t="str">
        <f t="shared" si="1"/>
        <v>EQUAL</v>
      </c>
      <c r="Z4" t="str">
        <f t="shared" si="2"/>
        <v>EQUAL</v>
      </c>
      <c r="AA4">
        <f t="shared" ref="AA4:AA24" si="9">AA3+U4</f>
        <v>90</v>
      </c>
      <c r="AB4" s="32"/>
      <c r="AC4">
        <v>26406</v>
      </c>
      <c r="AD4" s="30">
        <f t="shared" si="7"/>
        <v>3.4083162917518746E-3</v>
      </c>
    </row>
    <row r="5" spans="1:31">
      <c r="A5" s="5">
        <v>44003</v>
      </c>
      <c r="B5" s="15" t="s">
        <v>28</v>
      </c>
      <c r="C5" s="27">
        <v>44009</v>
      </c>
      <c r="D5" s="29" t="s">
        <v>38</v>
      </c>
      <c r="E5">
        <v>46</v>
      </c>
      <c r="F5" s="38">
        <f t="shared" si="3"/>
        <v>-0.89130434782608692</v>
      </c>
      <c r="G5">
        <f>AVERAGE(E2:E5)</f>
        <v>34.5</v>
      </c>
      <c r="H5" s="23">
        <f t="shared" si="4"/>
        <v>174.20283268954026</v>
      </c>
      <c r="I5">
        <v>298</v>
      </c>
      <c r="J5" s="9">
        <f t="shared" si="5"/>
        <v>1154.0546820540624</v>
      </c>
      <c r="K5" s="4">
        <f t="shared" si="0"/>
        <v>0.15436241610738255</v>
      </c>
      <c r="L5" s="13">
        <f>AVERAGE(K2:K5)</f>
        <v>0.13020102759113028</v>
      </c>
      <c r="M5" s="1">
        <f t="shared" si="6"/>
        <v>138</v>
      </c>
      <c r="N5">
        <f t="shared" si="8"/>
        <v>759</v>
      </c>
      <c r="O5" s="19"/>
      <c r="P5" s="19"/>
      <c r="Q5" s="19"/>
      <c r="R5" s="19"/>
      <c r="S5">
        <v>1</v>
      </c>
      <c r="T5">
        <v>78</v>
      </c>
      <c r="U5">
        <v>45</v>
      </c>
      <c r="V5">
        <v>220</v>
      </c>
      <c r="W5" s="19"/>
      <c r="X5" s="19"/>
      <c r="Y5" t="str">
        <f t="shared" si="1"/>
        <v>EQUAL</v>
      </c>
      <c r="Z5" t="str">
        <f t="shared" si="2"/>
        <v>EQUAL</v>
      </c>
      <c r="AA5">
        <f t="shared" si="9"/>
        <v>135</v>
      </c>
      <c r="AB5" s="32"/>
      <c r="AC5">
        <v>26406</v>
      </c>
      <c r="AD5" s="30">
        <f t="shared" si="7"/>
        <v>5.1124744376278121E-3</v>
      </c>
      <c r="AE5" t="s">
        <v>33</v>
      </c>
    </row>
    <row r="6" spans="1:31">
      <c r="A6" s="5">
        <v>44010</v>
      </c>
      <c r="B6" s="15" t="s">
        <v>28</v>
      </c>
      <c r="C6" s="27">
        <v>44016</v>
      </c>
      <c r="D6" s="29" t="s">
        <v>38</v>
      </c>
      <c r="E6">
        <v>29</v>
      </c>
      <c r="F6" s="38">
        <f t="shared" si="3"/>
        <v>-0.58620689655172409</v>
      </c>
      <c r="G6">
        <f t="shared" ref="G6:G27" si="10">AVERAGE(E3:E6)</f>
        <v>41.5</v>
      </c>
      <c r="H6" s="23">
        <f t="shared" si="4"/>
        <v>109.82352495644929</v>
      </c>
      <c r="I6">
        <v>149</v>
      </c>
      <c r="J6" s="9">
        <f t="shared" si="5"/>
        <v>577.02734102703118</v>
      </c>
      <c r="K6" s="4">
        <f t="shared" si="0"/>
        <v>0.19463087248322147</v>
      </c>
      <c r="L6" s="13">
        <f t="shared" ref="L6:L24" si="11">AVERAGE(K3:K6)</f>
        <v>0.17276118473632587</v>
      </c>
      <c r="M6" s="1">
        <f t="shared" si="6"/>
        <v>167</v>
      </c>
      <c r="N6">
        <f t="shared" si="8"/>
        <v>908</v>
      </c>
      <c r="O6" s="19"/>
      <c r="P6" s="19"/>
      <c r="Q6" s="19"/>
      <c r="R6" s="19"/>
      <c r="S6">
        <v>4</v>
      </c>
      <c r="T6">
        <v>17</v>
      </c>
      <c r="U6">
        <v>25</v>
      </c>
      <c r="V6">
        <v>132</v>
      </c>
      <c r="W6" s="19"/>
      <c r="X6" s="19"/>
      <c r="Y6" t="str">
        <f t="shared" si="1"/>
        <v>EQUAL</v>
      </c>
      <c r="Z6" t="str">
        <f t="shared" si="2"/>
        <v>EQUAL</v>
      </c>
      <c r="AA6">
        <f t="shared" si="9"/>
        <v>160</v>
      </c>
      <c r="AB6" s="32"/>
      <c r="AC6">
        <v>26406</v>
      </c>
      <c r="AD6" s="30">
        <f t="shared" si="7"/>
        <v>6.0592289631144439E-3</v>
      </c>
      <c r="AE6" t="s">
        <v>34</v>
      </c>
    </row>
    <row r="7" spans="1:31">
      <c r="A7" s="5">
        <v>44017</v>
      </c>
      <c r="B7" s="15" t="s">
        <v>28</v>
      </c>
      <c r="C7" s="27">
        <v>44023</v>
      </c>
      <c r="D7" s="29" t="s">
        <v>38</v>
      </c>
      <c r="E7">
        <v>15</v>
      </c>
      <c r="F7" s="38">
        <f t="shared" si="3"/>
        <v>-0.93333333333333335</v>
      </c>
      <c r="G7">
        <f t="shared" si="10"/>
        <v>44.25</v>
      </c>
      <c r="H7" s="23">
        <f t="shared" si="4"/>
        <v>56.80527152919791</v>
      </c>
      <c r="I7">
        <v>280</v>
      </c>
      <c r="J7" s="9">
        <f t="shared" si="5"/>
        <v>1084.3466811246224</v>
      </c>
      <c r="K7" s="4">
        <f t="shared" si="0"/>
        <v>5.3571428571428568E-2</v>
      </c>
      <c r="L7" s="13">
        <f t="shared" si="11"/>
        <v>0.17916103488617602</v>
      </c>
      <c r="M7" s="1">
        <f t="shared" si="6"/>
        <v>182</v>
      </c>
      <c r="N7">
        <f t="shared" si="8"/>
        <v>1188</v>
      </c>
      <c r="O7" s="19"/>
      <c r="P7" s="19"/>
      <c r="Q7" s="19"/>
      <c r="R7" s="19"/>
      <c r="S7">
        <v>3</v>
      </c>
      <c r="T7">
        <v>87</v>
      </c>
      <c r="U7">
        <v>12</v>
      </c>
      <c r="V7">
        <v>193</v>
      </c>
      <c r="W7" s="19"/>
      <c r="X7" s="19"/>
      <c r="Y7" t="str">
        <f t="shared" si="1"/>
        <v>EQUAL</v>
      </c>
      <c r="Z7" t="str">
        <f t="shared" si="2"/>
        <v>EQUAL</v>
      </c>
      <c r="AA7">
        <f t="shared" si="9"/>
        <v>172</v>
      </c>
      <c r="AB7" s="32"/>
      <c r="AC7">
        <v>26406</v>
      </c>
      <c r="AD7" s="30">
        <f t="shared" si="7"/>
        <v>6.5136711353480266E-3</v>
      </c>
    </row>
    <row r="8" spans="1:31">
      <c r="A8" s="5">
        <v>44024</v>
      </c>
      <c r="B8" s="15" t="s">
        <v>28</v>
      </c>
      <c r="C8" s="27">
        <v>44030</v>
      </c>
      <c r="D8" s="29" t="s">
        <v>38</v>
      </c>
      <c r="E8">
        <v>11</v>
      </c>
      <c r="F8" s="38">
        <f t="shared" si="3"/>
        <v>-0.36363636363636365</v>
      </c>
      <c r="G8">
        <f t="shared" si="10"/>
        <v>25.25</v>
      </c>
      <c r="H8" s="23">
        <f t="shared" si="4"/>
        <v>41.6571991214118</v>
      </c>
      <c r="I8">
        <v>84</v>
      </c>
      <c r="J8" s="9">
        <f t="shared" si="5"/>
        <v>325.30400433738674</v>
      </c>
      <c r="K8" s="4">
        <f t="shared" si="0"/>
        <v>0.13095238095238096</v>
      </c>
      <c r="L8" s="13">
        <f t="shared" si="11"/>
        <v>0.13337927452860338</v>
      </c>
      <c r="M8" s="1">
        <f t="shared" si="6"/>
        <v>193</v>
      </c>
      <c r="N8">
        <f t="shared" si="8"/>
        <v>1272</v>
      </c>
      <c r="O8" s="19"/>
      <c r="P8" s="19"/>
      <c r="Q8" s="19"/>
      <c r="R8" s="19"/>
      <c r="S8">
        <v>2</v>
      </c>
      <c r="T8">
        <v>29</v>
      </c>
      <c r="U8">
        <v>9</v>
      </c>
      <c r="V8">
        <v>55</v>
      </c>
      <c r="W8" s="19"/>
      <c r="X8" s="19"/>
      <c r="Y8" t="str">
        <f t="shared" si="1"/>
        <v>EQUAL</v>
      </c>
      <c r="Z8" t="str">
        <f t="shared" si="2"/>
        <v>EQUAL</v>
      </c>
      <c r="AA8">
        <f t="shared" si="9"/>
        <v>181</v>
      </c>
      <c r="AB8" s="32"/>
      <c r="AC8">
        <v>26406</v>
      </c>
      <c r="AD8" s="30">
        <f t="shared" si="7"/>
        <v>6.854502764523214E-3</v>
      </c>
    </row>
    <row r="9" spans="1:31">
      <c r="A9" s="5">
        <v>44031</v>
      </c>
      <c r="B9" s="15" t="s">
        <v>28</v>
      </c>
      <c r="C9" s="27">
        <v>44037</v>
      </c>
      <c r="D9" s="29" t="s">
        <v>38</v>
      </c>
      <c r="E9">
        <v>54</v>
      </c>
      <c r="F9" s="38">
        <f t="shared" si="3"/>
        <v>0.79629629629629628</v>
      </c>
      <c r="G9">
        <f t="shared" si="10"/>
        <v>27.25</v>
      </c>
      <c r="H9" s="23">
        <f t="shared" si="4"/>
        <v>204.49897750511249</v>
      </c>
      <c r="I9">
        <v>2230</v>
      </c>
      <c r="J9" s="9">
        <f t="shared" si="5"/>
        <v>8636.0467818139568</v>
      </c>
      <c r="K9" s="4">
        <f t="shared" si="0"/>
        <v>2.4215246636771302E-2</v>
      </c>
      <c r="L9" s="13">
        <f t="shared" si="11"/>
        <v>0.10084248216095058</v>
      </c>
      <c r="M9" s="1">
        <f t="shared" si="6"/>
        <v>247</v>
      </c>
      <c r="N9">
        <f t="shared" si="8"/>
        <v>3502</v>
      </c>
      <c r="O9" s="19"/>
      <c r="P9" s="19"/>
      <c r="Q9" s="19"/>
      <c r="R9" s="19"/>
      <c r="S9">
        <v>34</v>
      </c>
      <c r="T9">
        <v>1649</v>
      </c>
      <c r="U9">
        <v>20</v>
      </c>
      <c r="V9">
        <v>581</v>
      </c>
      <c r="W9" s="19"/>
      <c r="X9" s="19"/>
      <c r="Y9" t="str">
        <f t="shared" si="1"/>
        <v>EQUAL</v>
      </c>
      <c r="Z9" t="str">
        <f t="shared" si="2"/>
        <v>EQUAL</v>
      </c>
      <c r="AA9">
        <f t="shared" si="9"/>
        <v>201</v>
      </c>
      <c r="AB9" s="32"/>
      <c r="AC9">
        <v>26406</v>
      </c>
      <c r="AD9" s="30">
        <f t="shared" si="7"/>
        <v>7.6119063849125201E-3</v>
      </c>
    </row>
    <row r="10" spans="1:31">
      <c r="A10" s="5">
        <v>44038</v>
      </c>
      <c r="B10" s="15" t="s">
        <v>28</v>
      </c>
      <c r="C10" s="27">
        <v>44044</v>
      </c>
      <c r="D10" s="29" t="s">
        <v>38</v>
      </c>
      <c r="E10">
        <v>19</v>
      </c>
      <c r="F10" s="38">
        <f t="shared" si="3"/>
        <v>-1.8421052631578947</v>
      </c>
      <c r="G10">
        <f t="shared" si="10"/>
        <v>24.75</v>
      </c>
      <c r="H10" s="23">
        <f t="shared" si="4"/>
        <v>71.953343936984012</v>
      </c>
      <c r="I10">
        <v>881</v>
      </c>
      <c r="J10" s="9">
        <f t="shared" si="5"/>
        <v>3411.8193788242588</v>
      </c>
      <c r="K10" s="4">
        <f t="shared" si="0"/>
        <v>2.1566401816118047E-2</v>
      </c>
      <c r="L10" s="13">
        <f t="shared" si="11"/>
        <v>5.757636449417472E-2</v>
      </c>
      <c r="M10" s="1">
        <f t="shared" si="6"/>
        <v>266</v>
      </c>
      <c r="N10">
        <f t="shared" si="8"/>
        <v>4383</v>
      </c>
      <c r="O10" s="19"/>
      <c r="P10" s="19"/>
      <c r="Q10" s="19"/>
      <c r="R10" s="19"/>
      <c r="S10">
        <v>9</v>
      </c>
      <c r="T10">
        <v>590</v>
      </c>
      <c r="U10">
        <v>10</v>
      </c>
      <c r="V10">
        <v>291</v>
      </c>
      <c r="W10" s="19"/>
      <c r="X10" s="19"/>
      <c r="Y10" t="str">
        <f t="shared" si="1"/>
        <v>EQUAL</v>
      </c>
      <c r="Z10" t="str">
        <f t="shared" si="2"/>
        <v>EQUAL</v>
      </c>
      <c r="AA10">
        <f t="shared" si="9"/>
        <v>211</v>
      </c>
      <c r="AB10" s="32"/>
      <c r="AC10">
        <v>26406</v>
      </c>
      <c r="AD10" s="30">
        <f t="shared" si="7"/>
        <v>7.9906081951071732E-3</v>
      </c>
    </row>
    <row r="11" spans="1:31">
      <c r="A11" s="5">
        <v>44045</v>
      </c>
      <c r="B11" s="15" t="s">
        <v>28</v>
      </c>
      <c r="C11" s="27">
        <v>44051</v>
      </c>
      <c r="D11" s="29" t="s">
        <v>38</v>
      </c>
      <c r="E11">
        <v>7</v>
      </c>
      <c r="F11" s="38">
        <f t="shared" si="3"/>
        <v>-1.7142857142857142</v>
      </c>
      <c r="G11">
        <f t="shared" si="10"/>
        <v>22.75</v>
      </c>
      <c r="H11" s="23">
        <f t="shared" si="4"/>
        <v>26.509126713625694</v>
      </c>
      <c r="I11">
        <v>783</v>
      </c>
      <c r="J11" s="9">
        <f t="shared" si="5"/>
        <v>3032.2980404306404</v>
      </c>
      <c r="K11" s="4">
        <f t="shared" si="0"/>
        <v>8.9399744572158362E-3</v>
      </c>
      <c r="L11" s="13">
        <f t="shared" si="11"/>
        <v>4.6418500965621536E-2</v>
      </c>
      <c r="M11" s="1">
        <f t="shared" si="6"/>
        <v>273</v>
      </c>
      <c r="N11">
        <f t="shared" si="8"/>
        <v>5166</v>
      </c>
      <c r="O11" s="19"/>
      <c r="P11" s="19"/>
      <c r="Q11" s="19"/>
      <c r="R11" s="19"/>
      <c r="S11">
        <v>2</v>
      </c>
      <c r="T11">
        <v>365</v>
      </c>
      <c r="U11">
        <v>5</v>
      </c>
      <c r="V11">
        <v>418</v>
      </c>
      <c r="W11" s="19"/>
      <c r="X11" s="19"/>
      <c r="Y11" t="str">
        <f t="shared" si="1"/>
        <v>EQUAL</v>
      </c>
      <c r="Z11" t="str">
        <f t="shared" si="2"/>
        <v>EQUAL</v>
      </c>
      <c r="AA11">
        <f t="shared" si="9"/>
        <v>216</v>
      </c>
      <c r="AB11" s="32"/>
      <c r="AC11">
        <v>26406</v>
      </c>
      <c r="AD11" s="30">
        <f t="shared" si="7"/>
        <v>8.1799591002044997E-3</v>
      </c>
    </row>
    <row r="12" spans="1:31">
      <c r="A12" s="5">
        <v>44052</v>
      </c>
      <c r="B12" s="15" t="s">
        <v>28</v>
      </c>
      <c r="C12" s="27">
        <v>44058</v>
      </c>
      <c r="D12" s="29" t="s">
        <v>38</v>
      </c>
      <c r="E12">
        <v>7</v>
      </c>
      <c r="F12" s="38">
        <f t="shared" si="3"/>
        <v>0</v>
      </c>
      <c r="G12">
        <f t="shared" si="10"/>
        <v>21.75</v>
      </c>
      <c r="H12" s="23">
        <f t="shared" si="4"/>
        <v>26.509126713625694</v>
      </c>
      <c r="I12">
        <v>1037</v>
      </c>
      <c r="J12" s="9">
        <f t="shared" si="5"/>
        <v>4015.9553868794051</v>
      </c>
      <c r="K12" s="4">
        <f t="shared" si="0"/>
        <v>6.7502410800385727E-3</v>
      </c>
      <c r="L12" s="13">
        <f t="shared" si="11"/>
        <v>1.5367965997535938E-2</v>
      </c>
      <c r="M12" s="1">
        <f t="shared" si="6"/>
        <v>280</v>
      </c>
      <c r="N12">
        <f t="shared" si="8"/>
        <v>6203</v>
      </c>
      <c r="O12" s="19"/>
      <c r="P12" s="19"/>
      <c r="Q12" s="19"/>
      <c r="R12" s="19"/>
      <c r="S12">
        <v>3</v>
      </c>
      <c r="T12">
        <v>650</v>
      </c>
      <c r="U12">
        <v>4</v>
      </c>
      <c r="V12">
        <v>387</v>
      </c>
      <c r="W12" s="19"/>
      <c r="X12" s="19"/>
      <c r="Y12" t="str">
        <f t="shared" si="1"/>
        <v>EQUAL</v>
      </c>
      <c r="Z12" t="str">
        <f t="shared" si="2"/>
        <v>EQUAL</v>
      </c>
      <c r="AA12">
        <f t="shared" si="9"/>
        <v>220</v>
      </c>
      <c r="AB12" s="32"/>
      <c r="AC12">
        <v>26406</v>
      </c>
      <c r="AD12" s="30">
        <f t="shared" si="7"/>
        <v>8.3314398242823606E-3</v>
      </c>
    </row>
    <row r="13" spans="1:31">
      <c r="A13" s="25">
        <v>44059</v>
      </c>
      <c r="B13" s="48" t="s">
        <v>28</v>
      </c>
      <c r="C13" s="45">
        <v>44065</v>
      </c>
      <c r="D13" s="29" t="s">
        <v>38</v>
      </c>
      <c r="E13">
        <v>26</v>
      </c>
      <c r="F13" s="38">
        <f t="shared" si="3"/>
        <v>0.73076923076923073</v>
      </c>
      <c r="G13">
        <f t="shared" si="10"/>
        <v>14.75</v>
      </c>
      <c r="H13" s="23">
        <f t="shared" si="4"/>
        <v>98.462470650609703</v>
      </c>
      <c r="I13">
        <v>1590</v>
      </c>
      <c r="J13" s="9">
        <f t="shared" si="5"/>
        <v>6157.5400821005342</v>
      </c>
      <c r="K13" s="4">
        <f t="shared" si="0"/>
        <v>1.6352201257861635E-2</v>
      </c>
      <c r="L13" s="13">
        <f t="shared" si="11"/>
        <v>1.3402204652808523E-2</v>
      </c>
      <c r="M13" s="1">
        <f t="shared" si="6"/>
        <v>306</v>
      </c>
      <c r="N13">
        <f t="shared" si="8"/>
        <v>7793</v>
      </c>
      <c r="O13" s="19"/>
      <c r="P13" s="19"/>
      <c r="Q13" s="19"/>
      <c r="R13" s="19"/>
      <c r="S13" s="9">
        <v>4</v>
      </c>
      <c r="T13">
        <v>470</v>
      </c>
      <c r="U13">
        <v>22</v>
      </c>
      <c r="V13">
        <v>1120</v>
      </c>
      <c r="W13" s="19"/>
      <c r="X13" s="19"/>
      <c r="Y13" t="str">
        <f t="shared" si="1"/>
        <v>EQUAL</v>
      </c>
      <c r="Z13" t="str">
        <f t="shared" si="2"/>
        <v>EQUAL</v>
      </c>
      <c r="AA13">
        <f t="shared" si="9"/>
        <v>242</v>
      </c>
      <c r="AB13" s="32"/>
      <c r="AC13">
        <v>26406</v>
      </c>
      <c r="AD13" s="30">
        <f t="shared" si="7"/>
        <v>9.1645838067105963E-3</v>
      </c>
    </row>
    <row r="14" spans="1:31">
      <c r="A14" s="25">
        <v>44066</v>
      </c>
      <c r="B14" s="48" t="s">
        <v>28</v>
      </c>
      <c r="C14" s="45">
        <v>44072</v>
      </c>
      <c r="D14" s="29" t="s">
        <v>38</v>
      </c>
      <c r="E14">
        <v>173</v>
      </c>
      <c r="F14" s="38">
        <f t="shared" si="3"/>
        <v>0.8497109826589595</v>
      </c>
      <c r="G14">
        <f t="shared" si="10"/>
        <v>53.25</v>
      </c>
      <c r="H14" s="23">
        <f t="shared" si="4"/>
        <v>655.15413163674918</v>
      </c>
      <c r="I14">
        <v>2188</v>
      </c>
      <c r="J14" s="9">
        <f t="shared" si="5"/>
        <v>8473.3947796452649</v>
      </c>
      <c r="K14" s="4">
        <f t="shared" si="0"/>
        <v>7.906764168190128E-2</v>
      </c>
      <c r="L14" s="13">
        <f t="shared" si="11"/>
        <v>2.7777514619254332E-2</v>
      </c>
      <c r="M14" s="1">
        <f t="shared" si="6"/>
        <v>479</v>
      </c>
      <c r="N14">
        <f t="shared" si="8"/>
        <v>9981</v>
      </c>
      <c r="O14">
        <v>67</v>
      </c>
      <c r="P14">
        <v>271</v>
      </c>
      <c r="Q14">
        <v>106</v>
      </c>
      <c r="R14">
        <v>1917</v>
      </c>
      <c r="S14">
        <v>0</v>
      </c>
      <c r="T14">
        <v>517</v>
      </c>
      <c r="U14">
        <v>173</v>
      </c>
      <c r="V14">
        <v>1671</v>
      </c>
      <c r="W14" t="str">
        <f t="shared" ref="W14:W23" si="12">IF(O14+Q14=E14,"EQUAL","DIFFER")</f>
        <v>EQUAL</v>
      </c>
      <c r="X14" t="str">
        <f t="shared" ref="X14:X23" si="13">IF(P14+R14=I14,"EQUAL","DIFFER")</f>
        <v>EQUAL</v>
      </c>
      <c r="Y14" t="str">
        <f t="shared" si="1"/>
        <v>EQUAL</v>
      </c>
      <c r="Z14" t="str">
        <f t="shared" si="2"/>
        <v>EQUAL</v>
      </c>
      <c r="AA14">
        <f t="shared" si="9"/>
        <v>415</v>
      </c>
      <c r="AB14" s="32"/>
      <c r="AC14">
        <v>26406</v>
      </c>
      <c r="AD14" s="30">
        <f t="shared" si="7"/>
        <v>1.5716125123078087E-2</v>
      </c>
    </row>
    <row r="15" spans="1:31">
      <c r="A15" s="25">
        <v>44073</v>
      </c>
      <c r="B15" s="48" t="s">
        <v>28</v>
      </c>
      <c r="C15" s="45">
        <v>44079</v>
      </c>
      <c r="D15" s="29" t="s">
        <v>38</v>
      </c>
      <c r="E15">
        <v>861</v>
      </c>
      <c r="F15" s="38">
        <f t="shared" si="3"/>
        <v>0.79907084785133564</v>
      </c>
      <c r="G15">
        <f t="shared" si="10"/>
        <v>266.75</v>
      </c>
      <c r="H15" s="23">
        <f t="shared" si="4"/>
        <v>3260.62258577596</v>
      </c>
      <c r="I15">
        <v>6986</v>
      </c>
      <c r="J15" s="9">
        <f t="shared" si="5"/>
        <v>27054.449694059331</v>
      </c>
      <c r="K15" s="4">
        <f t="shared" si="0"/>
        <v>0.12324649298597194</v>
      </c>
      <c r="L15" s="13">
        <f t="shared" si="11"/>
        <v>5.6354144251443361E-2</v>
      </c>
      <c r="M15" s="1">
        <f t="shared" si="6"/>
        <v>1340</v>
      </c>
      <c r="N15">
        <f t="shared" si="8"/>
        <v>16967</v>
      </c>
      <c r="O15">
        <v>310</v>
      </c>
      <c r="P15">
        <v>662</v>
      </c>
      <c r="Q15">
        <v>551</v>
      </c>
      <c r="R15">
        <v>6324</v>
      </c>
      <c r="S15">
        <v>16</v>
      </c>
      <c r="T15">
        <v>640</v>
      </c>
      <c r="U15">
        <v>845</v>
      </c>
      <c r="V15">
        <v>6346</v>
      </c>
      <c r="W15" t="str">
        <f t="shared" si="12"/>
        <v>EQUAL</v>
      </c>
      <c r="X15" t="str">
        <f t="shared" si="13"/>
        <v>EQUAL</v>
      </c>
      <c r="Y15" t="str">
        <f t="shared" si="1"/>
        <v>EQUAL</v>
      </c>
      <c r="Z15" t="str">
        <f t="shared" si="2"/>
        <v>EQUAL</v>
      </c>
      <c r="AA15">
        <f t="shared" si="9"/>
        <v>1260</v>
      </c>
      <c r="AB15" s="32"/>
      <c r="AC15">
        <v>26406</v>
      </c>
      <c r="AD15" s="30">
        <f t="shared" si="7"/>
        <v>4.7716428084526245E-2</v>
      </c>
    </row>
    <row r="16" spans="1:31">
      <c r="A16" s="25">
        <v>44080</v>
      </c>
      <c r="B16" s="48" t="s">
        <v>28</v>
      </c>
      <c r="C16" s="45">
        <v>44086</v>
      </c>
      <c r="D16" s="29" t="s">
        <v>38</v>
      </c>
      <c r="E16">
        <v>487</v>
      </c>
      <c r="F16" s="38">
        <f t="shared" si="3"/>
        <v>-0.76796714579055436</v>
      </c>
      <c r="G16">
        <f t="shared" si="10"/>
        <v>386.75</v>
      </c>
      <c r="H16" s="23">
        <f t="shared" si="4"/>
        <v>1844.277815647959</v>
      </c>
      <c r="I16">
        <v>9254</v>
      </c>
      <c r="J16" s="9">
        <f t="shared" si="5"/>
        <v>35837.65781116877</v>
      </c>
      <c r="K16" s="4">
        <f t="shared" si="0"/>
        <v>5.2625891506375623E-2</v>
      </c>
      <c r="L16" s="13">
        <f t="shared" si="11"/>
        <v>6.7823056858027628E-2</v>
      </c>
      <c r="M16" s="1">
        <f t="shared" si="6"/>
        <v>1827</v>
      </c>
      <c r="N16">
        <f t="shared" si="8"/>
        <v>26221</v>
      </c>
      <c r="O16">
        <v>111</v>
      </c>
      <c r="P16">
        <v>334</v>
      </c>
      <c r="Q16">
        <v>376</v>
      </c>
      <c r="R16">
        <v>8920</v>
      </c>
      <c r="S16">
        <v>10</v>
      </c>
      <c r="T16">
        <v>957</v>
      </c>
      <c r="U16">
        <v>477</v>
      </c>
      <c r="V16">
        <v>8297</v>
      </c>
      <c r="W16" t="str">
        <f t="shared" si="12"/>
        <v>EQUAL</v>
      </c>
      <c r="X16" t="str">
        <f t="shared" si="13"/>
        <v>EQUAL</v>
      </c>
      <c r="Y16" t="str">
        <f t="shared" si="1"/>
        <v>EQUAL</v>
      </c>
      <c r="Z16" t="str">
        <f t="shared" si="2"/>
        <v>EQUAL</v>
      </c>
      <c r="AA16">
        <f t="shared" si="9"/>
        <v>1737</v>
      </c>
      <c r="AB16" s="32"/>
      <c r="AC16">
        <v>26406</v>
      </c>
      <c r="AD16" s="30">
        <f t="shared" si="7"/>
        <v>6.5780504430811182E-2</v>
      </c>
    </row>
    <row r="17" spans="1:30">
      <c r="A17" s="25">
        <v>44087</v>
      </c>
      <c r="B17" s="48" t="s">
        <v>28</v>
      </c>
      <c r="C17" s="45">
        <v>44093</v>
      </c>
      <c r="D17" s="29" t="s">
        <v>38</v>
      </c>
      <c r="E17">
        <v>858</v>
      </c>
      <c r="F17" s="38">
        <f t="shared" si="3"/>
        <v>0.43240093240093241</v>
      </c>
      <c r="G17">
        <f t="shared" si="10"/>
        <v>594.75</v>
      </c>
      <c r="H17" s="23">
        <f t="shared" si="4"/>
        <v>3249.2615314701206</v>
      </c>
      <c r="I17">
        <v>19442</v>
      </c>
      <c r="J17" s="9">
        <f t="shared" si="5"/>
        <v>75292.386337231816</v>
      </c>
      <c r="K17" s="4">
        <f t="shared" si="0"/>
        <v>4.4131262215821421E-2</v>
      </c>
      <c r="L17" s="13">
        <f t="shared" si="11"/>
        <v>7.4767822097517575E-2</v>
      </c>
      <c r="M17" s="1">
        <f t="shared" si="6"/>
        <v>2685</v>
      </c>
      <c r="N17">
        <f t="shared" si="8"/>
        <v>45663</v>
      </c>
      <c r="O17">
        <v>21</v>
      </c>
      <c r="P17">
        <v>86</v>
      </c>
      <c r="Q17">
        <v>837</v>
      </c>
      <c r="R17">
        <v>19356</v>
      </c>
      <c r="S17">
        <v>3</v>
      </c>
      <c r="T17">
        <v>921</v>
      </c>
      <c r="U17">
        <v>855</v>
      </c>
      <c r="V17">
        <v>18521</v>
      </c>
      <c r="W17" t="str">
        <f t="shared" si="12"/>
        <v>EQUAL</v>
      </c>
      <c r="X17" t="str">
        <f t="shared" si="13"/>
        <v>EQUAL</v>
      </c>
      <c r="Y17" t="str">
        <f t="shared" si="1"/>
        <v>EQUAL</v>
      </c>
      <c r="Z17" t="str">
        <f t="shared" si="2"/>
        <v>EQUAL</v>
      </c>
      <c r="AA17">
        <f t="shared" si="9"/>
        <v>2592</v>
      </c>
      <c r="AB17" s="32"/>
      <c r="AC17">
        <v>26406</v>
      </c>
      <c r="AD17" s="30">
        <f t="shared" si="7"/>
        <v>9.815950920245399E-2</v>
      </c>
    </row>
    <row r="18" spans="1:30">
      <c r="A18" s="25">
        <v>44094</v>
      </c>
      <c r="B18" s="48" t="s">
        <v>28</v>
      </c>
      <c r="C18" s="45">
        <v>44100</v>
      </c>
      <c r="D18" s="29" t="s">
        <v>38</v>
      </c>
      <c r="E18">
        <v>486</v>
      </c>
      <c r="F18" s="38">
        <f t="shared" si="3"/>
        <v>-0.76543209876543206</v>
      </c>
      <c r="G18">
        <f t="shared" si="10"/>
        <v>673</v>
      </c>
      <c r="H18" s="23">
        <f t="shared" si="4"/>
        <v>1840.4907975460123</v>
      </c>
      <c r="I18" s="9">
        <v>7698</v>
      </c>
      <c r="J18" s="9">
        <f t="shared" si="5"/>
        <v>29811.788397490513</v>
      </c>
      <c r="K18" s="4">
        <f t="shared" si="0"/>
        <v>6.313328137178488E-2</v>
      </c>
      <c r="L18" s="13">
        <f t="shared" si="11"/>
        <v>7.0784232019988472E-2</v>
      </c>
      <c r="M18" s="1">
        <f t="shared" si="6"/>
        <v>3171</v>
      </c>
      <c r="N18">
        <f t="shared" si="8"/>
        <v>53361</v>
      </c>
      <c r="O18">
        <v>138</v>
      </c>
      <c r="P18">
        <v>675</v>
      </c>
      <c r="Q18">
        <v>348</v>
      </c>
      <c r="R18">
        <v>7023</v>
      </c>
      <c r="S18">
        <v>3</v>
      </c>
      <c r="T18">
        <v>433</v>
      </c>
      <c r="U18">
        <v>483</v>
      </c>
      <c r="V18">
        <v>7265</v>
      </c>
      <c r="W18" t="str">
        <f t="shared" si="12"/>
        <v>EQUAL</v>
      </c>
      <c r="X18" t="str">
        <f t="shared" si="13"/>
        <v>EQUAL</v>
      </c>
      <c r="Y18" t="str">
        <f t="shared" si="1"/>
        <v>EQUAL</v>
      </c>
      <c r="Z18" t="str">
        <f t="shared" si="2"/>
        <v>EQUAL</v>
      </c>
      <c r="AA18">
        <f t="shared" si="9"/>
        <v>3075</v>
      </c>
      <c r="AB18">
        <f>U18</f>
        <v>483</v>
      </c>
      <c r="AC18">
        <v>26406</v>
      </c>
      <c r="AD18" s="30">
        <f t="shared" si="7"/>
        <v>0.11645080663485571</v>
      </c>
    </row>
    <row r="19" spans="1:30">
      <c r="A19" s="25">
        <v>44101</v>
      </c>
      <c r="B19" s="48" t="s">
        <v>28</v>
      </c>
      <c r="C19" s="45">
        <v>44107</v>
      </c>
      <c r="D19" s="29" t="s">
        <v>38</v>
      </c>
      <c r="E19">
        <v>588</v>
      </c>
      <c r="F19" s="38">
        <f t="shared" si="3"/>
        <v>0.17346938775510204</v>
      </c>
      <c r="G19">
        <f t="shared" si="10"/>
        <v>604.75</v>
      </c>
      <c r="H19" s="23">
        <f t="shared" si="4"/>
        <v>2226.7666439445579</v>
      </c>
      <c r="I19" s="9">
        <v>8729</v>
      </c>
      <c r="J19" s="9">
        <f t="shared" si="5"/>
        <v>33804.507784060108</v>
      </c>
      <c r="K19" s="4">
        <f t="shared" si="0"/>
        <v>6.7361668003207698E-2</v>
      </c>
      <c r="L19" s="13">
        <f t="shared" si="11"/>
        <v>5.6813025774297407E-2</v>
      </c>
      <c r="M19" s="1">
        <f t="shared" si="6"/>
        <v>3759</v>
      </c>
      <c r="N19">
        <f t="shared" si="8"/>
        <v>62090</v>
      </c>
      <c r="O19">
        <v>79</v>
      </c>
      <c r="P19">
        <v>177</v>
      </c>
      <c r="Q19">
        <v>509</v>
      </c>
      <c r="R19">
        <v>8552</v>
      </c>
      <c r="S19">
        <v>10</v>
      </c>
      <c r="T19">
        <v>682</v>
      </c>
      <c r="U19">
        <v>578</v>
      </c>
      <c r="V19">
        <v>8047</v>
      </c>
      <c r="W19" t="str">
        <f t="shared" si="12"/>
        <v>EQUAL</v>
      </c>
      <c r="X19" t="str">
        <f t="shared" si="13"/>
        <v>EQUAL</v>
      </c>
      <c r="Y19" t="str">
        <f t="shared" si="1"/>
        <v>EQUAL</v>
      </c>
      <c r="Z19" t="str">
        <f t="shared" ref="Z19:Z23" si="14">IF(V19+T19=I19,"EQUAL","DIFFER")</f>
        <v>EQUAL</v>
      </c>
      <c r="AA19">
        <f t="shared" si="9"/>
        <v>3653</v>
      </c>
      <c r="AB19">
        <f>AB18+U19</f>
        <v>1061</v>
      </c>
      <c r="AC19">
        <v>26406</v>
      </c>
      <c r="AD19" s="30">
        <f t="shared" si="7"/>
        <v>0.13833977126410665</v>
      </c>
    </row>
    <row r="20" spans="1:30">
      <c r="A20" s="25">
        <v>44108</v>
      </c>
      <c r="B20" s="48" t="s">
        <v>28</v>
      </c>
      <c r="C20" s="45">
        <v>44114</v>
      </c>
      <c r="D20" s="29" t="s">
        <v>38</v>
      </c>
      <c r="E20">
        <v>407</v>
      </c>
      <c r="F20" s="38">
        <f t="shared" si="3"/>
        <v>-0.44471744471744473</v>
      </c>
      <c r="G20">
        <f t="shared" si="10"/>
        <v>584.75</v>
      </c>
      <c r="H20" s="23">
        <f t="shared" si="4"/>
        <v>1541.3163674922366</v>
      </c>
      <c r="I20" s="9">
        <v>9224</v>
      </c>
      <c r="J20" s="9">
        <f t="shared" si="5"/>
        <v>35721.477809619704</v>
      </c>
      <c r="K20" s="4">
        <f t="shared" si="0"/>
        <v>4.4124024284475281E-2</v>
      </c>
      <c r="L20" s="13">
        <f t="shared" si="11"/>
        <v>5.4687558968822318E-2</v>
      </c>
      <c r="M20" s="1">
        <f t="shared" si="6"/>
        <v>4166</v>
      </c>
      <c r="N20">
        <f t="shared" si="8"/>
        <v>71314</v>
      </c>
      <c r="O20">
        <v>35</v>
      </c>
      <c r="P20">
        <v>96</v>
      </c>
      <c r="Q20">
        <v>372</v>
      </c>
      <c r="R20">
        <v>9128</v>
      </c>
      <c r="S20">
        <v>6</v>
      </c>
      <c r="T20">
        <v>1168</v>
      </c>
      <c r="U20">
        <v>401</v>
      </c>
      <c r="V20">
        <v>8056</v>
      </c>
      <c r="W20" t="str">
        <f t="shared" si="12"/>
        <v>EQUAL</v>
      </c>
      <c r="X20" t="str">
        <f t="shared" si="13"/>
        <v>EQUAL</v>
      </c>
      <c r="Y20" t="str">
        <f t="shared" si="1"/>
        <v>EQUAL</v>
      </c>
      <c r="Z20" t="str">
        <f t="shared" si="14"/>
        <v>EQUAL</v>
      </c>
      <c r="AA20">
        <f t="shared" si="9"/>
        <v>4054</v>
      </c>
      <c r="AB20">
        <f t="shared" ref="AB20:AB26" si="15">AB19+U20</f>
        <v>1462</v>
      </c>
      <c r="AC20">
        <v>26406</v>
      </c>
      <c r="AD20" s="30">
        <f t="shared" si="7"/>
        <v>0.15352571385291222</v>
      </c>
    </row>
    <row r="21" spans="1:30">
      <c r="A21" s="25">
        <v>44115</v>
      </c>
      <c r="B21" s="48" t="s">
        <v>28</v>
      </c>
      <c r="C21" s="45">
        <v>44121</v>
      </c>
      <c r="D21" s="29" t="s">
        <v>38</v>
      </c>
      <c r="E21">
        <v>249</v>
      </c>
      <c r="F21" s="38">
        <f t="shared" si="3"/>
        <v>-0.63453815261044177</v>
      </c>
      <c r="G21">
        <f t="shared" si="10"/>
        <v>432.5</v>
      </c>
      <c r="H21" s="23">
        <f t="shared" si="4"/>
        <v>942.96750738468529</v>
      </c>
      <c r="I21" s="9">
        <v>9036</v>
      </c>
      <c r="J21" s="9">
        <f t="shared" si="5"/>
        <v>34993.416466578885</v>
      </c>
      <c r="K21" s="4">
        <f t="shared" si="0"/>
        <v>2.7556440903054449E-2</v>
      </c>
      <c r="L21" s="13">
        <f t="shared" si="11"/>
        <v>5.0543853640630576E-2</v>
      </c>
      <c r="M21" s="1">
        <f t="shared" si="6"/>
        <v>4415</v>
      </c>
      <c r="N21">
        <f t="shared" si="8"/>
        <v>80350</v>
      </c>
      <c r="O21">
        <v>29</v>
      </c>
      <c r="P21">
        <v>96</v>
      </c>
      <c r="Q21">
        <v>220</v>
      </c>
      <c r="R21">
        <v>8940</v>
      </c>
      <c r="S21">
        <v>14</v>
      </c>
      <c r="T21">
        <v>1058</v>
      </c>
      <c r="U21">
        <v>235</v>
      </c>
      <c r="V21">
        <v>7978</v>
      </c>
      <c r="W21" t="str">
        <f t="shared" si="12"/>
        <v>EQUAL</v>
      </c>
      <c r="X21" t="str">
        <f t="shared" si="13"/>
        <v>EQUAL</v>
      </c>
      <c r="Y21" t="str">
        <f t="shared" si="1"/>
        <v>EQUAL</v>
      </c>
      <c r="Z21" t="str">
        <f t="shared" si="14"/>
        <v>EQUAL</v>
      </c>
      <c r="AA21">
        <f t="shared" si="9"/>
        <v>4289</v>
      </c>
      <c r="AB21">
        <f t="shared" si="15"/>
        <v>1697</v>
      </c>
      <c r="AC21">
        <v>26406</v>
      </c>
      <c r="AD21" s="30">
        <f t="shared" si="7"/>
        <v>0.16242520639248656</v>
      </c>
    </row>
    <row r="22" spans="1:30">
      <c r="A22" s="25">
        <v>44122</v>
      </c>
      <c r="B22" s="48" t="s">
        <v>28</v>
      </c>
      <c r="C22" s="45">
        <v>44128</v>
      </c>
      <c r="D22" s="29" t="s">
        <v>38</v>
      </c>
      <c r="E22">
        <v>158</v>
      </c>
      <c r="F22" s="38">
        <f t="shared" si="3"/>
        <v>-0.57594936708860756</v>
      </c>
      <c r="G22">
        <f>AVERAGE(E19:E22)</f>
        <v>350.5</v>
      </c>
      <c r="H22" s="23">
        <f t="shared" si="4"/>
        <v>598.34886010755133</v>
      </c>
      <c r="I22" s="9">
        <v>10686</v>
      </c>
      <c r="J22" s="9">
        <f t="shared" si="5"/>
        <v>41383.316551777556</v>
      </c>
      <c r="K22" s="4">
        <f t="shared" si="0"/>
        <v>1.4785700917087778E-2</v>
      </c>
      <c r="L22" s="13">
        <f t="shared" si="11"/>
        <v>3.8456958526956304E-2</v>
      </c>
      <c r="M22" s="1">
        <f t="shared" si="6"/>
        <v>4573</v>
      </c>
      <c r="N22">
        <f t="shared" si="8"/>
        <v>91036</v>
      </c>
      <c r="O22">
        <v>12</v>
      </c>
      <c r="P22">
        <v>57</v>
      </c>
      <c r="Q22">
        <v>146</v>
      </c>
      <c r="R22">
        <v>10629</v>
      </c>
      <c r="S22">
        <v>22</v>
      </c>
      <c r="T22">
        <v>1726</v>
      </c>
      <c r="U22">
        <v>136</v>
      </c>
      <c r="V22">
        <v>8960</v>
      </c>
      <c r="W22" t="str">
        <f t="shared" si="12"/>
        <v>EQUAL</v>
      </c>
      <c r="X22" t="str">
        <f t="shared" si="13"/>
        <v>EQUAL</v>
      </c>
      <c r="Y22" t="str">
        <f t="shared" si="1"/>
        <v>EQUAL</v>
      </c>
      <c r="Z22" t="str">
        <f t="shared" si="14"/>
        <v>EQUAL</v>
      </c>
      <c r="AA22">
        <f t="shared" si="9"/>
        <v>4425</v>
      </c>
      <c r="AB22">
        <f t="shared" si="15"/>
        <v>1833</v>
      </c>
      <c r="AC22">
        <v>26406</v>
      </c>
      <c r="AD22" s="30">
        <f t="shared" si="7"/>
        <v>0.16757555101113383</v>
      </c>
    </row>
    <row r="23" spans="1:30">
      <c r="A23" s="25">
        <v>44129</v>
      </c>
      <c r="B23" s="48" t="s">
        <v>28</v>
      </c>
      <c r="C23" s="28">
        <v>44135</v>
      </c>
      <c r="D23" s="29" t="s">
        <v>38</v>
      </c>
      <c r="E23">
        <v>94</v>
      </c>
      <c r="F23" s="38">
        <f t="shared" si="3"/>
        <v>-0.68085106382978722</v>
      </c>
      <c r="G23">
        <f t="shared" si="10"/>
        <v>227</v>
      </c>
      <c r="H23" s="23">
        <f t="shared" si="4"/>
        <v>355.97970158297358</v>
      </c>
      <c r="I23" s="9">
        <v>9716</v>
      </c>
      <c r="J23" s="9">
        <f t="shared" si="5"/>
        <v>37626.8298350244</v>
      </c>
      <c r="K23" s="4">
        <f t="shared" si="0"/>
        <v>9.6747632770687528E-3</v>
      </c>
      <c r="L23" s="13">
        <f t="shared" si="11"/>
        <v>2.4035232345421563E-2</v>
      </c>
      <c r="M23" s="1">
        <f t="shared" si="6"/>
        <v>4667</v>
      </c>
      <c r="N23">
        <f t="shared" si="8"/>
        <v>100752</v>
      </c>
      <c r="O23">
        <v>4</v>
      </c>
      <c r="P23">
        <v>51</v>
      </c>
      <c r="Q23">
        <v>90</v>
      </c>
      <c r="R23">
        <v>9665</v>
      </c>
      <c r="S23">
        <v>6</v>
      </c>
      <c r="T23">
        <v>1458</v>
      </c>
      <c r="U23">
        <v>88</v>
      </c>
      <c r="V23">
        <v>8258</v>
      </c>
      <c r="W23" t="str">
        <f t="shared" si="12"/>
        <v>EQUAL</v>
      </c>
      <c r="X23" t="str">
        <f t="shared" si="13"/>
        <v>EQUAL</v>
      </c>
      <c r="Y23" t="str">
        <f t="shared" si="1"/>
        <v>EQUAL</v>
      </c>
      <c r="Z23" t="str">
        <f t="shared" si="14"/>
        <v>EQUAL</v>
      </c>
      <c r="AA23">
        <f t="shared" si="9"/>
        <v>4513</v>
      </c>
      <c r="AB23">
        <f t="shared" si="15"/>
        <v>1921</v>
      </c>
      <c r="AC23">
        <v>26406</v>
      </c>
      <c r="AD23" s="30">
        <f t="shared" si="7"/>
        <v>0.17090812694084678</v>
      </c>
    </row>
    <row r="24" spans="1:30">
      <c r="A24" s="25">
        <v>44136</v>
      </c>
      <c r="B24" s="31" t="s">
        <v>28</v>
      </c>
      <c r="C24" s="45">
        <v>44142</v>
      </c>
      <c r="D24" s="29" t="s">
        <v>38</v>
      </c>
      <c r="E24">
        <v>110</v>
      </c>
      <c r="F24" s="38">
        <f>(E24-E23)/E24</f>
        <v>0.14545454545454545</v>
      </c>
      <c r="G24">
        <f t="shared" si="10"/>
        <v>152.75</v>
      </c>
      <c r="H24" s="23">
        <f t="shared" si="4"/>
        <v>416.57199121411804</v>
      </c>
      <c r="I24" s="9">
        <v>7749</v>
      </c>
      <c r="J24" s="9">
        <f t="shared" si="5"/>
        <v>30009.294400123927</v>
      </c>
      <c r="K24" s="4">
        <f t="shared" si="0"/>
        <v>1.4195380049038586E-2</v>
      </c>
      <c r="L24" s="13">
        <f t="shared" si="11"/>
        <v>1.6553071286562391E-2</v>
      </c>
      <c r="M24" s="1">
        <f t="shared" si="6"/>
        <v>4777</v>
      </c>
      <c r="N24">
        <f t="shared" si="8"/>
        <v>108501</v>
      </c>
      <c r="O24">
        <v>4</v>
      </c>
      <c r="P24">
        <v>45</v>
      </c>
      <c r="Q24">
        <v>106</v>
      </c>
      <c r="R24">
        <v>7704</v>
      </c>
      <c r="S24">
        <v>5</v>
      </c>
      <c r="T24">
        <v>918</v>
      </c>
      <c r="U24">
        <v>105</v>
      </c>
      <c r="V24">
        <v>6831</v>
      </c>
      <c r="W24" t="str">
        <f t="shared" ref="W24" si="16">IF(O24+Q24=E24,"EQUAL","DIFFER")</f>
        <v>EQUAL</v>
      </c>
      <c r="X24" t="str">
        <f t="shared" ref="X24" si="17">IF(P24+R24=I24,"EQUAL","DIFFER")</f>
        <v>EQUAL</v>
      </c>
      <c r="Y24" t="str">
        <f t="shared" ref="Y24" si="18">IF(U24+S24=E24,"EQUAL","DIFFER")</f>
        <v>EQUAL</v>
      </c>
      <c r="Z24" t="str">
        <f t="shared" ref="Z24" si="19">IF(V24+T24=I24,"EQUAL","DIFFER")</f>
        <v>EQUAL</v>
      </c>
      <c r="AA24">
        <f t="shared" si="9"/>
        <v>4618</v>
      </c>
      <c r="AB24">
        <f t="shared" si="15"/>
        <v>2026</v>
      </c>
      <c r="AC24">
        <v>26406</v>
      </c>
      <c r="AD24" s="30">
        <f t="shared" si="7"/>
        <v>0.17488449594789063</v>
      </c>
    </row>
    <row r="25" spans="1:30">
      <c r="A25" s="25">
        <v>44143</v>
      </c>
      <c r="B25" s="31" t="s">
        <v>28</v>
      </c>
      <c r="C25" s="45">
        <v>44149</v>
      </c>
      <c r="D25" s="2" t="s">
        <v>38</v>
      </c>
      <c r="E25">
        <v>119</v>
      </c>
      <c r="F25" s="38">
        <f>(E25-E24)/E25</f>
        <v>7.5630252100840331E-2</v>
      </c>
      <c r="G25">
        <f t="shared" si="10"/>
        <v>120.25</v>
      </c>
      <c r="H25" s="23">
        <f t="shared" si="4"/>
        <v>450.65515413163678</v>
      </c>
      <c r="I25" s="9">
        <v>12322</v>
      </c>
      <c r="J25" s="9">
        <f t="shared" si="5"/>
        <v>47718.99930291999</v>
      </c>
      <c r="K25" s="4">
        <f t="shared" si="0"/>
        <v>9.657523129362116E-3</v>
      </c>
      <c r="L25" s="13">
        <f>AVERAGE(K22:K25)</f>
        <v>1.2078341843139308E-2</v>
      </c>
      <c r="M25" s="1">
        <f t="shared" si="6"/>
        <v>4896</v>
      </c>
      <c r="N25">
        <f t="shared" si="8"/>
        <v>120823</v>
      </c>
      <c r="O25">
        <v>5</v>
      </c>
      <c r="P25">
        <v>31</v>
      </c>
      <c r="Q25">
        <v>114</v>
      </c>
      <c r="R25">
        <v>12291</v>
      </c>
      <c r="S25">
        <v>10</v>
      </c>
      <c r="T25">
        <v>1918</v>
      </c>
      <c r="U25">
        <v>109</v>
      </c>
      <c r="V25">
        <v>10404</v>
      </c>
      <c r="W25" t="str">
        <f t="shared" ref="W25:W27" si="20">IF(O25+Q25=E25,"EQUAL","DIFFER")</f>
        <v>EQUAL</v>
      </c>
      <c r="X25" t="str">
        <f t="shared" ref="X25:X27" si="21">IF(P25+R25=I25,"EQUAL","DIFFER")</f>
        <v>EQUAL</v>
      </c>
      <c r="Y25" t="str">
        <f t="shared" ref="Y25:Y27" si="22">IF(U25+S25=E25,"EQUAL","DIFFER")</f>
        <v>EQUAL</v>
      </c>
      <c r="Z25" t="str">
        <f t="shared" ref="Z25:Z27" si="23">IF(V25+T25=I25,"EQUAL","DIFFER")</f>
        <v>EQUAL</v>
      </c>
      <c r="AA25">
        <f t="shared" ref="AA25:AA26" si="24">AA24+U25</f>
        <v>4727</v>
      </c>
      <c r="AB25">
        <f t="shared" si="15"/>
        <v>2135</v>
      </c>
      <c r="AC25">
        <v>26406</v>
      </c>
      <c r="AD25" s="30">
        <f t="shared" ref="AD25:AD26" si="25">AA25/AC25</f>
        <v>0.17901234567901234</v>
      </c>
    </row>
    <row r="26" spans="1:30">
      <c r="A26" s="25">
        <v>44150</v>
      </c>
      <c r="B26" s="39" t="s">
        <v>28</v>
      </c>
      <c r="C26" s="28">
        <v>44156</v>
      </c>
      <c r="D26" s="29" t="s">
        <v>38</v>
      </c>
      <c r="E26">
        <v>173</v>
      </c>
      <c r="F26" s="38">
        <f>(E26-E25)/E26</f>
        <v>0.31213872832369943</v>
      </c>
      <c r="G26">
        <f t="shared" si="10"/>
        <v>124</v>
      </c>
      <c r="H26" s="23">
        <f t="shared" si="4"/>
        <v>655.15413163674918</v>
      </c>
      <c r="I26" s="9">
        <v>12628</v>
      </c>
      <c r="J26" s="9">
        <f t="shared" si="5"/>
        <v>48904.035318720475</v>
      </c>
      <c r="K26" s="4">
        <f t="shared" si="0"/>
        <v>1.3699714919227115E-2</v>
      </c>
      <c r="L26" s="13">
        <f>AVERAGE(K23:K26)</f>
        <v>1.1806845343674141E-2</v>
      </c>
      <c r="M26" s="1">
        <f t="shared" si="6"/>
        <v>5069</v>
      </c>
      <c r="N26">
        <f t="shared" si="8"/>
        <v>133451</v>
      </c>
      <c r="O26">
        <v>5</v>
      </c>
      <c r="P26">
        <v>41</v>
      </c>
      <c r="Q26">
        <v>168</v>
      </c>
      <c r="R26">
        <v>12587</v>
      </c>
      <c r="S26">
        <v>19</v>
      </c>
      <c r="T26">
        <v>1439</v>
      </c>
      <c r="U26">
        <v>154</v>
      </c>
      <c r="V26">
        <v>11189</v>
      </c>
      <c r="W26" t="str">
        <f t="shared" si="20"/>
        <v>EQUAL</v>
      </c>
      <c r="X26" t="str">
        <f t="shared" si="21"/>
        <v>EQUAL</v>
      </c>
      <c r="Y26" t="str">
        <f t="shared" si="22"/>
        <v>EQUAL</v>
      </c>
      <c r="Z26" t="str">
        <f t="shared" si="23"/>
        <v>EQUAL</v>
      </c>
      <c r="AA26">
        <f t="shared" si="24"/>
        <v>4881</v>
      </c>
      <c r="AB26">
        <f t="shared" si="15"/>
        <v>2289</v>
      </c>
      <c r="AC26">
        <v>26406</v>
      </c>
      <c r="AD26" s="30">
        <f t="shared" si="25"/>
        <v>0.18484435355601</v>
      </c>
    </row>
    <row r="27" spans="1:30">
      <c r="A27" s="25">
        <v>44157</v>
      </c>
      <c r="B27" s="43" t="s">
        <v>28</v>
      </c>
      <c r="C27" s="28">
        <v>44163</v>
      </c>
      <c r="D27" s="29" t="s">
        <v>38</v>
      </c>
      <c r="E27">
        <v>80</v>
      </c>
      <c r="F27" s="38">
        <f>(E27-E26)/E27</f>
        <v>-1.1625000000000001</v>
      </c>
      <c r="G27">
        <f t="shared" si="10"/>
        <v>120.5</v>
      </c>
      <c r="H27" s="23">
        <f t="shared" si="4"/>
        <v>302.96144815572222</v>
      </c>
      <c r="I27" s="9">
        <v>6554</v>
      </c>
      <c r="J27" s="9">
        <f t="shared" si="5"/>
        <v>25381.457671752767</v>
      </c>
      <c r="K27" s="4">
        <f t="shared" si="0"/>
        <v>1.2206286237412267E-2</v>
      </c>
      <c r="L27" s="13">
        <f>AVERAGE(K24:K27)</f>
        <v>1.2439726083760021E-2</v>
      </c>
      <c r="M27" s="1">
        <f t="shared" si="6"/>
        <v>5149</v>
      </c>
      <c r="N27">
        <f t="shared" si="8"/>
        <v>140005</v>
      </c>
      <c r="O27">
        <v>5</v>
      </c>
      <c r="P27">
        <v>24</v>
      </c>
      <c r="Q27">
        <v>75</v>
      </c>
      <c r="R27">
        <v>6530</v>
      </c>
      <c r="S27">
        <v>12</v>
      </c>
      <c r="T27">
        <v>1408</v>
      </c>
      <c r="U27">
        <v>68</v>
      </c>
      <c r="V27">
        <v>5146</v>
      </c>
      <c r="W27" t="str">
        <f t="shared" si="20"/>
        <v>EQUAL</v>
      </c>
      <c r="X27" t="str">
        <f t="shared" si="21"/>
        <v>EQUAL</v>
      </c>
      <c r="Y27" t="str">
        <f t="shared" si="22"/>
        <v>EQUAL</v>
      </c>
      <c r="Z27" t="str">
        <f t="shared" si="23"/>
        <v>EQUAL</v>
      </c>
      <c r="AA27">
        <f t="shared" ref="AA27" si="26">AA26+U27</f>
        <v>4949</v>
      </c>
      <c r="AB27">
        <f t="shared" ref="AB27" si="27">AB26+U27</f>
        <v>2357</v>
      </c>
      <c r="AC27">
        <v>26407</v>
      </c>
      <c r="AD27" s="30">
        <f t="shared" ref="AD27" si="28">AA27/AC27</f>
        <v>0.18741242852274018</v>
      </c>
    </row>
    <row r="28" spans="1:30">
      <c r="A28" s="25">
        <v>44164</v>
      </c>
      <c r="B28" s="43" t="s">
        <v>28</v>
      </c>
      <c r="C28" s="45">
        <v>44170</v>
      </c>
      <c r="D28" s="29" t="s">
        <v>38</v>
      </c>
      <c r="E28">
        <v>63</v>
      </c>
      <c r="F28" s="38">
        <f>(E28-E27)/E28</f>
        <v>-0.26984126984126983</v>
      </c>
      <c r="G28">
        <f t="shared" ref="G28" si="29">AVERAGE(E25:E28)</f>
        <v>108.75</v>
      </c>
      <c r="H28" s="23">
        <f t="shared" ref="H28" si="30">(E28/26406)*100000</f>
        <v>238.58214042263123</v>
      </c>
    </row>
  </sheetData>
  <phoneticPr fontId="6" type="noConversion"/>
  <conditionalFormatting sqref="W1:AD1 W28:AC1048576 W17:Z27">
    <cfRule type="containsText" dxfId="3" priority="3" operator="containsText" text="DIFFER">
      <formula>NOT(ISERROR(SEARCH("DIFFER",W1)))</formula>
    </cfRule>
    <cfRule type="containsText" dxfId="2" priority="4" operator="containsText" text="EQUAL">
      <formula>NOT(ISERROR(SEARCH("EQUAL",W1)))</formula>
    </cfRule>
  </conditionalFormatting>
  <conditionalFormatting sqref="W2:AC2 W3:AB3 W4:Z16 AA4:AB26 AC3:AC26 AA27:AC27">
    <cfRule type="containsText" dxfId="1" priority="1" operator="containsText" text="DIFFER">
      <formula>NOT(ISERROR(SEARCH("DIFFER",W2)))</formula>
    </cfRule>
    <cfRule type="containsText" dxfId="0" priority="2" operator="containsText" text="EQUAL">
      <formula>NOT(ISERROR(SEARCH("EQUAL",W2)))</formula>
    </cfRule>
  </conditionalFormatting>
  <pageMargins left="0.7" right="0.7" top="0.75" bottom="0.75" header="0.3" footer="0.3"/>
  <ignoredErrors>
    <ignoredError sqref="G5:G24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7BA8-2D94-544F-9655-C971E88AFA0C}">
  <dimension ref="A1:D22"/>
  <sheetViews>
    <sheetView zoomScale="138" workbookViewId="0">
      <selection activeCell="A23" sqref="A23"/>
    </sheetView>
  </sheetViews>
  <sheetFormatPr baseColWidth="10" defaultRowHeight="16"/>
  <cols>
    <col min="2" max="2" width="20.6640625" style="9" customWidth="1"/>
    <col min="3" max="3" width="9.83203125" customWidth="1"/>
    <col min="4" max="4" width="18.6640625" customWidth="1"/>
  </cols>
  <sheetData>
    <row r="1" spans="1:4" s="3" customFormat="1">
      <c r="A1" s="3" t="s">
        <v>0</v>
      </c>
      <c r="B1" s="3" t="s">
        <v>11</v>
      </c>
      <c r="C1" s="3" t="s">
        <v>12</v>
      </c>
      <c r="D1" s="3" t="s">
        <v>13</v>
      </c>
    </row>
    <row r="2" spans="1:4" s="3" customFormat="1">
      <c r="A2" s="2">
        <v>44093</v>
      </c>
      <c r="B2" s="18"/>
      <c r="C2" s="19"/>
      <c r="D2">
        <v>84</v>
      </c>
    </row>
    <row r="3" spans="1:4">
      <c r="A3" s="2">
        <v>44100</v>
      </c>
      <c r="B3" s="18"/>
      <c r="C3" s="19"/>
      <c r="D3">
        <v>259</v>
      </c>
    </row>
    <row r="4" spans="1:4">
      <c r="A4" s="2">
        <v>44105</v>
      </c>
      <c r="B4" s="18"/>
      <c r="C4" s="19"/>
      <c r="D4">
        <v>480</v>
      </c>
    </row>
    <row r="5" spans="1:4">
      <c r="A5" s="2">
        <v>44112</v>
      </c>
      <c r="B5" s="9">
        <v>243</v>
      </c>
      <c r="C5">
        <v>289</v>
      </c>
      <c r="D5" s="19"/>
    </row>
    <row r="6" spans="1:4">
      <c r="A6" s="2">
        <v>44116</v>
      </c>
      <c r="B6" s="9">
        <v>193</v>
      </c>
      <c r="C6">
        <v>218</v>
      </c>
      <c r="D6" s="19"/>
    </row>
    <row r="7" spans="1:4">
      <c r="A7" s="2">
        <v>44119</v>
      </c>
      <c r="B7" s="9">
        <v>176</v>
      </c>
      <c r="C7">
        <v>223</v>
      </c>
      <c r="D7" s="19"/>
    </row>
    <row r="8" spans="1:4">
      <c r="A8" s="2">
        <v>44123</v>
      </c>
      <c r="B8" s="9">
        <v>175</v>
      </c>
      <c r="C8">
        <v>142</v>
      </c>
      <c r="D8" s="19"/>
    </row>
    <row r="9" spans="1:4">
      <c r="A9" s="17">
        <v>44126</v>
      </c>
      <c r="B9" s="9">
        <v>84</v>
      </c>
      <c r="C9" s="9">
        <v>75</v>
      </c>
      <c r="D9" s="19"/>
    </row>
    <row r="10" spans="1:4">
      <c r="A10" s="2">
        <v>44130</v>
      </c>
      <c r="B10" s="9">
        <v>75</v>
      </c>
      <c r="C10">
        <v>58</v>
      </c>
      <c r="D10" s="19"/>
    </row>
    <row r="11" spans="1:4">
      <c r="A11" s="2">
        <v>44133</v>
      </c>
      <c r="B11" s="9">
        <v>51</v>
      </c>
      <c r="C11">
        <v>49</v>
      </c>
      <c r="D11" s="19"/>
    </row>
    <row r="12" spans="1:4">
      <c r="A12" s="2">
        <v>44137</v>
      </c>
      <c r="B12" s="9">
        <v>42</v>
      </c>
      <c r="C12">
        <v>40</v>
      </c>
      <c r="D12" s="19"/>
    </row>
    <row r="13" spans="1:4">
      <c r="A13" s="2">
        <v>44140</v>
      </c>
      <c r="B13" s="9">
        <v>38</v>
      </c>
      <c r="C13">
        <v>36</v>
      </c>
      <c r="D13" s="19"/>
    </row>
    <row r="14" spans="1:4">
      <c r="A14" s="2">
        <v>44144</v>
      </c>
      <c r="B14" s="9">
        <v>40</v>
      </c>
      <c r="C14">
        <v>39</v>
      </c>
      <c r="D14" s="19"/>
    </row>
    <row r="15" spans="1:4">
      <c r="A15" s="2">
        <v>44147</v>
      </c>
      <c r="B15" s="9">
        <v>43</v>
      </c>
      <c r="C15">
        <v>54</v>
      </c>
      <c r="D15" s="19"/>
    </row>
    <row r="16" spans="1:4">
      <c r="A16" s="2">
        <v>44151</v>
      </c>
      <c r="B16" s="9">
        <v>37</v>
      </c>
      <c r="C16">
        <v>35</v>
      </c>
      <c r="D16" s="19"/>
    </row>
    <row r="17" spans="1:4">
      <c r="A17" s="2">
        <v>44154</v>
      </c>
      <c r="B17" s="9">
        <v>32</v>
      </c>
      <c r="C17">
        <v>39</v>
      </c>
      <c r="D17" s="19"/>
    </row>
    <row r="18" spans="1:4">
      <c r="A18" s="2">
        <v>44158</v>
      </c>
      <c r="B18" s="9">
        <v>13</v>
      </c>
      <c r="C18">
        <v>16</v>
      </c>
      <c r="D18" s="19"/>
    </row>
    <row r="19" spans="1:4">
      <c r="A19" s="2">
        <v>44161</v>
      </c>
      <c r="B19" s="9">
        <v>6</v>
      </c>
      <c r="C19">
        <v>6</v>
      </c>
      <c r="D19" s="19"/>
    </row>
    <row r="20" spans="1:4">
      <c r="A20" s="2">
        <v>44165</v>
      </c>
      <c r="B20" s="9">
        <v>3</v>
      </c>
      <c r="C20">
        <v>4</v>
      </c>
      <c r="D20" s="19"/>
    </row>
    <row r="21" spans="1:4">
      <c r="A21" s="2">
        <v>44168</v>
      </c>
      <c r="B21" s="9">
        <v>0</v>
      </c>
      <c r="C21">
        <v>3</v>
      </c>
      <c r="D21" s="19"/>
    </row>
    <row r="22" spans="1:4">
      <c r="A22" s="2">
        <v>44175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clemsonUnivDaily</vt:lpstr>
      <vt:lpstr>clemsonUnivWeekly</vt:lpstr>
      <vt:lpstr>Daily Data</vt:lpstr>
      <vt:lpstr>Weekly Data</vt:lpstr>
      <vt:lpstr>Isolation and Quarantine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2020-10-28T03:26:23Z</dcterms:created>
  <dcterms:modified xsi:type="dcterms:W3CDTF">2020-12-19T01:57:26Z</dcterms:modified>
</cp:coreProperties>
</file>