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dgorelic_ad_unc_edu/Documents/UNC/Research/TBW/Data/model_input_data/"/>
    </mc:Choice>
  </mc:AlternateContent>
  <xr:revisionPtr revIDLastSave="602" documentId="8_{972FB86B-9729-4508-B218-B8D6D666F236}" xr6:coauthVersionLast="45" xr6:coauthVersionMax="45" xr10:uidLastSave="{D4086782-06C3-4B5B-9B72-A0D3BCB2A4E1}"/>
  <bookViews>
    <workbookView xWindow="-20115" yWindow="3375" windowWidth="17280" windowHeight="8970" firstSheet="3" activeTab="3" xr2:uid="{B08B9AEB-44EF-4A93-B88F-C27D3631388E}"/>
  </bookViews>
  <sheets>
    <sheet name="Existing Debt" sheetId="1" r:id="rId1"/>
    <sheet name="Simplified Existing Debt" sheetId="3" r:id="rId2"/>
    <sheet name="Existing Debt for Modeling" sheetId="4" r:id="rId3"/>
    <sheet name="Potential Projects" sheetId="2" r:id="rId4"/>
    <sheet name="Potential Projs for Modeling" sheetId="5" r:id="rId5"/>
    <sheet name="FutureDSTotal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3" l="1"/>
  <c r="L9" i="3" l="1"/>
  <c r="L10" i="3"/>
  <c r="B10" i="3"/>
  <c r="B9" i="3"/>
  <c r="L3" i="3"/>
  <c r="L4" i="3"/>
  <c r="L5" i="3"/>
  <c r="L6" i="3"/>
  <c r="L7" i="3"/>
  <c r="L8" i="3"/>
  <c r="L11" i="3"/>
  <c r="L15" i="3"/>
  <c r="L13" i="3"/>
  <c r="L14" i="3"/>
  <c r="D12" i="3"/>
  <c r="C12" i="3"/>
  <c r="L12" i="3" s="1"/>
  <c r="B24" i="1" l="1"/>
  <c r="D19" i="1" l="1"/>
  <c r="C19" i="1"/>
  <c r="C24" i="1" s="1"/>
  <c r="D15" i="1"/>
  <c r="D24" i="1" s="1"/>
</calcChain>
</file>

<file path=xl/sharedStrings.xml><?xml version="1.0" encoding="utf-8"?>
<sst xmlns="http://schemas.openxmlformats.org/spreadsheetml/2006/main" count="103" uniqueCount="63">
  <si>
    <t>Annual debt service payments Series 2001A bonds</t>
  </si>
  <si>
    <t>Annual debt service payments Series 2004 bonds</t>
  </si>
  <si>
    <t>Annual debt service payments Series 2005 bonds</t>
  </si>
  <si>
    <t>Annual debt service payments Series 2010 bonds</t>
  </si>
  <si>
    <t>Annual debt service payments Series 2011 bonds</t>
  </si>
  <si>
    <t>Annual debt service payments Series 2011A bonds</t>
  </si>
  <si>
    <t>Annual debt service payments Series 2013 bonds</t>
  </si>
  <si>
    <t>Annual debt service payments Series 2015A bonds</t>
  </si>
  <si>
    <t>Annual debt service payments Series 2015B bonds</t>
  </si>
  <si>
    <t>Annual debt service payments Series 2016A bonds</t>
  </si>
  <si>
    <t>Annual debt service payments Series 2016B bonds</t>
  </si>
  <si>
    <t>Annual debt service payments Series 2016C bonds</t>
  </si>
  <si>
    <t>Maturity</t>
  </si>
  <si>
    <t>Infrastructure Acquisition Credits</t>
  </si>
  <si>
    <t>Outstanding Amount (as of 9/31/2019)</t>
  </si>
  <si>
    <t>Interest Rate (max)</t>
  </si>
  <si>
    <t>Interest Rate (actual or min)</t>
  </si>
  <si>
    <t>Bond Premiums</t>
  </si>
  <si>
    <t>Outstanding Amount (as of 9/31/2018)</t>
  </si>
  <si>
    <t xml:space="preserve">Principal Payments Start </t>
  </si>
  <si>
    <t xml:space="preserve">    5% Serial Bonds</t>
  </si>
  <si>
    <t xml:space="preserve">    4% Serial Bonds</t>
  </si>
  <si>
    <t xml:space="preserve">    3.5-5% Serial Bonds</t>
  </si>
  <si>
    <t xml:space="preserve">    5% Term Bonds</t>
  </si>
  <si>
    <t xml:space="preserve">    3-5% Serial Bonds</t>
  </si>
  <si>
    <t xml:space="preserve">    5.1% Term Bonds</t>
  </si>
  <si>
    <t xml:space="preserve">    6% Term Bonds</t>
  </si>
  <si>
    <t>Original Amount</t>
  </si>
  <si>
    <t>Bond Issue - Existing Debt</t>
  </si>
  <si>
    <t>Potential Infrastructure Projects</t>
  </si>
  <si>
    <t>Total Capital Cost</t>
  </si>
  <si>
    <t>Annual O&amp;M Cost</t>
  </si>
  <si>
    <t>Earliest Available Build Date</t>
  </si>
  <si>
    <t>SHARP Program + New GWTP</t>
  </si>
  <si>
    <t>Maximum Yield (MGD)</t>
  </si>
  <si>
    <t>Minimum Construction Time (years)</t>
  </si>
  <si>
    <t>Desal WTP Expansion @ 10 MGD</t>
  </si>
  <si>
    <t>Desal WTP Expansion @ 12.5 MGD</t>
  </si>
  <si>
    <t>Regional SWTP Expansion @ 10 MGD</t>
  </si>
  <si>
    <t>Regional SWTP Expansion @ 12.5 MGD</t>
  </si>
  <si>
    <t>Hillsborough County Balm Pipeline (36 in)*</t>
  </si>
  <si>
    <t>Hillsborough County Balm Pipeline (42 in)*</t>
  </si>
  <si>
    <t>*considered necessary in conjunction with SWTP expansion to meet South Hillsborough County demand</t>
  </si>
  <si>
    <t>Potential Operational Changes in Existing System</t>
  </si>
  <si>
    <t>Increase SWTP Treatment</t>
  </si>
  <si>
    <t>Increase Desal Treatment</t>
  </si>
  <si>
    <t>Demand Management Implementation</t>
  </si>
  <si>
    <t>Alafia Withdrawal Permit Increase</t>
  </si>
  <si>
    <t>effective 2019 interest rate</t>
  </si>
  <si>
    <t>6500000**</t>
  </si>
  <si>
    <t>**one possible option is buying additional filter, but this cost isn't necessary</t>
  </si>
  <si>
    <t>Total</t>
  </si>
  <si>
    <t>Bond Issue - Existing Debt Issue Year</t>
  </si>
  <si>
    <t>piece of bigger bond issue</t>
  </si>
  <si>
    <t>Outstanding Principal</t>
  </si>
  <si>
    <t>Project ID</t>
  </si>
  <si>
    <t>Fiscal Year</t>
  </si>
  <si>
    <t>ID</t>
  </si>
  <si>
    <t>nan</t>
  </si>
  <si>
    <t>TECO Big Bend Tunnel 1 Connector</t>
  </si>
  <si>
    <t>TECO Big Bend Tunnel 1 Pump Station</t>
  </si>
  <si>
    <t>TECO Big Bend Tunnel 1 Pump Station***</t>
  </si>
  <si>
    <t>*** total $12M capital cost, but only about $8M through 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</si>
</sst>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i/>
      <sz val="12"/>
      <name val="Times New Roman"/>
      <family val="1"/>
    </font>
    <font>
      <i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 applyBorder="1"/>
    <xf numFmtId="0" fontId="4" fillId="0" borderId="0" xfId="0" applyFont="1" applyBorder="1" applyAlignment="1" applyProtection="1">
      <alignment horizontal="left" vertical="center"/>
      <protection hidden="1"/>
    </xf>
    <xf numFmtId="164" fontId="5" fillId="0" borderId="0" xfId="2" applyNumberFormat="1" applyFont="1" applyBorder="1" applyAlignment="1" applyProtection="1">
      <alignment horizontal="right" vertical="center"/>
      <protection locked="0" hidden="1"/>
    </xf>
    <xf numFmtId="165" fontId="5" fillId="0" borderId="0" xfId="1" applyNumberFormat="1" applyFont="1" applyBorder="1" applyAlignment="1" applyProtection="1">
      <alignment horizontal="right" vertical="center"/>
      <protection locked="0" hidden="1"/>
    </xf>
    <xf numFmtId="164" fontId="7" fillId="0" borderId="0" xfId="2" applyNumberFormat="1" applyFont="1" applyBorder="1" applyAlignment="1" applyProtection="1">
      <alignment horizontal="right" vertical="center"/>
      <protection locked="0" hidden="1"/>
    </xf>
    <xf numFmtId="1" fontId="5" fillId="0" borderId="0" xfId="2" applyNumberFormat="1" applyFont="1" applyBorder="1" applyAlignment="1" applyProtection="1">
      <alignment horizontal="right" vertical="center"/>
      <protection locked="0" hidden="1"/>
    </xf>
    <xf numFmtId="1" fontId="5" fillId="0" borderId="0" xfId="1" applyNumberFormat="1" applyFont="1" applyBorder="1" applyAlignment="1" applyProtection="1">
      <alignment horizontal="right" vertical="center"/>
      <protection locked="0" hidden="1"/>
    </xf>
    <xf numFmtId="1" fontId="5" fillId="0" borderId="0" xfId="1" applyNumberFormat="1" applyFont="1" applyFill="1" applyBorder="1" applyAlignment="1" applyProtection="1">
      <alignment horizontal="right" vertical="center"/>
      <protection locked="0" hidden="1"/>
    </xf>
    <xf numFmtId="0" fontId="3" fillId="0" borderId="0" xfId="0" applyFont="1"/>
    <xf numFmtId="37" fontId="3" fillId="0" borderId="0" xfId="0" applyNumberFormat="1" applyFont="1"/>
    <xf numFmtId="0" fontId="8" fillId="0" borderId="1" xfId="0" applyFont="1" applyBorder="1"/>
    <xf numFmtId="0" fontId="9" fillId="0" borderId="0" xfId="0" applyFont="1" applyBorder="1" applyAlignment="1" applyProtection="1">
      <alignment horizontal="left" vertical="center"/>
      <protection hidden="1"/>
    </xf>
    <xf numFmtId="165" fontId="10" fillId="0" borderId="0" xfId="1" applyNumberFormat="1" applyFont="1" applyBorder="1" applyAlignment="1" applyProtection="1">
      <alignment horizontal="right" vertical="center"/>
      <protection locked="0" hidden="1"/>
    </xf>
    <xf numFmtId="1" fontId="10" fillId="0" borderId="0" xfId="1" applyNumberFormat="1" applyFont="1" applyBorder="1" applyAlignment="1" applyProtection="1">
      <alignment horizontal="right" vertical="center"/>
      <protection locked="0" hidden="1"/>
    </xf>
    <xf numFmtId="0" fontId="11" fillId="0" borderId="0" xfId="0" applyFont="1"/>
    <xf numFmtId="37" fontId="11" fillId="0" borderId="0" xfId="0" applyNumberFormat="1" applyFont="1"/>
    <xf numFmtId="0" fontId="12" fillId="0" borderId="0" xfId="0" applyFont="1"/>
    <xf numFmtId="3" fontId="3" fillId="0" borderId="0" xfId="0" applyNumberFormat="1" applyFont="1"/>
    <xf numFmtId="3" fontId="11" fillId="0" borderId="0" xfId="0" applyNumberFormat="1" applyFont="1"/>
    <xf numFmtId="1" fontId="7" fillId="0" borderId="0" xfId="2" applyNumberFormat="1" applyFont="1" applyBorder="1" applyAlignment="1" applyProtection="1">
      <alignment horizontal="right" vertical="center"/>
      <protection locked="0" hidden="1"/>
    </xf>
    <xf numFmtId="164" fontId="10" fillId="0" borderId="0" xfId="2" applyNumberFormat="1" applyFont="1" applyBorder="1" applyAlignment="1" applyProtection="1">
      <alignment horizontal="right" vertical="center"/>
      <protection locked="0" hidden="1"/>
    </xf>
    <xf numFmtId="1" fontId="10" fillId="0" borderId="0" xfId="2" applyNumberFormat="1" applyFont="1" applyBorder="1" applyAlignment="1" applyProtection="1">
      <alignment horizontal="right" vertical="center"/>
      <protection locked="0" hidden="1"/>
    </xf>
    <xf numFmtId="0" fontId="8" fillId="0" borderId="1" xfId="0" applyFont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6" fillId="0" borderId="1" xfId="0" applyFont="1" applyFill="1" applyBorder="1" applyAlignment="1" applyProtection="1">
      <alignment horizontal="left" vertical="center"/>
      <protection hidden="1"/>
    </xf>
    <xf numFmtId="3" fontId="8" fillId="0" borderId="1" xfId="0" applyNumberFormat="1" applyFont="1" applyBorder="1"/>
    <xf numFmtId="0" fontId="2" fillId="0" borderId="0" xfId="0" applyFont="1" applyBorder="1"/>
    <xf numFmtId="0" fontId="12" fillId="0" borderId="0" xfId="0" applyFont="1" applyAlignment="1">
      <alignment wrapText="1"/>
    </xf>
    <xf numFmtId="0" fontId="6" fillId="0" borderId="0" xfId="0" applyFont="1" applyFill="1" applyBorder="1" applyAlignment="1" applyProtection="1">
      <alignment horizontal="left" vertical="center"/>
      <protection hidden="1"/>
    </xf>
    <xf numFmtId="164" fontId="2" fillId="0" borderId="0" xfId="0" applyNumberFormat="1" applyFont="1"/>
    <xf numFmtId="43" fontId="0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8BC2F-0792-4B44-A3CD-75908773CD10}">
  <dimension ref="A1:L24"/>
  <sheetViews>
    <sheetView zoomScale="90" zoomScaleNormal="90" workbookViewId="0">
      <selection activeCell="B15" sqref="B15"/>
    </sheetView>
  </sheetViews>
  <sheetFormatPr defaultRowHeight="14.4" x14ac:dyDescent="0.3"/>
  <cols>
    <col min="1" max="1" width="47.109375" customWidth="1"/>
    <col min="2" max="4" width="13.77734375" bestFit="1" customWidth="1"/>
    <col min="5" max="5" width="18.44140625" customWidth="1"/>
    <col min="6" max="6" width="10.33203125" bestFit="1" customWidth="1"/>
    <col min="7" max="7" width="15.77734375" customWidth="1"/>
    <col min="8" max="10" width="20.109375" customWidth="1"/>
    <col min="11" max="11" width="14.77734375" customWidth="1"/>
    <col min="12" max="12" width="16.6640625" customWidth="1"/>
  </cols>
  <sheetData>
    <row r="1" spans="1:12" ht="46.8" x14ac:dyDescent="0.3">
      <c r="A1" s="23" t="s">
        <v>28</v>
      </c>
      <c r="B1" s="23">
        <v>2019</v>
      </c>
      <c r="C1" s="23">
        <v>2018</v>
      </c>
      <c r="D1" s="23">
        <v>2017</v>
      </c>
      <c r="E1" s="23" t="s">
        <v>19</v>
      </c>
      <c r="F1" s="23" t="s">
        <v>12</v>
      </c>
      <c r="G1" s="23" t="s">
        <v>16</v>
      </c>
      <c r="H1" s="23" t="s">
        <v>15</v>
      </c>
      <c r="I1" s="23" t="s">
        <v>14</v>
      </c>
      <c r="J1" s="23" t="s">
        <v>18</v>
      </c>
      <c r="K1" s="25" t="s">
        <v>27</v>
      </c>
      <c r="L1" s="24" t="s">
        <v>48</v>
      </c>
    </row>
    <row r="2" spans="1:12" s="17" customFormat="1" ht="15.6" x14ac:dyDescent="0.3">
      <c r="A2" s="12" t="s">
        <v>0</v>
      </c>
      <c r="B2" s="21">
        <v>3000000</v>
      </c>
      <c r="C2" s="21">
        <v>3000000</v>
      </c>
      <c r="D2" s="21">
        <v>3000000</v>
      </c>
      <c r="E2" s="22"/>
      <c r="F2" s="22">
        <v>2029</v>
      </c>
      <c r="G2" s="15">
        <v>5.0999999999999996</v>
      </c>
      <c r="H2" s="15">
        <v>6</v>
      </c>
      <c r="I2" s="16">
        <v>50000000</v>
      </c>
      <c r="J2" s="19">
        <v>50000000</v>
      </c>
      <c r="K2" s="19">
        <v>309370000</v>
      </c>
      <c r="L2" s="29">
        <v>5.13</v>
      </c>
    </row>
    <row r="3" spans="1:12" ht="15.6" x14ac:dyDescent="0.3">
      <c r="A3" s="2" t="s">
        <v>25</v>
      </c>
      <c r="B3" s="3"/>
      <c r="C3" s="3"/>
      <c r="D3" s="3"/>
      <c r="E3" s="6"/>
      <c r="F3" s="6">
        <v>2028</v>
      </c>
      <c r="G3" s="9">
        <v>5.0999999999999996</v>
      </c>
      <c r="H3" s="9"/>
      <c r="J3" s="10">
        <v>4225000</v>
      </c>
      <c r="K3" s="18"/>
    </row>
    <row r="4" spans="1:12" ht="15.6" x14ac:dyDescent="0.3">
      <c r="A4" s="2" t="s">
        <v>26</v>
      </c>
      <c r="B4" s="3"/>
      <c r="C4" s="3"/>
      <c r="D4" s="3"/>
      <c r="E4" s="6"/>
      <c r="F4" s="6">
        <v>2029</v>
      </c>
      <c r="G4" s="9">
        <v>6</v>
      </c>
      <c r="H4" s="9"/>
      <c r="J4" s="10">
        <v>45775000</v>
      </c>
      <c r="K4" s="18"/>
    </row>
    <row r="5" spans="1:12" ht="15.6" x14ac:dyDescent="0.3">
      <c r="A5" s="2" t="s">
        <v>1</v>
      </c>
      <c r="B5" s="4">
        <v>5267762.5</v>
      </c>
      <c r="C5" s="4">
        <v>14508350</v>
      </c>
      <c r="D5" s="4">
        <v>18786913</v>
      </c>
      <c r="E5" s="7"/>
      <c r="F5" s="7">
        <v>2020</v>
      </c>
      <c r="G5" s="9">
        <v>5.25</v>
      </c>
      <c r="H5" s="9"/>
      <c r="I5" s="10">
        <v>5005000</v>
      </c>
      <c r="J5" s="18">
        <v>18540000</v>
      </c>
      <c r="K5" s="18">
        <v>107870000</v>
      </c>
    </row>
    <row r="6" spans="1:12" ht="15.6" x14ac:dyDescent="0.3">
      <c r="A6" s="2" t="s">
        <v>2</v>
      </c>
      <c r="B6" s="4">
        <v>22344450</v>
      </c>
      <c r="C6" s="4">
        <v>13122225</v>
      </c>
      <c r="D6" s="4">
        <v>8835750</v>
      </c>
      <c r="E6" s="7"/>
      <c r="F6" s="7">
        <v>2024</v>
      </c>
      <c r="G6" s="9">
        <v>5.5</v>
      </c>
      <c r="H6" s="9"/>
      <c r="I6" s="10">
        <v>132990000</v>
      </c>
      <c r="J6" s="18">
        <v>138495000</v>
      </c>
      <c r="K6" s="18">
        <v>174965000</v>
      </c>
      <c r="L6">
        <v>3.99</v>
      </c>
    </row>
    <row r="7" spans="1:12" ht="15.6" x14ac:dyDescent="0.3">
      <c r="A7" s="2" t="s">
        <v>3</v>
      </c>
      <c r="B7" s="4">
        <v>319750</v>
      </c>
      <c r="C7" s="4">
        <v>319750</v>
      </c>
      <c r="D7" s="4">
        <v>319750</v>
      </c>
      <c r="E7" s="7"/>
      <c r="F7" s="7">
        <v>2026</v>
      </c>
      <c r="G7" s="9">
        <v>5</v>
      </c>
      <c r="H7" s="9"/>
      <c r="I7" s="10">
        <v>6395000</v>
      </c>
      <c r="J7" s="18">
        <v>6395000</v>
      </c>
      <c r="K7" s="18">
        <v>66980000</v>
      </c>
      <c r="L7">
        <v>4.1900000000000004</v>
      </c>
    </row>
    <row r="8" spans="1:12" ht="15.6" x14ac:dyDescent="0.3">
      <c r="A8" s="2" t="s">
        <v>4</v>
      </c>
      <c r="B8" s="4">
        <v>13555750</v>
      </c>
      <c r="C8" s="4">
        <v>13542750</v>
      </c>
      <c r="D8" s="4">
        <v>13548500</v>
      </c>
      <c r="E8" s="7"/>
      <c r="F8" s="7">
        <v>2021</v>
      </c>
      <c r="G8" s="9">
        <v>5</v>
      </c>
      <c r="H8" s="9"/>
      <c r="I8" s="10">
        <v>36915000</v>
      </c>
      <c r="J8" s="18">
        <v>48055000</v>
      </c>
      <c r="K8" s="18">
        <v>104645000</v>
      </c>
      <c r="L8">
        <v>3.38</v>
      </c>
    </row>
    <row r="9" spans="1:12" s="17" customFormat="1" ht="15.6" x14ac:dyDescent="0.3">
      <c r="A9" s="12" t="s">
        <v>5</v>
      </c>
      <c r="B9" s="13">
        <v>2296200</v>
      </c>
      <c r="C9" s="13">
        <v>2297250</v>
      </c>
      <c r="D9" s="13">
        <v>2299000</v>
      </c>
      <c r="E9" s="14"/>
      <c r="F9" s="14">
        <v>2024</v>
      </c>
      <c r="G9" s="15">
        <v>3</v>
      </c>
      <c r="H9" s="15">
        <v>5</v>
      </c>
      <c r="I9" s="16">
        <v>46175000</v>
      </c>
      <c r="J9" s="19">
        <v>46210000</v>
      </c>
      <c r="K9" s="19">
        <v>140645000</v>
      </c>
      <c r="L9" s="17">
        <v>5.93</v>
      </c>
    </row>
    <row r="10" spans="1:12" ht="15.6" x14ac:dyDescent="0.3">
      <c r="A10" s="2" t="s">
        <v>24</v>
      </c>
      <c r="B10" s="4"/>
      <c r="C10" s="4"/>
      <c r="D10" s="4"/>
      <c r="E10" s="7"/>
      <c r="F10" s="7">
        <v>2024</v>
      </c>
      <c r="G10" s="9">
        <v>3</v>
      </c>
      <c r="H10" s="9">
        <v>5</v>
      </c>
      <c r="I10" s="10"/>
      <c r="J10" s="18">
        <v>41670000</v>
      </c>
      <c r="K10" s="18"/>
    </row>
    <row r="11" spans="1:12" ht="15.6" x14ac:dyDescent="0.3">
      <c r="A11" s="2" t="s">
        <v>21</v>
      </c>
      <c r="B11" s="4"/>
      <c r="C11" s="4"/>
      <c r="D11" s="4"/>
      <c r="E11" s="7"/>
      <c r="F11" s="7">
        <v>2024</v>
      </c>
      <c r="G11" s="9">
        <v>4</v>
      </c>
      <c r="H11" s="9"/>
      <c r="I11" s="10"/>
      <c r="J11" s="18">
        <v>4540000</v>
      </c>
      <c r="K11" s="18"/>
    </row>
    <row r="12" spans="1:12" s="17" customFormat="1" ht="15.6" x14ac:dyDescent="0.3">
      <c r="A12" s="12" t="s">
        <v>6</v>
      </c>
      <c r="B12" s="13">
        <v>3619550</v>
      </c>
      <c r="C12" s="13">
        <v>3619550</v>
      </c>
      <c r="D12" s="13">
        <v>3619550</v>
      </c>
      <c r="E12" s="14"/>
      <c r="F12" s="14">
        <v>2038</v>
      </c>
      <c r="G12" s="15">
        <v>3.5</v>
      </c>
      <c r="H12" s="15">
        <v>5</v>
      </c>
      <c r="I12" s="16">
        <v>75295000</v>
      </c>
      <c r="J12" s="19">
        <v>75295000</v>
      </c>
      <c r="K12" s="19">
        <v>75295000</v>
      </c>
      <c r="L12" s="17">
        <v>3.88</v>
      </c>
    </row>
    <row r="13" spans="1:12" ht="15.6" x14ac:dyDescent="0.3">
      <c r="A13" s="2" t="s">
        <v>22</v>
      </c>
      <c r="B13" s="4"/>
      <c r="C13" s="4"/>
      <c r="D13" s="4"/>
      <c r="E13" s="7"/>
      <c r="F13" s="7">
        <v>2034</v>
      </c>
      <c r="G13" s="9">
        <v>3.5</v>
      </c>
      <c r="H13" s="9">
        <v>5</v>
      </c>
      <c r="J13" s="18">
        <v>29050000</v>
      </c>
      <c r="K13" s="18"/>
    </row>
    <row r="14" spans="1:12" ht="15.6" x14ac:dyDescent="0.3">
      <c r="A14" s="2" t="s">
        <v>23</v>
      </c>
      <c r="B14" s="4"/>
      <c r="C14" s="4"/>
      <c r="D14" s="4"/>
      <c r="E14" s="7"/>
      <c r="F14" s="7">
        <v>2034</v>
      </c>
      <c r="G14" s="9">
        <v>5</v>
      </c>
      <c r="H14" s="9"/>
      <c r="J14" s="18">
        <v>46245000</v>
      </c>
      <c r="K14" s="18"/>
    </row>
    <row r="15" spans="1:12" ht="15.6" x14ac:dyDescent="0.3">
      <c r="A15" s="12" t="s">
        <v>7</v>
      </c>
      <c r="B15" s="13">
        <v>7611150</v>
      </c>
      <c r="C15" s="13">
        <v>7611150</v>
      </c>
      <c r="D15" s="13">
        <f>7611150</f>
        <v>7611150</v>
      </c>
      <c r="E15" s="14"/>
      <c r="F15" s="14">
        <v>2036</v>
      </c>
      <c r="G15" s="15">
        <v>4</v>
      </c>
      <c r="H15" s="15">
        <v>5</v>
      </c>
      <c r="I15" s="16">
        <v>180835000</v>
      </c>
      <c r="J15" s="19">
        <v>180835000</v>
      </c>
      <c r="K15" s="18">
        <v>180835000</v>
      </c>
      <c r="L15">
        <v>3.07</v>
      </c>
    </row>
    <row r="16" spans="1:12" ht="15.6" x14ac:dyDescent="0.3">
      <c r="A16" s="2" t="s">
        <v>20</v>
      </c>
      <c r="B16" s="4"/>
      <c r="C16" s="4"/>
      <c r="D16" s="4"/>
      <c r="E16" s="7">
        <v>2025</v>
      </c>
      <c r="F16" s="7">
        <v>2036</v>
      </c>
      <c r="G16" s="9">
        <v>5</v>
      </c>
      <c r="H16" s="9"/>
      <c r="J16" s="18">
        <v>37775000</v>
      </c>
      <c r="K16" s="18"/>
    </row>
    <row r="17" spans="1:12" ht="15.6" x14ac:dyDescent="0.3">
      <c r="A17" s="2" t="s">
        <v>21</v>
      </c>
      <c r="B17" s="4"/>
      <c r="C17" s="4"/>
      <c r="D17" s="4"/>
      <c r="E17" s="7">
        <v>2028</v>
      </c>
      <c r="F17" s="7">
        <v>2036</v>
      </c>
      <c r="G17" s="9">
        <v>4</v>
      </c>
      <c r="H17" s="9"/>
      <c r="J17" s="18">
        <v>143060000</v>
      </c>
      <c r="K17" s="18"/>
    </row>
    <row r="18" spans="1:12" ht="15.6" x14ac:dyDescent="0.3">
      <c r="A18" s="2" t="s">
        <v>8</v>
      </c>
      <c r="B18" s="4">
        <v>3649394.76</v>
      </c>
      <c r="C18" s="4">
        <v>3650904</v>
      </c>
      <c r="D18" s="4">
        <v>3649346</v>
      </c>
      <c r="E18" s="7">
        <v>2017</v>
      </c>
      <c r="F18" s="7">
        <v>2031</v>
      </c>
      <c r="G18" s="9">
        <v>1.01</v>
      </c>
      <c r="H18" s="9">
        <v>3.33</v>
      </c>
      <c r="I18" s="10">
        <v>93100000</v>
      </c>
      <c r="J18" s="18">
        <v>93945000</v>
      </c>
      <c r="K18" s="18">
        <v>95975000</v>
      </c>
      <c r="L18">
        <v>3.07</v>
      </c>
    </row>
    <row r="19" spans="1:12" ht="15.6" x14ac:dyDescent="0.3">
      <c r="A19" s="2" t="s">
        <v>9</v>
      </c>
      <c r="B19" s="4">
        <v>4356687.5</v>
      </c>
      <c r="C19" s="4">
        <f>4356687.5</f>
        <v>4356687.5</v>
      </c>
      <c r="D19" s="4">
        <f>4356687.5</f>
        <v>4356687.5</v>
      </c>
      <c r="E19" s="7">
        <v>2032</v>
      </c>
      <c r="F19" s="7">
        <v>2038</v>
      </c>
      <c r="G19" s="9">
        <v>3.25</v>
      </c>
      <c r="H19" s="9">
        <v>5</v>
      </c>
      <c r="I19" s="10">
        <v>96630000</v>
      </c>
      <c r="J19" s="18">
        <v>96630000</v>
      </c>
      <c r="K19" s="18">
        <v>96630000</v>
      </c>
      <c r="L19">
        <v>3.52</v>
      </c>
    </row>
    <row r="20" spans="1:12" ht="15.6" x14ac:dyDescent="0.3">
      <c r="A20" s="2" t="s">
        <v>10</v>
      </c>
      <c r="B20" s="4">
        <v>1334331.1000000001</v>
      </c>
      <c r="C20" s="4">
        <v>1337748</v>
      </c>
      <c r="D20" s="4">
        <v>1335439</v>
      </c>
      <c r="E20" s="7">
        <v>2017</v>
      </c>
      <c r="F20" s="7">
        <v>2031</v>
      </c>
      <c r="G20" s="9">
        <v>1.17</v>
      </c>
      <c r="H20" s="9">
        <v>3.61</v>
      </c>
      <c r="I20" s="10">
        <v>32125000</v>
      </c>
      <c r="J20" s="18">
        <v>32360000</v>
      </c>
      <c r="K20" s="18">
        <v>32785000</v>
      </c>
      <c r="L20">
        <v>3.54</v>
      </c>
    </row>
    <row r="21" spans="1:12" ht="15.6" x14ac:dyDescent="0.3">
      <c r="A21" s="2" t="s">
        <v>11</v>
      </c>
      <c r="B21" s="4">
        <v>2767250</v>
      </c>
      <c r="C21" s="4">
        <v>2767250</v>
      </c>
      <c r="D21" s="4">
        <v>2767250</v>
      </c>
      <c r="E21" s="7"/>
      <c r="F21" s="8">
        <v>2031</v>
      </c>
      <c r="G21" s="9">
        <v>1.17</v>
      </c>
      <c r="H21" s="9">
        <v>3.61</v>
      </c>
      <c r="I21" s="10">
        <v>55345000</v>
      </c>
      <c r="J21" s="18">
        <v>55345000</v>
      </c>
      <c r="K21" s="18">
        <v>55345000</v>
      </c>
      <c r="L21">
        <v>2.12</v>
      </c>
    </row>
    <row r="22" spans="1:12" ht="15.6" x14ac:dyDescent="0.3">
      <c r="A22" s="2" t="s">
        <v>13</v>
      </c>
      <c r="B22" s="4">
        <v>10231557</v>
      </c>
      <c r="C22" s="4">
        <v>10231557</v>
      </c>
      <c r="D22" s="4">
        <v>10231557</v>
      </c>
      <c r="E22" s="7"/>
      <c r="F22" s="8">
        <v>2029</v>
      </c>
      <c r="G22" s="9">
        <v>4.875</v>
      </c>
      <c r="H22" s="9">
        <v>5.03</v>
      </c>
      <c r="I22" s="10">
        <v>72627030</v>
      </c>
      <c r="J22" s="18">
        <v>78890400</v>
      </c>
      <c r="K22" s="18">
        <v>159645307</v>
      </c>
    </row>
    <row r="23" spans="1:12" ht="15.6" x14ac:dyDescent="0.3">
      <c r="A23" s="2" t="s">
        <v>17</v>
      </c>
      <c r="B23" s="5"/>
      <c r="C23" s="5"/>
      <c r="D23" s="5"/>
      <c r="E23" s="20"/>
      <c r="F23" s="1">
        <v>2029</v>
      </c>
      <c r="I23" s="10">
        <v>60395068</v>
      </c>
      <c r="J23" s="18">
        <v>67700612</v>
      </c>
      <c r="K23" s="18">
        <v>134732930</v>
      </c>
    </row>
    <row r="24" spans="1:12" ht="15.6" x14ac:dyDescent="0.3">
      <c r="A24" s="30" t="s">
        <v>51</v>
      </c>
      <c r="B24" s="31">
        <f>SUM(B2:B22)</f>
        <v>80353832.859999999</v>
      </c>
      <c r="C24" s="31">
        <f t="shared" ref="C24:D24" si="0">SUM(C2:C22)</f>
        <v>80365171.5</v>
      </c>
      <c r="D24" s="31">
        <f t="shared" si="0"/>
        <v>80360892.5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7C25F-BF92-4C8F-B407-491397D6B686}">
  <dimension ref="A1:M16"/>
  <sheetViews>
    <sheetView zoomScale="90" zoomScaleNormal="90" workbookViewId="0">
      <selection sqref="A1:L15"/>
    </sheetView>
  </sheetViews>
  <sheetFormatPr defaultRowHeight="14.4" x14ac:dyDescent="0.3"/>
  <cols>
    <col min="1" max="1" width="22.88671875" customWidth="1"/>
    <col min="2" max="2" width="18.5546875" customWidth="1"/>
    <col min="3" max="3" width="18" customWidth="1"/>
    <col min="4" max="4" width="16.109375" customWidth="1"/>
    <col min="5" max="5" width="16" customWidth="1"/>
    <col min="6" max="6" width="11.21875" customWidth="1"/>
    <col min="7" max="7" width="15.88671875" customWidth="1"/>
    <col min="8" max="8" width="12.44140625" customWidth="1"/>
    <col min="9" max="9" width="18" customWidth="1"/>
    <col min="10" max="10" width="16.33203125" customWidth="1"/>
    <col min="11" max="11" width="12.88671875" customWidth="1"/>
    <col min="12" max="12" width="14.5546875" customWidth="1"/>
    <col min="13" max="13" width="11.33203125" customWidth="1"/>
  </cols>
  <sheetData>
    <row r="1" spans="1:13" ht="46.8" x14ac:dyDescent="0.3">
      <c r="A1" s="23" t="s">
        <v>52</v>
      </c>
      <c r="B1" s="23">
        <v>2019</v>
      </c>
      <c r="C1" s="23">
        <v>2018</v>
      </c>
      <c r="D1" s="23">
        <v>2017</v>
      </c>
      <c r="E1" s="23" t="s">
        <v>19</v>
      </c>
      <c r="F1" s="23" t="s">
        <v>12</v>
      </c>
      <c r="G1" s="23" t="s">
        <v>16</v>
      </c>
      <c r="H1" s="23" t="s">
        <v>15</v>
      </c>
      <c r="I1" s="23" t="s">
        <v>14</v>
      </c>
      <c r="J1" s="23" t="s">
        <v>18</v>
      </c>
      <c r="K1" s="25" t="s">
        <v>27</v>
      </c>
      <c r="L1" s="24" t="s">
        <v>48</v>
      </c>
    </row>
    <row r="2" spans="1:13" ht="15.6" x14ac:dyDescent="0.3">
      <c r="A2" s="2">
        <v>2001</v>
      </c>
      <c r="B2" s="3">
        <v>3000000</v>
      </c>
      <c r="C2" s="3">
        <v>3000000</v>
      </c>
      <c r="D2" s="3">
        <v>3000000</v>
      </c>
      <c r="E2" s="6"/>
      <c r="F2" s="6">
        <v>2029</v>
      </c>
      <c r="G2" s="9">
        <v>5.0999999999999996</v>
      </c>
      <c r="H2" s="9">
        <v>6</v>
      </c>
      <c r="I2" s="10">
        <v>50000000</v>
      </c>
      <c r="J2" s="18">
        <v>50000000</v>
      </c>
      <c r="K2" s="18">
        <v>309370000</v>
      </c>
      <c r="L2" s="32">
        <f>(C2-(J2-I2))/J2*100</f>
        <v>6</v>
      </c>
    </row>
    <row r="3" spans="1:13" ht="15.6" x14ac:dyDescent="0.3">
      <c r="A3" s="2">
        <v>2004</v>
      </c>
      <c r="B3" s="4">
        <v>5267762.5</v>
      </c>
      <c r="C3" s="4">
        <v>14508350</v>
      </c>
      <c r="D3" s="4">
        <v>18786913</v>
      </c>
      <c r="E3" s="7"/>
      <c r="F3" s="7">
        <v>2020</v>
      </c>
      <c r="G3" s="9">
        <v>5.25</v>
      </c>
      <c r="H3" s="9"/>
      <c r="I3" s="10">
        <v>5005000</v>
      </c>
      <c r="J3" s="18">
        <v>18540000</v>
      </c>
      <c r="K3" s="18">
        <v>107870000</v>
      </c>
      <c r="L3" s="32">
        <f t="shared" ref="L3:L10" si="0">(C3-(J3-I3))/J3*100</f>
        <v>5.25</v>
      </c>
    </row>
    <row r="4" spans="1:13" ht="15.6" x14ac:dyDescent="0.3">
      <c r="A4" s="2">
        <v>2005</v>
      </c>
      <c r="B4" s="4">
        <v>22344450</v>
      </c>
      <c r="C4" s="4">
        <v>13122225</v>
      </c>
      <c r="D4" s="4">
        <v>8835750</v>
      </c>
      <c r="E4" s="7"/>
      <c r="F4" s="7">
        <v>2024</v>
      </c>
      <c r="G4" s="9">
        <v>5.5</v>
      </c>
      <c r="H4" s="9"/>
      <c r="I4" s="10">
        <v>132990000</v>
      </c>
      <c r="J4" s="18">
        <v>138495000</v>
      </c>
      <c r="K4" s="18">
        <v>174965000</v>
      </c>
      <c r="L4" s="32">
        <f t="shared" si="0"/>
        <v>5.5</v>
      </c>
    </row>
    <row r="5" spans="1:13" ht="15.6" x14ac:dyDescent="0.3">
      <c r="A5" s="2">
        <v>2010</v>
      </c>
      <c r="B5" s="4">
        <v>319750</v>
      </c>
      <c r="C5" s="4">
        <v>319750</v>
      </c>
      <c r="D5" s="4">
        <v>319750</v>
      </c>
      <c r="E5" s="7"/>
      <c r="F5" s="7">
        <v>2026</v>
      </c>
      <c r="G5" s="9">
        <v>5</v>
      </c>
      <c r="H5" s="9"/>
      <c r="I5" s="10">
        <v>6395000</v>
      </c>
      <c r="J5" s="18">
        <v>6395000</v>
      </c>
      <c r="K5" s="18">
        <v>66980000</v>
      </c>
      <c r="L5" s="32">
        <f t="shared" si="0"/>
        <v>5</v>
      </c>
    </row>
    <row r="6" spans="1:13" ht="15.6" x14ac:dyDescent="0.3">
      <c r="A6" s="2">
        <v>2011</v>
      </c>
      <c r="B6" s="4">
        <v>13555750</v>
      </c>
      <c r="C6" s="4">
        <v>13542750</v>
      </c>
      <c r="D6" s="4">
        <v>13548500</v>
      </c>
      <c r="E6" s="7"/>
      <c r="F6" s="7">
        <v>2021</v>
      </c>
      <c r="G6" s="9">
        <v>5</v>
      </c>
      <c r="H6" s="9"/>
      <c r="I6" s="10">
        <v>36915000</v>
      </c>
      <c r="J6" s="18">
        <v>48055000</v>
      </c>
      <c r="K6" s="18">
        <v>104645000</v>
      </c>
      <c r="L6" s="32">
        <f t="shared" si="0"/>
        <v>5</v>
      </c>
    </row>
    <row r="7" spans="1:13" ht="15.6" x14ac:dyDescent="0.3">
      <c r="A7" s="2">
        <v>2011</v>
      </c>
      <c r="B7" s="4">
        <v>2296200</v>
      </c>
      <c r="C7" s="4">
        <v>2297250</v>
      </c>
      <c r="D7" s="4">
        <v>2299000</v>
      </c>
      <c r="E7" s="7"/>
      <c r="F7" s="7">
        <v>2024</v>
      </c>
      <c r="G7" s="9">
        <v>3</v>
      </c>
      <c r="H7" s="9">
        <v>5</v>
      </c>
      <c r="I7" s="10">
        <v>46175000</v>
      </c>
      <c r="J7" s="18">
        <v>46210000</v>
      </c>
      <c r="K7" s="18">
        <v>140645000</v>
      </c>
      <c r="L7" s="32">
        <f t="shared" si="0"/>
        <v>4.8955853711317898</v>
      </c>
    </row>
    <row r="8" spans="1:13" ht="15.6" x14ac:dyDescent="0.3">
      <c r="A8" s="2">
        <v>2013</v>
      </c>
      <c r="B8" s="4">
        <v>3619550</v>
      </c>
      <c r="C8" s="4">
        <v>3619550</v>
      </c>
      <c r="D8" s="4">
        <v>3619550</v>
      </c>
      <c r="E8" s="7"/>
      <c r="F8" s="7">
        <v>2038</v>
      </c>
      <c r="G8" s="9">
        <v>3.5</v>
      </c>
      <c r="H8" s="9">
        <v>5</v>
      </c>
      <c r="I8" s="10">
        <v>75295000</v>
      </c>
      <c r="J8" s="18">
        <v>75295000</v>
      </c>
      <c r="K8" s="18">
        <v>75295000</v>
      </c>
      <c r="L8" s="32">
        <f t="shared" si="0"/>
        <v>4.8071585098612122</v>
      </c>
    </row>
    <row r="9" spans="1:13" ht="15.6" x14ac:dyDescent="0.3">
      <c r="A9" s="2">
        <v>2015</v>
      </c>
      <c r="B9" s="4">
        <f>'Existing Debt'!B15*'Existing Debt'!J16/'Existing Debt'!J15</f>
        <v>1589908.9847098184</v>
      </c>
      <c r="C9" s="4">
        <v>1589908.9847098184</v>
      </c>
      <c r="D9" s="4">
        <v>1589908.9847098184</v>
      </c>
      <c r="E9" s="7">
        <v>2025</v>
      </c>
      <c r="F9" s="7">
        <v>2036</v>
      </c>
      <c r="G9" s="9">
        <v>5</v>
      </c>
      <c r="H9" s="9"/>
      <c r="I9" s="18">
        <v>37775000</v>
      </c>
      <c r="J9" s="18">
        <v>37775000</v>
      </c>
      <c r="K9" s="18">
        <v>37775000</v>
      </c>
      <c r="L9" s="32">
        <f t="shared" si="0"/>
        <v>4.208892083943927</v>
      </c>
      <c r="M9" t="s">
        <v>53</v>
      </c>
    </row>
    <row r="10" spans="1:13" ht="15.6" x14ac:dyDescent="0.3">
      <c r="A10" s="2">
        <v>2015</v>
      </c>
      <c r="B10" s="4">
        <f>'Existing Debt'!B15*'Existing Debt'!J17/'Existing Debt'!J15</f>
        <v>6021241.0152901821</v>
      </c>
      <c r="C10" s="4">
        <v>6021241.0152901821</v>
      </c>
      <c r="D10" s="4">
        <v>6021241.0152901821</v>
      </c>
      <c r="E10" s="7">
        <v>2028</v>
      </c>
      <c r="F10" s="7">
        <v>2036</v>
      </c>
      <c r="G10" s="9">
        <v>4</v>
      </c>
      <c r="H10" s="9"/>
      <c r="I10" s="18">
        <v>143060000</v>
      </c>
      <c r="J10" s="18">
        <v>143060000</v>
      </c>
      <c r="K10" s="18">
        <v>143060000</v>
      </c>
      <c r="L10" s="32">
        <f t="shared" si="0"/>
        <v>4.208892083943927</v>
      </c>
      <c r="M10" t="s">
        <v>53</v>
      </c>
    </row>
    <row r="11" spans="1:13" ht="15.6" x14ac:dyDescent="0.3">
      <c r="A11" s="2">
        <v>2015</v>
      </c>
      <c r="B11" s="4">
        <v>3649394.76</v>
      </c>
      <c r="C11" s="4">
        <v>3650904</v>
      </c>
      <c r="D11" s="4">
        <v>3649346</v>
      </c>
      <c r="E11" s="7"/>
      <c r="F11" s="7">
        <v>2031</v>
      </c>
      <c r="G11" s="9">
        <v>1.01</v>
      </c>
      <c r="H11" s="9">
        <v>3.33</v>
      </c>
      <c r="I11" s="10">
        <v>93100000</v>
      </c>
      <c r="J11" s="18">
        <v>93945000</v>
      </c>
      <c r="K11" s="18">
        <v>95975000</v>
      </c>
      <c r="L11" s="32">
        <f>(C11-(J11-I11))/J11*100</f>
        <v>2.9867518228750867</v>
      </c>
    </row>
    <row r="12" spans="1:13" ht="15.6" x14ac:dyDescent="0.3">
      <c r="A12" s="2">
        <v>2016</v>
      </c>
      <c r="B12" s="4">
        <v>4356687.5</v>
      </c>
      <c r="C12" s="4">
        <f>4356687.5</f>
        <v>4356687.5</v>
      </c>
      <c r="D12" s="4">
        <f>4356687.5</f>
        <v>4356687.5</v>
      </c>
      <c r="E12" s="7">
        <v>2032</v>
      </c>
      <c r="F12" s="7">
        <v>2038</v>
      </c>
      <c r="G12" s="9">
        <v>3.25</v>
      </c>
      <c r="H12" s="9">
        <v>5</v>
      </c>
      <c r="I12" s="10">
        <v>96630000</v>
      </c>
      <c r="J12" s="18">
        <v>96630000</v>
      </c>
      <c r="K12" s="18">
        <v>96630000</v>
      </c>
      <c r="L12" s="32">
        <f t="shared" ref="L12:L15" si="1">(C12-(J12-I12))/J12*100</f>
        <v>4.5086282727931284</v>
      </c>
    </row>
    <row r="13" spans="1:13" ht="15.6" x14ac:dyDescent="0.3">
      <c r="A13" s="2">
        <v>2016</v>
      </c>
      <c r="B13" s="4">
        <v>1334331.1000000001</v>
      </c>
      <c r="C13" s="4">
        <v>1337748</v>
      </c>
      <c r="D13" s="4">
        <v>1335439</v>
      </c>
      <c r="E13" s="7"/>
      <c r="F13" s="7">
        <v>2031</v>
      </c>
      <c r="G13" s="9">
        <v>1.17</v>
      </c>
      <c r="H13" s="9">
        <v>3.61</v>
      </c>
      <c r="I13" s="10">
        <v>32125000</v>
      </c>
      <c r="J13" s="18">
        <v>32360000</v>
      </c>
      <c r="K13" s="18">
        <v>32785000</v>
      </c>
      <c r="L13" s="32">
        <f t="shared" si="1"/>
        <v>3.4077503090234855</v>
      </c>
    </row>
    <row r="14" spans="1:13" ht="15.6" x14ac:dyDescent="0.3">
      <c r="A14" s="2">
        <v>2016</v>
      </c>
      <c r="B14" s="4">
        <v>2767250</v>
      </c>
      <c r="C14" s="4">
        <v>2767250</v>
      </c>
      <c r="D14" s="4">
        <v>2767250</v>
      </c>
      <c r="E14" s="7"/>
      <c r="F14" s="8">
        <v>2031</v>
      </c>
      <c r="G14" s="9">
        <v>1.17</v>
      </c>
      <c r="H14" s="9">
        <v>3.61</v>
      </c>
      <c r="I14" s="10">
        <v>55345000</v>
      </c>
      <c r="J14" s="18">
        <v>55345000</v>
      </c>
      <c r="K14" s="18">
        <v>55345000</v>
      </c>
      <c r="L14" s="32">
        <f t="shared" si="1"/>
        <v>5</v>
      </c>
    </row>
    <row r="15" spans="1:13" ht="15.6" x14ac:dyDescent="0.3">
      <c r="A15" s="2">
        <v>1998</v>
      </c>
      <c r="B15" s="4">
        <v>10231557</v>
      </c>
      <c r="C15" s="4">
        <v>10231557</v>
      </c>
      <c r="D15" s="4">
        <v>10231557</v>
      </c>
      <c r="E15" s="7"/>
      <c r="F15" s="8">
        <v>2029</v>
      </c>
      <c r="G15" s="9">
        <v>4.875</v>
      </c>
      <c r="H15" s="9">
        <v>5.03</v>
      </c>
      <c r="I15" s="10">
        <v>72627030</v>
      </c>
      <c r="J15" s="18">
        <v>78890400</v>
      </c>
      <c r="K15" s="18">
        <v>159645307</v>
      </c>
      <c r="L15" s="32">
        <f t="shared" si="1"/>
        <v>5.0299998478902372</v>
      </c>
    </row>
    <row r="16" spans="1:13" ht="15.6" x14ac:dyDescent="0.3">
      <c r="A16" s="30"/>
      <c r="B16" s="31"/>
      <c r="C16" s="31"/>
      <c r="D16" s="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AC9E-14F9-45BD-A1E2-AE0351A446A7}">
  <dimension ref="A1:G15"/>
  <sheetViews>
    <sheetView workbookViewId="0">
      <selection activeCell="I5" sqref="I5"/>
    </sheetView>
  </sheetViews>
  <sheetFormatPr defaultRowHeight="14.4" x14ac:dyDescent="0.3"/>
  <cols>
    <col min="5" max="5" width="14.33203125" customWidth="1"/>
    <col min="6" max="6" width="13.77734375" customWidth="1"/>
  </cols>
  <sheetData>
    <row r="1" spans="1:7" ht="62.4" x14ac:dyDescent="0.3">
      <c r="A1" s="23" t="s">
        <v>19</v>
      </c>
      <c r="B1" s="23" t="s">
        <v>12</v>
      </c>
      <c r="C1" s="23" t="s">
        <v>16</v>
      </c>
      <c r="D1" s="23" t="s">
        <v>15</v>
      </c>
      <c r="E1" s="23" t="s">
        <v>54</v>
      </c>
      <c r="F1" s="25" t="s">
        <v>27</v>
      </c>
      <c r="G1" s="24" t="s">
        <v>57</v>
      </c>
    </row>
    <row r="2" spans="1:7" ht="15.6" x14ac:dyDescent="0.3">
      <c r="A2" s="6"/>
      <c r="B2" s="6">
        <v>2029</v>
      </c>
      <c r="C2" s="9">
        <v>5.0999999999999996</v>
      </c>
      <c r="D2" s="9">
        <v>6</v>
      </c>
      <c r="E2" s="10">
        <v>50000000</v>
      </c>
      <c r="F2" s="18">
        <v>309370000</v>
      </c>
      <c r="G2" t="s">
        <v>58</v>
      </c>
    </row>
    <row r="3" spans="1:7" ht="15.6" x14ac:dyDescent="0.3">
      <c r="A3" s="7"/>
      <c r="B3" s="7">
        <v>2020</v>
      </c>
      <c r="C3" s="9">
        <v>5.25</v>
      </c>
      <c r="D3" s="9"/>
      <c r="E3" s="10">
        <v>5005000</v>
      </c>
      <c r="F3" s="18">
        <v>107870000</v>
      </c>
      <c r="G3" t="s">
        <v>58</v>
      </c>
    </row>
    <row r="4" spans="1:7" ht="15.6" x14ac:dyDescent="0.3">
      <c r="A4" s="7"/>
      <c r="B4" s="7">
        <v>2024</v>
      </c>
      <c r="C4" s="9">
        <v>5.5</v>
      </c>
      <c r="D4" s="9"/>
      <c r="E4" s="10">
        <v>132990000</v>
      </c>
      <c r="F4" s="18">
        <v>174965000</v>
      </c>
      <c r="G4" t="s">
        <v>58</v>
      </c>
    </row>
    <row r="5" spans="1:7" ht="15.6" x14ac:dyDescent="0.3">
      <c r="A5" s="7"/>
      <c r="B5" s="7">
        <v>2026</v>
      </c>
      <c r="C5" s="9">
        <v>5</v>
      </c>
      <c r="D5" s="9"/>
      <c r="E5" s="10">
        <v>6395000</v>
      </c>
      <c r="F5" s="18">
        <v>66980000</v>
      </c>
      <c r="G5" t="s">
        <v>58</v>
      </c>
    </row>
    <row r="6" spans="1:7" ht="15.6" x14ac:dyDescent="0.3">
      <c r="A6" s="7"/>
      <c r="B6" s="7">
        <v>2021</v>
      </c>
      <c r="C6" s="9">
        <v>5</v>
      </c>
      <c r="D6" s="9"/>
      <c r="E6" s="10">
        <v>36915000</v>
      </c>
      <c r="F6" s="18">
        <v>104645000</v>
      </c>
      <c r="G6" t="s">
        <v>58</v>
      </c>
    </row>
    <row r="7" spans="1:7" ht="15.6" x14ac:dyDescent="0.3">
      <c r="A7" s="7"/>
      <c r="B7" s="7">
        <v>2024</v>
      </c>
      <c r="C7" s="9">
        <v>3</v>
      </c>
      <c r="D7" s="9">
        <v>5</v>
      </c>
      <c r="E7" s="10">
        <v>46175000</v>
      </c>
      <c r="F7" s="18">
        <v>140645000</v>
      </c>
      <c r="G7" t="s">
        <v>58</v>
      </c>
    </row>
    <row r="8" spans="1:7" ht="15.6" x14ac:dyDescent="0.3">
      <c r="A8" s="7"/>
      <c r="B8" s="7">
        <v>2038</v>
      </c>
      <c r="C8" s="9">
        <v>3.5</v>
      </c>
      <c r="D8" s="9">
        <v>5</v>
      </c>
      <c r="E8" s="10">
        <v>75295000</v>
      </c>
      <c r="F8" s="18">
        <v>75295000</v>
      </c>
      <c r="G8" t="s">
        <v>58</v>
      </c>
    </row>
    <row r="9" spans="1:7" ht="15.6" x14ac:dyDescent="0.3">
      <c r="A9" s="7">
        <v>2025</v>
      </c>
      <c r="B9" s="7">
        <v>2036</v>
      </c>
      <c r="C9" s="9">
        <v>5</v>
      </c>
      <c r="D9" s="9"/>
      <c r="E9" s="18">
        <v>37775000</v>
      </c>
      <c r="F9" s="18">
        <v>37775000</v>
      </c>
      <c r="G9" t="s">
        <v>58</v>
      </c>
    </row>
    <row r="10" spans="1:7" ht="15.6" x14ac:dyDescent="0.3">
      <c r="A10" s="7">
        <v>2028</v>
      </c>
      <c r="B10" s="7">
        <v>2036</v>
      </c>
      <c r="C10" s="9">
        <v>4</v>
      </c>
      <c r="D10" s="9"/>
      <c r="E10" s="18">
        <v>143060000</v>
      </c>
      <c r="F10" s="18">
        <v>143060000</v>
      </c>
      <c r="G10" t="s">
        <v>58</v>
      </c>
    </row>
    <row r="11" spans="1:7" ht="15.6" x14ac:dyDescent="0.3">
      <c r="A11" s="7"/>
      <c r="B11" s="7">
        <v>2031</v>
      </c>
      <c r="C11" s="9">
        <v>1.01</v>
      </c>
      <c r="D11" s="9">
        <v>3.33</v>
      </c>
      <c r="E11" s="10">
        <v>93100000</v>
      </c>
      <c r="F11" s="18">
        <v>95975000</v>
      </c>
      <c r="G11" t="s">
        <v>58</v>
      </c>
    </row>
    <row r="12" spans="1:7" ht="15.6" x14ac:dyDescent="0.3">
      <c r="A12" s="7">
        <v>2032</v>
      </c>
      <c r="B12" s="7">
        <v>2038</v>
      </c>
      <c r="C12" s="9">
        <v>3.25</v>
      </c>
      <c r="D12" s="9">
        <v>5</v>
      </c>
      <c r="E12" s="10">
        <v>96630000</v>
      </c>
      <c r="F12" s="18">
        <v>96630000</v>
      </c>
      <c r="G12" t="s">
        <v>58</v>
      </c>
    </row>
    <row r="13" spans="1:7" ht="15.6" x14ac:dyDescent="0.3">
      <c r="A13" s="7"/>
      <c r="B13" s="7">
        <v>2031</v>
      </c>
      <c r="C13" s="9">
        <v>1.17</v>
      </c>
      <c r="D13" s="9">
        <v>3.61</v>
      </c>
      <c r="E13" s="10">
        <v>32125000</v>
      </c>
      <c r="F13" s="18">
        <v>32785000</v>
      </c>
      <c r="G13" t="s">
        <v>58</v>
      </c>
    </row>
    <row r="14" spans="1:7" ht="15.6" x14ac:dyDescent="0.3">
      <c r="A14" s="7"/>
      <c r="B14" s="8">
        <v>2031</v>
      </c>
      <c r="C14" s="9">
        <v>1.17</v>
      </c>
      <c r="D14" s="9">
        <v>3.61</v>
      </c>
      <c r="E14" s="10">
        <v>55345000</v>
      </c>
      <c r="F14" s="18">
        <v>55345000</v>
      </c>
      <c r="G14" t="s">
        <v>58</v>
      </c>
    </row>
    <row r="15" spans="1:7" ht="15.6" x14ac:dyDescent="0.3">
      <c r="A15" s="7"/>
      <c r="B15" s="8">
        <v>2029</v>
      </c>
      <c r="C15" s="9">
        <v>4.875</v>
      </c>
      <c r="D15" s="9">
        <v>5.03</v>
      </c>
      <c r="E15" s="10">
        <v>72627030</v>
      </c>
      <c r="F15" s="18">
        <v>159645307</v>
      </c>
      <c r="G15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FDF6-4C07-4885-B3D0-2CB341F68578}">
  <dimension ref="A1:K33"/>
  <sheetViews>
    <sheetView tabSelected="1" topLeftCell="A10" workbookViewId="0">
      <selection activeCell="A21" sqref="A21"/>
    </sheetView>
  </sheetViews>
  <sheetFormatPr defaultRowHeight="14.4" x14ac:dyDescent="0.3"/>
  <cols>
    <col min="1" max="1" width="48.44140625" customWidth="1"/>
    <col min="2" max="2" width="20.6640625" customWidth="1"/>
    <col min="3" max="3" width="21.77734375" customWidth="1"/>
    <col min="4" max="4" width="30.5546875" customWidth="1"/>
    <col min="5" max="5" width="36" customWidth="1"/>
    <col min="6" max="6" width="23.88671875" customWidth="1"/>
  </cols>
  <sheetData>
    <row r="1" spans="1:11" ht="15.6" x14ac:dyDescent="0.3">
      <c r="A1" s="26" t="s">
        <v>29</v>
      </c>
      <c r="B1" s="11" t="s">
        <v>30</v>
      </c>
      <c r="C1" s="11" t="s">
        <v>31</v>
      </c>
      <c r="D1" s="11" t="s">
        <v>32</v>
      </c>
      <c r="E1" s="11" t="s">
        <v>35</v>
      </c>
      <c r="F1" s="11" t="s">
        <v>34</v>
      </c>
      <c r="G1" s="28"/>
      <c r="H1" s="28"/>
      <c r="I1" s="28"/>
      <c r="J1" s="28"/>
      <c r="K1" s="28"/>
    </row>
    <row r="2" spans="1:11" ht="15.6" x14ac:dyDescent="0.3">
      <c r="A2" s="9" t="s">
        <v>33</v>
      </c>
      <c r="B2" s="18">
        <v>116265000</v>
      </c>
      <c r="C2" s="18">
        <v>1050000</v>
      </c>
      <c r="D2" s="9">
        <v>2022</v>
      </c>
      <c r="E2" s="9">
        <v>2.5</v>
      </c>
      <c r="F2" s="9">
        <v>7.5</v>
      </c>
    </row>
    <row r="3" spans="1:11" ht="15.6" x14ac:dyDescent="0.3">
      <c r="A3" s="9" t="s">
        <v>36</v>
      </c>
      <c r="B3" s="18">
        <v>244122000</v>
      </c>
      <c r="C3" s="18">
        <v>6217000</v>
      </c>
      <c r="D3" s="9">
        <v>2022</v>
      </c>
      <c r="E3" s="9">
        <v>2.5</v>
      </c>
      <c r="F3" s="9">
        <v>10</v>
      </c>
    </row>
    <row r="4" spans="1:11" ht="15.6" x14ac:dyDescent="0.3">
      <c r="A4" s="9" t="s">
        <v>37</v>
      </c>
      <c r="B4" s="18">
        <v>244122000</v>
      </c>
      <c r="C4" s="18">
        <v>7730000</v>
      </c>
      <c r="D4" s="9">
        <v>2022</v>
      </c>
      <c r="E4" s="9">
        <v>2.5</v>
      </c>
      <c r="F4" s="9">
        <v>12.5</v>
      </c>
    </row>
    <row r="5" spans="1:11" ht="15.6" x14ac:dyDescent="0.3">
      <c r="A5" s="9" t="s">
        <v>38</v>
      </c>
      <c r="B5" s="18">
        <v>88238000</v>
      </c>
      <c r="C5" s="18">
        <v>1373000</v>
      </c>
      <c r="D5" s="9">
        <v>2022</v>
      </c>
      <c r="E5" s="9">
        <v>2.5</v>
      </c>
      <c r="F5" s="9">
        <v>10</v>
      </c>
    </row>
    <row r="6" spans="1:11" ht="15.6" x14ac:dyDescent="0.3">
      <c r="A6" s="9" t="s">
        <v>39</v>
      </c>
      <c r="B6" s="18">
        <v>88238000</v>
      </c>
      <c r="C6" s="18">
        <v>1637000</v>
      </c>
      <c r="D6" s="9">
        <v>2022</v>
      </c>
      <c r="E6" s="9">
        <v>2.5</v>
      </c>
      <c r="F6" s="9">
        <v>12.5</v>
      </c>
    </row>
    <row r="7" spans="1:11" ht="15.6" x14ac:dyDescent="0.3">
      <c r="A7" s="9" t="s">
        <v>40</v>
      </c>
      <c r="B7" s="18">
        <v>151745000</v>
      </c>
      <c r="C7" s="18">
        <v>708000</v>
      </c>
      <c r="D7" s="9">
        <v>2022</v>
      </c>
      <c r="E7" s="9">
        <v>2.5</v>
      </c>
      <c r="F7" s="9">
        <v>12.5</v>
      </c>
    </row>
    <row r="8" spans="1:11" ht="15.6" x14ac:dyDescent="0.3">
      <c r="A8" s="9" t="s">
        <v>41</v>
      </c>
      <c r="B8" s="18">
        <v>193330000</v>
      </c>
      <c r="C8" s="18">
        <v>1051000</v>
      </c>
      <c r="D8" s="9">
        <v>2022</v>
      </c>
      <c r="E8" s="9">
        <v>2.5</v>
      </c>
      <c r="F8" s="9">
        <v>20</v>
      </c>
    </row>
    <row r="9" spans="1:11" ht="15.6" x14ac:dyDescent="0.3">
      <c r="A9" s="9" t="s">
        <v>59</v>
      </c>
      <c r="B9" s="18">
        <v>1200000</v>
      </c>
      <c r="C9" s="18">
        <v>30000</v>
      </c>
      <c r="D9" s="9">
        <v>2020</v>
      </c>
      <c r="E9" s="9">
        <v>2</v>
      </c>
      <c r="F9" s="9"/>
    </row>
    <row r="10" spans="1:11" ht="15.6" x14ac:dyDescent="0.3">
      <c r="A10" s="9" t="s">
        <v>61</v>
      </c>
      <c r="B10" s="18">
        <v>12000000</v>
      </c>
      <c r="C10" s="18">
        <v>30000</v>
      </c>
      <c r="D10" s="9">
        <v>2022</v>
      </c>
      <c r="E10" s="9">
        <v>3</v>
      </c>
      <c r="F10" s="9"/>
    </row>
    <row r="11" spans="1:11" ht="15.6" x14ac:dyDescent="0.3">
      <c r="A11" s="9"/>
      <c r="B11" s="18"/>
      <c r="C11" s="18"/>
      <c r="D11" s="9"/>
      <c r="E11" s="9"/>
      <c r="F11" s="9"/>
    </row>
    <row r="12" spans="1:11" ht="15.6" x14ac:dyDescent="0.3">
      <c r="A12" s="11" t="s">
        <v>43</v>
      </c>
      <c r="B12" s="27"/>
      <c r="C12" s="27"/>
      <c r="D12" s="11"/>
      <c r="E12" s="11"/>
      <c r="F12" s="11"/>
    </row>
    <row r="13" spans="1:11" ht="15.6" x14ac:dyDescent="0.3">
      <c r="A13" s="9" t="s">
        <v>44</v>
      </c>
      <c r="B13" s="18" t="s">
        <v>49</v>
      </c>
      <c r="C13" s="18"/>
      <c r="D13" s="9">
        <v>2020</v>
      </c>
      <c r="E13" s="9">
        <v>0</v>
      </c>
      <c r="F13" s="9">
        <v>9</v>
      </c>
    </row>
    <row r="14" spans="1:11" ht="15.6" x14ac:dyDescent="0.3">
      <c r="A14" s="9" t="s">
        <v>45</v>
      </c>
      <c r="B14" s="18"/>
      <c r="C14" s="18"/>
      <c r="D14" s="9">
        <v>2020</v>
      </c>
      <c r="E14" s="9">
        <v>0</v>
      </c>
      <c r="F14" s="9">
        <v>5</v>
      </c>
    </row>
    <row r="15" spans="1:11" ht="15.6" x14ac:dyDescent="0.3">
      <c r="A15" s="9" t="s">
        <v>46</v>
      </c>
      <c r="B15" s="18"/>
      <c r="C15" s="18"/>
      <c r="D15" s="9">
        <v>2030</v>
      </c>
      <c r="E15" s="9">
        <v>0</v>
      </c>
      <c r="F15" s="9">
        <v>-11</v>
      </c>
    </row>
    <row r="16" spans="1:11" ht="15.6" x14ac:dyDescent="0.3">
      <c r="A16" s="9" t="s">
        <v>47</v>
      </c>
      <c r="B16" s="18"/>
      <c r="C16" s="18"/>
      <c r="D16" s="9">
        <v>2022</v>
      </c>
      <c r="E16" s="9"/>
      <c r="F16" s="9"/>
    </row>
    <row r="17" spans="1:6" ht="15.6" x14ac:dyDescent="0.3">
      <c r="A17" s="9"/>
      <c r="B17" s="18"/>
      <c r="C17" s="18"/>
      <c r="D17" s="9"/>
      <c r="E17" s="9"/>
      <c r="F17" s="9"/>
    </row>
    <row r="18" spans="1:6" ht="15.6" x14ac:dyDescent="0.3">
      <c r="A18" s="9" t="s">
        <v>42</v>
      </c>
      <c r="B18" s="18"/>
      <c r="C18" s="18"/>
      <c r="D18" s="9"/>
      <c r="E18" s="9"/>
      <c r="F18" s="9"/>
    </row>
    <row r="19" spans="1:6" ht="15.6" x14ac:dyDescent="0.3">
      <c r="A19" s="9" t="s">
        <v>50</v>
      </c>
      <c r="B19" s="18"/>
      <c r="C19" s="18"/>
      <c r="D19" s="9"/>
      <c r="E19" s="9"/>
      <c r="F19" s="9"/>
    </row>
    <row r="20" spans="1:6" ht="15.6" x14ac:dyDescent="0.3">
      <c r="A20" s="9" t="s">
        <v>62</v>
      </c>
      <c r="B20" s="18"/>
      <c r="C20" s="18"/>
      <c r="D20" s="9"/>
      <c r="E20" s="9"/>
      <c r="F20" s="9"/>
    </row>
    <row r="21" spans="1:6" ht="15.6" x14ac:dyDescent="0.3">
      <c r="A21" s="9"/>
      <c r="B21" s="18"/>
      <c r="C21" s="18"/>
      <c r="D21" s="9"/>
      <c r="E21" s="9"/>
      <c r="F21" s="9"/>
    </row>
    <row r="22" spans="1:6" ht="15.6" x14ac:dyDescent="0.3">
      <c r="A22" s="9"/>
      <c r="B22" s="18"/>
      <c r="C22" s="18"/>
      <c r="D22" s="9"/>
      <c r="E22" s="9"/>
      <c r="F22" s="9"/>
    </row>
    <row r="23" spans="1:6" ht="15.6" x14ac:dyDescent="0.3">
      <c r="A23" s="9"/>
      <c r="B23" s="18"/>
      <c r="C23" s="18"/>
      <c r="D23" s="9"/>
      <c r="E23" s="9"/>
      <c r="F23" s="9"/>
    </row>
    <row r="24" spans="1:6" ht="15.6" x14ac:dyDescent="0.3">
      <c r="A24" s="9"/>
      <c r="B24" s="18"/>
      <c r="C24" s="18"/>
      <c r="D24" s="9"/>
      <c r="E24" s="9"/>
      <c r="F24" s="9"/>
    </row>
    <row r="25" spans="1:6" ht="15.6" x14ac:dyDescent="0.3">
      <c r="A25" s="9"/>
      <c r="B25" s="18"/>
      <c r="C25" s="18"/>
      <c r="D25" s="9"/>
      <c r="E25" s="9"/>
      <c r="F25" s="9"/>
    </row>
    <row r="26" spans="1:6" ht="15.6" x14ac:dyDescent="0.3">
      <c r="A26" s="9"/>
      <c r="B26" s="18"/>
      <c r="C26" s="18"/>
      <c r="D26" s="9"/>
      <c r="E26" s="9"/>
      <c r="F26" s="9"/>
    </row>
    <row r="27" spans="1:6" ht="15.6" x14ac:dyDescent="0.3">
      <c r="A27" s="9"/>
      <c r="B27" s="18"/>
      <c r="C27" s="18"/>
      <c r="D27" s="9"/>
      <c r="E27" s="9"/>
      <c r="F27" s="9"/>
    </row>
    <row r="28" spans="1:6" ht="15.6" x14ac:dyDescent="0.3">
      <c r="A28" s="9"/>
      <c r="B28" s="18"/>
      <c r="C28" s="18"/>
      <c r="D28" s="9"/>
      <c r="E28" s="9"/>
      <c r="F28" s="9"/>
    </row>
    <row r="29" spans="1:6" ht="15.6" x14ac:dyDescent="0.3">
      <c r="A29" s="9"/>
      <c r="B29" s="18"/>
      <c r="C29" s="18"/>
      <c r="D29" s="9"/>
      <c r="E29" s="9"/>
      <c r="F29" s="9"/>
    </row>
    <row r="30" spans="1:6" ht="15.6" x14ac:dyDescent="0.3">
      <c r="A30" s="9"/>
      <c r="B30" s="18"/>
      <c r="C30" s="18"/>
      <c r="D30" s="9"/>
      <c r="E30" s="9"/>
      <c r="F30" s="9"/>
    </row>
    <row r="31" spans="1:6" ht="15.6" x14ac:dyDescent="0.3">
      <c r="A31" s="9"/>
      <c r="B31" s="18"/>
      <c r="C31" s="18"/>
      <c r="D31" s="9"/>
      <c r="E31" s="9"/>
      <c r="F31" s="9"/>
    </row>
    <row r="32" spans="1:6" ht="15.6" x14ac:dyDescent="0.3">
      <c r="A32" s="9"/>
      <c r="B32" s="18"/>
      <c r="C32" s="18"/>
      <c r="D32" s="9"/>
      <c r="E32" s="9"/>
      <c r="F32" s="9"/>
    </row>
    <row r="33" spans="1:6" ht="15.6" x14ac:dyDescent="0.3">
      <c r="A33" s="9"/>
      <c r="B33" s="9"/>
      <c r="C33" s="9"/>
      <c r="D33" s="9"/>
      <c r="E33" s="9"/>
      <c r="F3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9A10B-248C-4D2F-8E7B-B222D4657AD7}">
  <dimension ref="A1:E10"/>
  <sheetViews>
    <sheetView workbookViewId="0">
      <selection activeCell="B11" sqref="B11"/>
    </sheetView>
  </sheetViews>
  <sheetFormatPr defaultRowHeight="14.4" x14ac:dyDescent="0.3"/>
  <cols>
    <col min="1" max="1" width="24.44140625" customWidth="1"/>
    <col min="2" max="2" width="17.88671875" customWidth="1"/>
    <col min="3" max="3" width="21.33203125" customWidth="1"/>
    <col min="4" max="4" width="11.21875" customWidth="1"/>
  </cols>
  <sheetData>
    <row r="1" spans="1:5" ht="15.6" x14ac:dyDescent="0.3">
      <c r="A1" s="26" t="s">
        <v>29</v>
      </c>
      <c r="B1" s="11" t="s">
        <v>30</v>
      </c>
      <c r="C1" s="11" t="s">
        <v>31</v>
      </c>
      <c r="D1" s="11" t="s">
        <v>55</v>
      </c>
    </row>
    <row r="2" spans="1:5" ht="15.6" x14ac:dyDescent="0.3">
      <c r="A2" s="9" t="s">
        <v>33</v>
      </c>
      <c r="B2" s="18">
        <v>116265000</v>
      </c>
      <c r="C2" s="18">
        <v>1050000</v>
      </c>
      <c r="D2">
        <v>0</v>
      </c>
    </row>
    <row r="3" spans="1:5" ht="15.6" x14ac:dyDescent="0.3">
      <c r="A3" s="9" t="s">
        <v>36</v>
      </c>
      <c r="B3" s="18">
        <v>244122000</v>
      </c>
      <c r="C3" s="18">
        <v>6217000</v>
      </c>
      <c r="D3">
        <v>1</v>
      </c>
    </row>
    <row r="4" spans="1:5" ht="15.6" x14ac:dyDescent="0.3">
      <c r="A4" s="9" t="s">
        <v>37</v>
      </c>
      <c r="B4" s="18">
        <v>244122000</v>
      </c>
      <c r="C4" s="18">
        <v>7730000</v>
      </c>
      <c r="D4">
        <v>2</v>
      </c>
    </row>
    <row r="5" spans="1:5" ht="15.6" x14ac:dyDescent="0.3">
      <c r="A5" s="9" t="s">
        <v>38</v>
      </c>
      <c r="B5" s="18">
        <v>88238000</v>
      </c>
      <c r="C5" s="18">
        <v>1373000</v>
      </c>
      <c r="D5">
        <v>3</v>
      </c>
    </row>
    <row r="6" spans="1:5" ht="15.6" x14ac:dyDescent="0.3">
      <c r="A6" s="9" t="s">
        <v>39</v>
      </c>
      <c r="B6" s="18">
        <v>88238000</v>
      </c>
      <c r="C6" s="18">
        <v>1637000</v>
      </c>
      <c r="D6">
        <v>4</v>
      </c>
    </row>
    <row r="7" spans="1:5" ht="15.6" x14ac:dyDescent="0.3">
      <c r="A7" s="9" t="s">
        <v>40</v>
      </c>
      <c r="B7" s="18">
        <v>151745000</v>
      </c>
      <c r="C7" s="18">
        <v>708000</v>
      </c>
      <c r="D7">
        <v>5</v>
      </c>
    </row>
    <row r="8" spans="1:5" ht="15.6" x14ac:dyDescent="0.3">
      <c r="A8" s="9" t="s">
        <v>41</v>
      </c>
      <c r="B8" s="18">
        <v>193330000</v>
      </c>
      <c r="C8" s="18">
        <v>1051000</v>
      </c>
      <c r="D8">
        <v>6</v>
      </c>
    </row>
    <row r="9" spans="1:5" ht="15.6" x14ac:dyDescent="0.3">
      <c r="A9" s="9" t="s">
        <v>59</v>
      </c>
      <c r="B9" s="18">
        <v>1200000</v>
      </c>
      <c r="C9" s="18">
        <v>30000</v>
      </c>
      <c r="D9" s="9">
        <v>7</v>
      </c>
      <c r="E9" s="9"/>
    </row>
    <row r="10" spans="1:5" ht="15.6" x14ac:dyDescent="0.3">
      <c r="A10" s="9" t="s">
        <v>60</v>
      </c>
      <c r="B10" s="18">
        <v>8000000</v>
      </c>
      <c r="C10" s="18">
        <v>30000</v>
      </c>
      <c r="D10" s="9">
        <v>8</v>
      </c>
      <c r="E10" s="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5AF1F-745E-4CC5-9701-0444FE068A76}">
  <dimension ref="A1:B22"/>
  <sheetViews>
    <sheetView workbookViewId="0">
      <selection activeCell="C22" sqref="C22"/>
    </sheetView>
  </sheetViews>
  <sheetFormatPr defaultRowHeight="14.4" x14ac:dyDescent="0.3"/>
  <sheetData>
    <row r="1" spans="1:2" x14ac:dyDescent="0.3">
      <c r="A1" t="s">
        <v>56</v>
      </c>
      <c r="B1" t="s">
        <v>51</v>
      </c>
    </row>
    <row r="2" spans="1:2" x14ac:dyDescent="0.3">
      <c r="A2">
        <v>2020</v>
      </c>
      <c r="B2">
        <v>70133315</v>
      </c>
    </row>
    <row r="3" spans="1:2" x14ac:dyDescent="0.3">
      <c r="A3">
        <v>2021</v>
      </c>
      <c r="B3">
        <v>70000000</v>
      </c>
    </row>
    <row r="4" spans="1:2" x14ac:dyDescent="0.3">
      <c r="A4">
        <v>2022</v>
      </c>
      <c r="B4">
        <v>70000000</v>
      </c>
    </row>
    <row r="5" spans="1:2" x14ac:dyDescent="0.3">
      <c r="A5">
        <v>2023</v>
      </c>
      <c r="B5">
        <v>70000000</v>
      </c>
    </row>
    <row r="6" spans="1:2" x14ac:dyDescent="0.3">
      <c r="A6">
        <v>2024</v>
      </c>
      <c r="B6">
        <v>70000000</v>
      </c>
    </row>
    <row r="7" spans="1:2" x14ac:dyDescent="0.3">
      <c r="A7">
        <v>2025</v>
      </c>
      <c r="B7">
        <v>70000000</v>
      </c>
    </row>
    <row r="8" spans="1:2" x14ac:dyDescent="0.3">
      <c r="A8">
        <v>2026</v>
      </c>
      <c r="B8">
        <v>70000000</v>
      </c>
    </row>
    <row r="9" spans="1:2" x14ac:dyDescent="0.3">
      <c r="A9">
        <v>2027</v>
      </c>
      <c r="B9">
        <v>70000000</v>
      </c>
    </row>
    <row r="10" spans="1:2" x14ac:dyDescent="0.3">
      <c r="A10">
        <v>2028</v>
      </c>
      <c r="B10">
        <v>70000000</v>
      </c>
    </row>
    <row r="11" spans="1:2" x14ac:dyDescent="0.3">
      <c r="A11">
        <v>2029</v>
      </c>
      <c r="B11">
        <v>70000000</v>
      </c>
    </row>
    <row r="12" spans="1:2" x14ac:dyDescent="0.3">
      <c r="A12">
        <v>2030</v>
      </c>
      <c r="B12">
        <v>70000000</v>
      </c>
    </row>
    <row r="13" spans="1:2" x14ac:dyDescent="0.3">
      <c r="A13">
        <v>2031</v>
      </c>
      <c r="B13">
        <v>70000000</v>
      </c>
    </row>
    <row r="14" spans="1:2" x14ac:dyDescent="0.3">
      <c r="A14">
        <v>2032</v>
      </c>
      <c r="B14">
        <v>38000000</v>
      </c>
    </row>
    <row r="15" spans="1:2" x14ac:dyDescent="0.3">
      <c r="A15">
        <v>2033</v>
      </c>
      <c r="B15">
        <v>38000000</v>
      </c>
    </row>
    <row r="16" spans="1:2" x14ac:dyDescent="0.3">
      <c r="A16">
        <v>2034</v>
      </c>
      <c r="B16">
        <v>38000000</v>
      </c>
    </row>
    <row r="17" spans="1:2" x14ac:dyDescent="0.3">
      <c r="A17">
        <v>2035</v>
      </c>
      <c r="B17">
        <v>38000000</v>
      </c>
    </row>
    <row r="18" spans="1:2" x14ac:dyDescent="0.3">
      <c r="A18">
        <v>2036</v>
      </c>
      <c r="B18">
        <v>38000000</v>
      </c>
    </row>
    <row r="19" spans="1:2" x14ac:dyDescent="0.3">
      <c r="A19">
        <v>2037</v>
      </c>
      <c r="B19">
        <v>38000000</v>
      </c>
    </row>
    <row r="20" spans="1:2" x14ac:dyDescent="0.3">
      <c r="A20">
        <v>2038</v>
      </c>
      <c r="B20">
        <v>38000000</v>
      </c>
    </row>
    <row r="21" spans="1:2" x14ac:dyDescent="0.3">
      <c r="A21">
        <v>2039</v>
      </c>
      <c r="B21">
        <v>38000000</v>
      </c>
    </row>
    <row r="22" spans="1:2" x14ac:dyDescent="0.3">
      <c r="A22">
        <v>2040</v>
      </c>
      <c r="B22">
        <v>38000000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95BB769DF30048ADDB682BED2D03BF" ma:contentTypeVersion="12" ma:contentTypeDescription="Create a new document." ma:contentTypeScope="" ma:versionID="435b3f84c3e6ac3a6362078e5dcdd9d8">
  <xsd:schema xmlns:xsd="http://www.w3.org/2001/XMLSchema" xmlns:xs="http://www.w3.org/2001/XMLSchema" xmlns:p="http://schemas.microsoft.com/office/2006/metadata/properties" xmlns:ns3="8692fb02-64ee-477a-8829-0b8419474116" xmlns:ns4="e525f45e-12aa-43f1-99a0-18fd9df9a174" targetNamespace="http://schemas.microsoft.com/office/2006/metadata/properties" ma:root="true" ma:fieldsID="d840cc6d7d9f7d07b28237fe9e8defe4" ns3:_="" ns4:_="">
    <xsd:import namespace="8692fb02-64ee-477a-8829-0b8419474116"/>
    <xsd:import namespace="e525f45e-12aa-43f1-99a0-18fd9df9a17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92fb02-64ee-477a-8829-0b84194741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25f45e-12aa-43f1-99a0-18fd9df9a1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BA6272-7AB8-4F2B-AAF8-C0EB0AD276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92fb02-64ee-477a-8829-0b8419474116"/>
    <ds:schemaRef ds:uri="e525f45e-12aa-43f1-99a0-18fd9df9a1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24AFBE-5E73-44C6-AD3A-7C977959BFF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692fb02-64ee-477a-8829-0b8419474116"/>
    <ds:schemaRef ds:uri="http://purl.org/dc/elements/1.1/"/>
    <ds:schemaRef ds:uri="http://schemas.microsoft.com/office/2006/metadata/properties"/>
    <ds:schemaRef ds:uri="e525f45e-12aa-43f1-99a0-18fd9df9a17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A25BB1E-D4F6-41E4-9E90-0844AD4091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Existing Debt</vt:lpstr>
      <vt:lpstr>Simplified Existing Debt</vt:lpstr>
      <vt:lpstr>Existing Debt for Modeling</vt:lpstr>
      <vt:lpstr>Potential Projects</vt:lpstr>
      <vt:lpstr>Potential Projs for Modeling</vt:lpstr>
      <vt:lpstr>FutureDSTotals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Gorelick, David</dc:creator>
  <cp:lastModifiedBy>Gorelick, David</cp:lastModifiedBy>
  <dcterms:created xsi:type="dcterms:W3CDTF">2020-05-18T22:00:14Z</dcterms:created>
  <dcterms:modified xsi:type="dcterms:W3CDTF">2021-04-21T17:57:02Z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0x0101004395BB769DF30048ADDB682BED2D03BF</vt:lpwstr>
  </property>
</Properties>
</file>