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dgi\Google Drive\Uni\Multimorb PhD\PhD Planning\Main Project application forms\Linkage documents\"/>
    </mc:Choice>
  </mc:AlternateContent>
  <bookViews>
    <workbookView xWindow="0" yWindow="0" windowWidth="14987" windowHeight="5773" firstSheet="2" activeTab="2" xr2:uid="{00000000-000D-0000-FFFF-FFFF00000000}"/>
  </bookViews>
  <sheets>
    <sheet name="Input data quality" sheetId="2" r:id="rId1"/>
    <sheet name="DOB Issues by LA" sheetId="4" r:id="rId2"/>
    <sheet name="Linkage Summary" sheetId="5" r:id="rId3"/>
    <sheet name="Best match workings" sheetId="1" r:id="rId4"/>
    <sheet name="LA Linkage rates by criteria" sheetId="3" r:id="rId5"/>
    <sheet name="Sex Linkage rates by criteria" sheetId="6" r:id="rId6"/>
    <sheet name="YOB Linkage rates by criteria" sheetId="8" r:id="rId7"/>
    <sheet name="SIMD Linkage rates by criteria" sheetId="9" r:id="rId8"/>
  </sheets>
  <externalReferences>
    <externalReference r:id="rId9"/>
  </externalReferences>
  <calcPr calcId="171027"/>
</workbook>
</file>

<file path=xl/calcChain.xml><?xml version="1.0" encoding="utf-8"?>
<calcChain xmlns="http://schemas.openxmlformats.org/spreadsheetml/2006/main">
  <c r="Z19" i="9" l="1"/>
  <c r="V19" i="9"/>
  <c r="R19" i="9"/>
  <c r="N19" i="9"/>
  <c r="J19" i="9"/>
  <c r="F19" i="9"/>
  <c r="C18" i="9"/>
  <c r="Z121" i="8" l="1"/>
  <c r="V121" i="8"/>
  <c r="R121" i="8"/>
  <c r="N121" i="8"/>
  <c r="J121" i="8"/>
  <c r="F121" i="8"/>
  <c r="Z10" i="6"/>
  <c r="V10" i="6"/>
  <c r="R10" i="6"/>
  <c r="N10" i="6"/>
  <c r="J10" i="6"/>
  <c r="F10" i="6"/>
  <c r="C9" i="6"/>
  <c r="E8" i="5" l="1"/>
  <c r="E11" i="5"/>
  <c r="E12" i="5"/>
  <c r="Z39" i="3"/>
  <c r="C38" i="3"/>
  <c r="V39" i="3"/>
  <c r="R39" i="3"/>
  <c r="N39" i="3"/>
  <c r="F39" i="3"/>
  <c r="J39" i="3"/>
  <c r="F24" i="2"/>
  <c r="F23" i="2"/>
  <c r="F17" i="2"/>
  <c r="F14" i="2"/>
  <c r="F13" i="2"/>
  <c r="F12" i="2"/>
  <c r="E18" i="2"/>
  <c r="F18" i="2" s="1"/>
  <c r="E15" i="2"/>
  <c r="F15" i="2" s="1"/>
  <c r="F11" i="2"/>
  <c r="F9" i="2"/>
  <c r="F7" i="2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E13" i="5" l="1"/>
  <c r="F11" i="5"/>
  <c r="F13" i="5"/>
  <c r="F12" i="5"/>
  <c r="R20" i="1"/>
  <c r="R19" i="1"/>
  <c r="R18" i="1"/>
  <c r="R17" i="1"/>
  <c r="R16" i="1"/>
  <c r="R15" i="1"/>
  <c r="R14" i="1"/>
  <c r="R13" i="1"/>
  <c r="R12" i="1"/>
  <c r="R26" i="1" s="1"/>
  <c r="R11" i="1"/>
  <c r="R10" i="1"/>
  <c r="R9" i="1"/>
  <c r="R8" i="1"/>
  <c r="I20" i="1"/>
  <c r="I19" i="1"/>
  <c r="I18" i="1"/>
  <c r="I17" i="1"/>
  <c r="I16" i="1"/>
  <c r="I15" i="1"/>
  <c r="I14" i="1"/>
  <c r="I13" i="1"/>
  <c r="I12" i="1"/>
  <c r="I26" i="1" s="1"/>
  <c r="I11" i="1"/>
  <c r="I10" i="1"/>
  <c r="I9" i="1"/>
  <c r="I8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F20" i="1"/>
  <c r="F19" i="1"/>
  <c r="F18" i="1"/>
  <c r="F17" i="1"/>
  <c r="F16" i="1"/>
  <c r="F15" i="1"/>
  <c r="F14" i="1"/>
  <c r="F13" i="1"/>
  <c r="F12" i="1"/>
  <c r="F11" i="1"/>
  <c r="F10" i="1"/>
  <c r="F9" i="1"/>
  <c r="F22" i="1"/>
  <c r="F8" i="1"/>
  <c r="AA8" i="1"/>
  <c r="O30" i="1"/>
  <c r="J20" i="5" s="1"/>
  <c r="N30" i="1"/>
  <c r="E30" i="1"/>
  <c r="F30" i="1" s="1"/>
  <c r="G20" i="5" s="1"/>
  <c r="N26" i="1"/>
  <c r="O26" i="1" s="1"/>
  <c r="E26" i="1"/>
  <c r="F26" i="1" s="1"/>
  <c r="N25" i="1"/>
  <c r="O25" i="1" s="1"/>
  <c r="J18" i="5" s="1"/>
  <c r="E25" i="1"/>
  <c r="W36" i="1" s="1"/>
  <c r="Y36" i="1" s="1"/>
  <c r="M21" i="5" s="1"/>
  <c r="W21" i="1"/>
  <c r="E23" i="1" s="1"/>
  <c r="V21" i="1"/>
  <c r="D23" i="1" s="1"/>
  <c r="U21" i="1"/>
  <c r="W20" i="1"/>
  <c r="X20" i="1" s="1"/>
  <c r="V20" i="1"/>
  <c r="AA20" i="1" s="1"/>
  <c r="U20" i="1"/>
  <c r="W19" i="1"/>
  <c r="X19" i="1" s="1"/>
  <c r="V19" i="1"/>
  <c r="AA19" i="1" s="1"/>
  <c r="U19" i="1"/>
  <c r="W18" i="1"/>
  <c r="X18" i="1" s="1"/>
  <c r="V18" i="1"/>
  <c r="AA18" i="1" s="1"/>
  <c r="U18" i="1"/>
  <c r="W17" i="1"/>
  <c r="X17" i="1" s="1"/>
  <c r="V17" i="1"/>
  <c r="AA17" i="1" s="1"/>
  <c r="U17" i="1"/>
  <c r="W16" i="1"/>
  <c r="X16" i="1" s="1"/>
  <c r="V16" i="1"/>
  <c r="AA16" i="1" s="1"/>
  <c r="U16" i="1"/>
  <c r="W15" i="1"/>
  <c r="X15" i="1" s="1"/>
  <c r="V15" i="1"/>
  <c r="AA15" i="1" s="1"/>
  <c r="U15" i="1"/>
  <c r="W14" i="1"/>
  <c r="X14" i="1" s="1"/>
  <c r="V14" i="1"/>
  <c r="AA14" i="1" s="1"/>
  <c r="U14" i="1"/>
  <c r="W13" i="1"/>
  <c r="X13" i="1" s="1"/>
  <c r="V13" i="1"/>
  <c r="AA13" i="1" s="1"/>
  <c r="U13" i="1"/>
  <c r="W12" i="1"/>
  <c r="X12" i="1" s="1"/>
  <c r="V12" i="1"/>
  <c r="AA12" i="1" s="1"/>
  <c r="AA26" i="1" s="1"/>
  <c r="U12" i="1"/>
  <c r="W11" i="1"/>
  <c r="X11" i="1" s="1"/>
  <c r="V11" i="1"/>
  <c r="AA11" i="1" s="1"/>
  <c r="U11" i="1"/>
  <c r="W10" i="1"/>
  <c r="X10" i="1" s="1"/>
  <c r="V10" i="1"/>
  <c r="AA10" i="1" s="1"/>
  <c r="U10" i="1"/>
  <c r="W9" i="1"/>
  <c r="X9" i="1" s="1"/>
  <c r="V9" i="1"/>
  <c r="AA9" i="1" s="1"/>
  <c r="U9" i="1"/>
  <c r="W7" i="1"/>
  <c r="X8" i="1" s="1"/>
  <c r="V7" i="1"/>
  <c r="U7" i="1"/>
  <c r="AA36" i="1" l="1"/>
  <c r="O21" i="5" s="1"/>
  <c r="N28" i="1"/>
  <c r="O28" i="1" s="1"/>
  <c r="J19" i="5" s="1"/>
  <c r="I25" i="1"/>
  <c r="H18" i="5" s="1"/>
  <c r="R28" i="1"/>
  <c r="K19" i="5" s="1"/>
  <c r="W30" i="1"/>
  <c r="Y30" i="1" s="1"/>
  <c r="M20" i="5" s="1"/>
  <c r="X22" i="1"/>
  <c r="R25" i="1"/>
  <c r="K18" i="5" s="1"/>
  <c r="R30" i="1"/>
  <c r="K20" i="5" s="1"/>
  <c r="AA30" i="1"/>
  <c r="O20" i="5" s="1"/>
  <c r="AA22" i="1"/>
  <c r="AA28" i="1"/>
  <c r="O19" i="5" s="1"/>
  <c r="AA25" i="1"/>
  <c r="O18" i="5" s="1"/>
  <c r="W25" i="1"/>
  <c r="F25" i="1"/>
  <c r="G18" i="5" s="1"/>
  <c r="W26" i="1"/>
  <c r="Y26" i="1" s="1"/>
  <c r="E28" i="1"/>
  <c r="F28" i="1" s="1"/>
  <c r="G19" i="5" s="1"/>
  <c r="I28" i="1"/>
  <c r="H19" i="5" s="1"/>
  <c r="I30" i="1"/>
  <c r="H20" i="5" s="1"/>
  <c r="I22" i="1"/>
  <c r="R22" i="1"/>
  <c r="W28" i="1" l="1"/>
  <c r="Y28" i="1" s="1"/>
  <c r="M19" i="5" s="1"/>
  <c r="Y25" i="1"/>
  <c r="M1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T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Based on best linkage score and partition at person level across full dob and partial DOB runs.</t>
        </r>
      </text>
    </comment>
    <comment ref="A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Optimal Link status based on ScotXed match criteria.</t>
        </r>
      </text>
    </comment>
    <comment ref="H6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Precision estimates based on ScotXed-CHI matches using same matching criteria.</t>
        </r>
      </text>
    </comment>
    <comment ref="I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Corect links estimated by applying precision estimates to number where LINK=1.</t>
        </r>
      </text>
    </comment>
  </commentList>
</comments>
</file>

<file path=xl/sharedStrings.xml><?xml version="1.0" encoding="utf-8"?>
<sst xmlns="http://schemas.openxmlformats.org/spreadsheetml/2006/main" count="1339" uniqueCount="151">
  <si>
    <t>Controlling for FULLDOB=0</t>
  </si>
  <si>
    <t>LINK</t>
  </si>
  <si>
    <t>Total</t>
  </si>
  <si>
    <t>partition</t>
  </si>
  <si>
    <t>A</t>
  </si>
  <si>
    <t>Frequency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</si>
  <si>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</si>
  <si>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</si>
  <si>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</si>
  <si>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</si>
  <si>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</si>
  <si>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</si>
  <si>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</si>
  <si>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</si>
  <si>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</si>
  <si>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</si>
  <si>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</si>
  <si>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</si>
  <si>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Controlling for FULLDOB=1</t>
  </si>
  <si>
    <t>ALL</t>
  </si>
  <si>
    <t>Unique Exact Matches</t>
  </si>
  <si>
    <t>Tied Exact Matches</t>
  </si>
  <si>
    <t>Original ScotXed "Safe" match criteria</t>
  </si>
  <si>
    <t xml:space="preserve"> - (Categories A-D,F,G)</t>
  </si>
  <si>
    <t xml:space="preserve"> - Categories A-I,L; J+SC&gt;=21; M+SC&gt;=24</t>
  </si>
  <si>
    <t xml:space="preserve">- i.e. excludes tied close DOB matches (K); </t>
  </si>
  <si>
    <t xml:space="preserve">- close-ish DOB matches w total score &lt;21; </t>
  </si>
  <si>
    <t>- dump category matches with score &lt;24</t>
  </si>
  <si>
    <t>Est precision</t>
  </si>
  <si>
    <t>Est Correct</t>
  </si>
  <si>
    <t>% Links</t>
  </si>
  <si>
    <t>% Precision est</t>
  </si>
  <si>
    <t>%</t>
  </si>
  <si>
    <t>ScotXed "Optimal" Links</t>
  </si>
  <si>
    <t>Calibrated "Optimal" Links</t>
  </si>
  <si>
    <t xml:space="preserve"> - unique exact matches where partial DOB available</t>
  </si>
  <si>
    <t>Social Care Survey - records for indexing</t>
  </si>
  <si>
    <t>Percentage of records with Day of Birth = '01' and Day of Birth = '15'</t>
  </si>
  <si>
    <t>CA</t>
  </si>
  <si>
    <t>CA Name</t>
  </si>
  <si>
    <t>N</t>
  </si>
  <si>
    <t>Pct =1</t>
  </si>
  <si>
    <t>Pct=15</t>
  </si>
  <si>
    <t>Total Result</t>
  </si>
  <si>
    <t>Acceptable proportion of DYOB=1</t>
  </si>
  <si>
    <t>Much higher than expected DYOB=1</t>
  </si>
  <si>
    <t>Much higher than expected DYOB=15</t>
  </si>
  <si>
    <t>Nearly all DYOB=1</t>
  </si>
  <si>
    <t>Social Care Survey - read-through indexing</t>
  </si>
  <si>
    <t>Number of records submitted</t>
  </si>
  <si>
    <t>Number of Unique PersonID</t>
  </si>
  <si>
    <t>Number missing DOB</t>
  </si>
  <si>
    <t>Number where YOB = 1899 or 1900</t>
  </si>
  <si>
    <t>Number where YOB &gt; 2017</t>
  </si>
  <si>
    <t>Number where MOB = 1</t>
  </si>
  <si>
    <t>Number where Day of Birth = 1</t>
  </si>
  <si>
    <t>Number of invalid gender (=3)</t>
  </si>
  <si>
    <t>Number of invalid (missing or truncated) postcodes</t>
  </si>
  <si>
    <t>DOB Issues by LA</t>
  </si>
  <si>
    <t xml:space="preserve"> - Number of Councils where this an issue</t>
  </si>
  <si>
    <t xml:space="preserve"> - See further details at</t>
  </si>
  <si>
    <t>Data Quality of Person Identifiers</t>
  </si>
  <si>
    <t xml:space="preserve">Number of records input for Spine Matching </t>
  </si>
  <si>
    <t xml:space="preserve"> - January MOB expectation based on uniform distribution across calendar year</t>
  </si>
  <si>
    <t xml:space="preserve"> - DYOB=1 expectation based on uniform distribution across months</t>
  </si>
  <si>
    <t>- to be processed as normal using full DOB (CAs deemed good or DYOB &gt; 1)</t>
  </si>
  <si>
    <t>Best matches at PersonID level resulting from partial Date of Birth run</t>
  </si>
  <si>
    <t>% best matches based on part DOB</t>
  </si>
  <si>
    <t xml:space="preserve"> - as per ScotXed criteria where Full DOB available</t>
  </si>
  <si>
    <t>Table 3 of partition by LINK</t>
  </si>
  <si>
    <t>ca</t>
  </si>
  <si>
    <t>Row Pct</t>
  </si>
  <si>
    <t>Overall Linkage rate</t>
  </si>
  <si>
    <t>Controlling for CALIBRATED_OPTIMAL=1</t>
  </si>
  <si>
    <t>Number of Unique ID</t>
  </si>
  <si>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</si>
  <si>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</si>
  <si>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</si>
  <si>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</si>
  <si>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</si>
  <si>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</si>
  <si>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</si>
  <si>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</si>
  <si>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</si>
  <si>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</si>
  <si>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</si>
  <si>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</si>
  <si>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</si>
  <si>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</si>
  <si>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</si>
  <si>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</si>
  <si>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</si>
  <si>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</si>
  <si>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</si>
  <si>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</si>
  <si>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</si>
  <si>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</si>
  <si>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</si>
  <si>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&amp;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</si>
  <si>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</si>
  <si>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</si>
  <si>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</si>
  <si>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</si>
  <si>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</si>
  <si>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</si>
  <si>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</si>
  <si>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</si>
  <si>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% Optimal Links</t>
  </si>
  <si>
    <t>% CALIBRATED_OPTIMAL links</t>
  </si>
  <si>
    <t>% Safe Links</t>
  </si>
  <si>
    <t>% UniqueExact Matches</t>
  </si>
  <si>
    <t>% Tied Rival SpineID</t>
  </si>
  <si>
    <t>% Tied Rival within Calibrated_Optimal links</t>
  </si>
  <si>
    <t>- to be processed separately ignoring day of birth (Imperfect CAs and DYOB=1 or missing)</t>
  </si>
  <si>
    <t>Table 1 of partition by OPTIMAL LINK</t>
  </si>
  <si>
    <t>Table 2 of partition by OPTIMAL LINK</t>
  </si>
  <si>
    <t>Best matches at PersonID level resulting from full Date of Birth run</t>
  </si>
  <si>
    <t>Best matches at personID level overall</t>
  </si>
  <si>
    <t>Linkage Summary Results</t>
  </si>
  <si>
    <t>Number of Unique PersonIDs by category of input record from best matching record to Spine</t>
  </si>
  <si>
    <t xml:space="preserve"> - partial DOB records</t>
  </si>
  <si>
    <t xml:space="preserve"> - full DOB records</t>
  </si>
  <si>
    <t xml:space="preserve"> - total unique PersonIDs</t>
  </si>
  <si>
    <t xml:space="preserve"> - total records processed</t>
  </si>
  <si>
    <t>Match rates using specific criteria</t>
  </si>
  <si>
    <t>% Estimated Precision</t>
  </si>
  <si>
    <t>% Linked</t>
  </si>
  <si>
    <t>Combined Results</t>
  </si>
  <si>
    <t>Partial DOB Cohort</t>
  </si>
  <si>
    <t>Full DOB Cohort</t>
  </si>
  <si>
    <t>1. Unique Exact Matches</t>
  </si>
  <si>
    <t>2. Original ScotXed "Safe" match criteria</t>
  </si>
  <si>
    <t>3. ScotXed "Optimal" Links</t>
  </si>
  <si>
    <t>Criteria</t>
  </si>
  <si>
    <t>4. RECOMMENDATION: Calibrated "Optimal" Links: use 1 where Partial DOB; use 3 where Full DOB</t>
  </si>
  <si>
    <t>Sex</t>
  </si>
  <si>
    <t>Male</t>
  </si>
  <si>
    <t>Female</t>
  </si>
  <si>
    <t>Unknown</t>
  </si>
  <si>
    <t>.</t>
  </si>
  <si>
    <t>YOB2</t>
  </si>
  <si>
    <t>1901-05</t>
  </si>
  <si>
    <t>2015-17</t>
  </si>
  <si>
    <t>INVALID</t>
  </si>
  <si>
    <t>(missing or &gt;2017)</t>
  </si>
  <si>
    <t>% Linked to Spine</t>
  </si>
  <si>
    <t>% Linked to CHI</t>
  </si>
  <si>
    <t>Most deprived</t>
  </si>
  <si>
    <t>Least deprived</t>
  </si>
  <si>
    <t>Missing</t>
  </si>
  <si>
    <t>SIMD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</si>
</sst>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8E6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4F493B"/>
      </right>
      <top/>
      <bottom style="medium">
        <color rgb="FF4F493B"/>
      </bottom>
      <diagonal/>
    </border>
    <border>
      <left/>
      <right style="medium">
        <color rgb="FF4F493B"/>
      </right>
      <top/>
      <bottom/>
      <diagonal/>
    </border>
    <border>
      <left style="medium">
        <color rgb="FF4F493B"/>
      </left>
      <right/>
      <top style="medium">
        <color rgb="FF4F493B"/>
      </top>
      <bottom style="medium">
        <color rgb="FF4F493B"/>
      </bottom>
      <diagonal/>
    </border>
    <border>
      <left/>
      <right/>
      <top style="medium">
        <color rgb="FF4F493B"/>
      </top>
      <bottom style="medium">
        <color rgb="FF4F493B"/>
      </bottom>
      <diagonal/>
    </border>
    <border>
      <left style="medium">
        <color rgb="FF4F493B"/>
      </left>
      <right/>
      <top/>
      <bottom style="medium">
        <color rgb="FF4F493B"/>
      </bottom>
      <diagonal/>
    </border>
    <border>
      <left style="medium">
        <color rgb="FF4F493B"/>
      </left>
      <right/>
      <top/>
      <bottom/>
      <diagonal/>
    </border>
    <border>
      <left style="medium">
        <color rgb="FF4F493B"/>
      </left>
      <right style="medium">
        <color rgb="FF4F493B"/>
      </right>
      <top/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/>
      <bottom/>
      <diagonal/>
    </border>
    <border>
      <left style="medium">
        <color rgb="FF4F493B"/>
      </left>
      <right/>
      <top style="medium">
        <color rgb="FF4F493B"/>
      </top>
      <bottom/>
      <diagonal/>
    </border>
    <border>
      <left/>
      <right style="medium">
        <color rgb="FF4F493B"/>
      </right>
      <top style="medium">
        <color rgb="FF4F493B"/>
      </top>
      <bottom/>
      <diagonal/>
    </border>
    <border>
      <left/>
      <right style="medium">
        <color rgb="FF4F493B"/>
      </right>
      <top style="medium">
        <color rgb="FF4F493B"/>
      </top>
      <bottom style="medium">
        <color rgb="FF4F493B"/>
      </bottom>
      <diagonal/>
    </border>
    <border>
      <left/>
      <right/>
      <top style="medium">
        <color rgb="FF4F493B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F493B"/>
      </right>
      <top/>
      <bottom style="medium">
        <color rgb="FF4F493B"/>
      </bottom>
      <diagonal/>
    </border>
    <border>
      <left style="thin">
        <color indexed="64"/>
      </left>
      <right style="medium">
        <color rgb="FF4F493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493B"/>
      </left>
      <right style="medium">
        <color rgb="FF4F493B"/>
      </right>
      <top style="medium">
        <color rgb="FF4F493B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5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right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right" vertical="top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/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0" fontId="3" fillId="0" borderId="0" xfId="0" applyFont="1"/>
    <xf numFmtId="0" fontId="5" fillId="2" borderId="0" xfId="0" applyFont="1" applyFill="1" applyBorder="1" applyAlignment="1">
      <alignment horizontal="center" vertical="center" wrapText="1"/>
    </xf>
    <xf numFmtId="0" fontId="11" fillId="0" borderId="0" xfId="4" applyFont="1"/>
    <xf numFmtId="0" fontId="10" fillId="0" borderId="0" xfId="4"/>
    <xf numFmtId="0" fontId="12" fillId="0" borderId="0" xfId="4" applyFont="1"/>
    <xf numFmtId="0" fontId="12" fillId="0" borderId="0" xfId="4" applyFont="1" applyAlignment="1">
      <alignment horizontal="right"/>
    </xf>
    <xf numFmtId="0" fontId="10" fillId="3" borderId="0" xfId="4" applyFill="1" applyAlignment="1">
      <alignment horizontal="left"/>
    </xf>
    <xf numFmtId="0" fontId="10" fillId="3" borderId="0" xfId="4" applyFill="1"/>
    <xf numFmtId="9" fontId="0" fillId="3" borderId="0" xfId="5" applyNumberFormat="1" applyFont="1" applyFill="1"/>
    <xf numFmtId="0" fontId="10" fillId="4" borderId="0" xfId="4" applyFill="1" applyAlignment="1">
      <alignment horizontal="left"/>
    </xf>
    <xf numFmtId="0" fontId="10" fillId="4" borderId="0" xfId="4" applyFill="1"/>
    <xf numFmtId="9" fontId="0" fillId="4" borderId="0" xfId="5" applyNumberFormat="1" applyFont="1" applyFill="1"/>
    <xf numFmtId="0" fontId="10" fillId="5" borderId="0" xfId="4" applyFill="1" applyAlignment="1">
      <alignment horizontal="left"/>
    </xf>
    <xf numFmtId="0" fontId="10" fillId="5" borderId="0" xfId="4" applyFill="1"/>
    <xf numFmtId="9" fontId="0" fillId="5" borderId="0" xfId="5" applyNumberFormat="1" applyFont="1" applyFill="1"/>
    <xf numFmtId="9" fontId="0" fillId="6" borderId="0" xfId="5" applyNumberFormat="1" applyFont="1" applyFill="1"/>
    <xf numFmtId="0" fontId="10" fillId="6" borderId="0" xfId="4" applyFill="1" applyAlignment="1">
      <alignment horizontal="left"/>
    </xf>
    <xf numFmtId="0" fontId="10" fillId="6" borderId="0" xfId="4" applyFill="1"/>
    <xf numFmtId="0" fontId="10" fillId="0" borderId="0" xfId="4" applyAlignment="1">
      <alignment horizontal="left"/>
    </xf>
    <xf numFmtId="9" fontId="0" fillId="0" borderId="0" xfId="5" applyNumberFormat="1" applyFont="1"/>
    <xf numFmtId="0" fontId="10" fillId="7" borderId="0" xfId="4" applyFill="1"/>
    <xf numFmtId="165" fontId="0" fillId="0" borderId="0" xfId="1" applyNumberFormat="1" applyFont="1"/>
    <xf numFmtId="165" fontId="2" fillId="0" borderId="0" xfId="1" applyNumberFormat="1" applyFont="1"/>
    <xf numFmtId="164" fontId="13" fillId="0" borderId="0" xfId="2" applyNumberFormat="1" applyFont="1"/>
    <xf numFmtId="0" fontId="7" fillId="0" borderId="0" xfId="3"/>
    <xf numFmtId="165" fontId="13" fillId="0" borderId="0" xfId="1" applyNumberFormat="1" applyFont="1"/>
    <xf numFmtId="0" fontId="13" fillId="0" borderId="0" xfId="0" quotePrefix="1" applyFont="1"/>
    <xf numFmtId="0" fontId="0" fillId="8" borderId="0" xfId="0" applyFill="1"/>
    <xf numFmtId="164" fontId="0" fillId="8" borderId="0" xfId="2" applyNumberFormat="1" applyFont="1" applyFill="1"/>
    <xf numFmtId="164" fontId="0" fillId="8" borderId="0" xfId="0" applyNumberFormat="1" applyFill="1"/>
    <xf numFmtId="0" fontId="0" fillId="0" borderId="13" xfId="0" applyBorder="1"/>
    <xf numFmtId="0" fontId="5" fillId="2" borderId="14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right" vertical="top" wrapText="1"/>
    </xf>
    <xf numFmtId="0" fontId="5" fillId="2" borderId="15" xfId="0" applyFont="1" applyFill="1" applyBorder="1" applyAlignment="1">
      <alignment horizontal="left" vertical="top" wrapText="1"/>
    </xf>
    <xf numFmtId="0" fontId="2" fillId="0" borderId="13" xfId="0" applyFont="1" applyBorder="1"/>
    <xf numFmtId="164" fontId="0" fillId="0" borderId="16" xfId="2" applyNumberFormat="1" applyFont="1" applyBorder="1"/>
    <xf numFmtId="0" fontId="14" fillId="2" borderId="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top" wrapText="1"/>
    </xf>
    <xf numFmtId="166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right" vertical="top"/>
    </xf>
    <xf numFmtId="0" fontId="5" fillId="2" borderId="17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4" fillId="9" borderId="2" xfId="0" applyFont="1" applyFill="1" applyBorder="1" applyAlignment="1">
      <alignment horizontal="right" vertical="top"/>
    </xf>
    <xf numFmtId="0" fontId="5" fillId="2" borderId="17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10" fontId="0" fillId="0" borderId="0" xfId="2" applyNumberFormat="1" applyFont="1"/>
    <xf numFmtId="0" fontId="18" fillId="0" borderId="0" xfId="0" applyFont="1"/>
    <xf numFmtId="0" fontId="19" fillId="0" borderId="0" xfId="0" applyFont="1" applyAlignment="1">
      <alignment horizontal="right" wrapText="1"/>
    </xf>
    <xf numFmtId="0" fontId="18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5" fillId="2" borderId="7" xfId="0" applyFont="1" applyFill="1" applyBorder="1" applyAlignment="1">
      <alignment horizontal="right" vertical="top"/>
    </xf>
    <xf numFmtId="0" fontId="21" fillId="10" borderId="0" xfId="0" applyFont="1" applyFill="1" applyAlignment="1">
      <alignment horizontal="right" wrapText="1"/>
    </xf>
    <xf numFmtId="0" fontId="22" fillId="10" borderId="0" xfId="0" applyFont="1" applyFill="1"/>
    <xf numFmtId="164" fontId="22" fillId="10" borderId="0" xfId="2" applyNumberFormat="1" applyFont="1" applyFill="1"/>
    <xf numFmtId="0" fontId="5" fillId="2" borderId="8" xfId="0" applyFont="1" applyFill="1" applyBorder="1" applyAlignment="1">
      <alignment horizontal="right" vertical="top"/>
    </xf>
    <xf numFmtId="0" fontId="3" fillId="0" borderId="18" xfId="0" applyFont="1" applyBorder="1"/>
    <xf numFmtId="0" fontId="3" fillId="0" borderId="19" xfId="0" applyFont="1" applyBorder="1"/>
    <xf numFmtId="164" fontId="3" fillId="0" borderId="19" xfId="2" applyNumberFormat="1" applyFont="1" applyBorder="1"/>
    <xf numFmtId="164" fontId="23" fillId="10" borderId="19" xfId="2" applyNumberFormat="1" applyFont="1" applyFill="1" applyBorder="1"/>
    <xf numFmtId="10" fontId="3" fillId="0" borderId="20" xfId="2" applyNumberFormat="1" applyFont="1" applyBorder="1"/>
    <xf numFmtId="0" fontId="6" fillId="0" borderId="1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6" xfId="0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6" fillId="0" borderId="9" xfId="0" applyFont="1" applyBorder="1" applyAlignment="1">
      <alignment horizontal="right"/>
    </xf>
    <xf numFmtId="0" fontId="5" fillId="2" borderId="17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right" wrapText="1"/>
    </xf>
    <xf numFmtId="0" fontId="5" fillId="2" borderId="7" xfId="0" applyFont="1" applyFill="1" applyBorder="1" applyAlignment="1">
      <alignment horizontal="right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6" fontId="6" fillId="0" borderId="12" xfId="0" applyNumberFormat="1" applyFont="1" applyBorder="1" applyAlignment="1">
      <alignment horizontal="right"/>
    </xf>
    <xf numFmtId="166" fontId="6" fillId="0" borderId="0" xfId="0" applyNumberFormat="1" applyFont="1" applyAlignment="1">
      <alignment horizontal="right"/>
    </xf>
    <xf numFmtId="2" fontId="6" fillId="0" borderId="12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0" fontId="0" fillId="0" borderId="0" xfId="0"/>
  </cellXfs>
  <cellStyles count="8">
    <cellStyle name="Comma" xfId="1" builtinId="3"/>
    <cellStyle name="Comma 2" xfId="6" xr:uid="{00000000-0005-0000-0000-000001000000}"/>
    <cellStyle name="Hyperlink" xfId="3" builtinId="8"/>
    <cellStyle name="Normal" xfId="0" builtinId="0"/>
    <cellStyle name="Normal 2" xfId="4" xr:uid="{00000000-0005-0000-0000-000004000000}"/>
    <cellStyle name="Normal 3" xfId="7" xr:uid="{00000000-0005-0000-0000-000005000000}"/>
    <cellStyle name="Percent" xfId="2" builtinId="5"/>
    <cellStyle name="Percent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% Matched by Year of Birth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'YOB Linkage rates by criteria'!$H$5:$H$117</c:f>
              <c:strCache>
                <c:ptCount val="113"/>
                <c:pt idx="0">
                  <c:v>1899</c:v>
                </c:pt>
                <c:pt idx="1">
                  <c:v>1900</c:v>
                </c:pt>
                <c:pt idx="2">
                  <c:v>1901-05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1923</c:v>
                </c:pt>
                <c:pt idx="21">
                  <c:v>1924</c:v>
                </c:pt>
                <c:pt idx="22">
                  <c:v>1925</c:v>
                </c:pt>
                <c:pt idx="23">
                  <c:v>1926</c:v>
                </c:pt>
                <c:pt idx="24">
                  <c:v>1927</c:v>
                </c:pt>
                <c:pt idx="25">
                  <c:v>1928</c:v>
                </c:pt>
                <c:pt idx="26">
                  <c:v>1929</c:v>
                </c:pt>
                <c:pt idx="27">
                  <c:v>1930</c:v>
                </c:pt>
                <c:pt idx="28">
                  <c:v>1931</c:v>
                </c:pt>
                <c:pt idx="29">
                  <c:v>1932</c:v>
                </c:pt>
                <c:pt idx="30">
                  <c:v>1933</c:v>
                </c:pt>
                <c:pt idx="31">
                  <c:v>1934</c:v>
                </c:pt>
                <c:pt idx="32">
                  <c:v>1935</c:v>
                </c:pt>
                <c:pt idx="33">
                  <c:v>1936</c:v>
                </c:pt>
                <c:pt idx="34">
                  <c:v>1937</c:v>
                </c:pt>
                <c:pt idx="35">
                  <c:v>1938</c:v>
                </c:pt>
                <c:pt idx="36">
                  <c:v>1939</c:v>
                </c:pt>
                <c:pt idx="37">
                  <c:v>1940</c:v>
                </c:pt>
                <c:pt idx="38">
                  <c:v>1941</c:v>
                </c:pt>
                <c:pt idx="39">
                  <c:v>1942</c:v>
                </c:pt>
                <c:pt idx="40">
                  <c:v>1943</c:v>
                </c:pt>
                <c:pt idx="41">
                  <c:v>1944</c:v>
                </c:pt>
                <c:pt idx="42">
                  <c:v>1945</c:v>
                </c:pt>
                <c:pt idx="43">
                  <c:v>1946</c:v>
                </c:pt>
                <c:pt idx="44">
                  <c:v>1947</c:v>
                </c:pt>
                <c:pt idx="45">
                  <c:v>1948</c:v>
                </c:pt>
                <c:pt idx="46">
                  <c:v>1949</c:v>
                </c:pt>
                <c:pt idx="47">
                  <c:v>1950</c:v>
                </c:pt>
                <c:pt idx="48">
                  <c:v>1951</c:v>
                </c:pt>
                <c:pt idx="49">
                  <c:v>1952</c:v>
                </c:pt>
                <c:pt idx="50">
                  <c:v>1953</c:v>
                </c:pt>
                <c:pt idx="51">
                  <c:v>1954</c:v>
                </c:pt>
                <c:pt idx="52">
                  <c:v>1955</c:v>
                </c:pt>
                <c:pt idx="53">
                  <c:v>1956</c:v>
                </c:pt>
                <c:pt idx="54">
                  <c:v>1957</c:v>
                </c:pt>
                <c:pt idx="55">
                  <c:v>1958</c:v>
                </c:pt>
                <c:pt idx="56">
                  <c:v>1959</c:v>
                </c:pt>
                <c:pt idx="57">
                  <c:v>1960</c:v>
                </c:pt>
                <c:pt idx="58">
                  <c:v>1961</c:v>
                </c:pt>
                <c:pt idx="59">
                  <c:v>1962</c:v>
                </c:pt>
                <c:pt idx="60">
                  <c:v>1963</c:v>
                </c:pt>
                <c:pt idx="61">
                  <c:v>1964</c:v>
                </c:pt>
                <c:pt idx="62">
                  <c:v>1965</c:v>
                </c:pt>
                <c:pt idx="63">
                  <c:v>1966</c:v>
                </c:pt>
                <c:pt idx="64">
                  <c:v>1967</c:v>
                </c:pt>
                <c:pt idx="65">
                  <c:v>1968</c:v>
                </c:pt>
                <c:pt idx="66">
                  <c:v>1969</c:v>
                </c:pt>
                <c:pt idx="67">
                  <c:v>1970</c:v>
                </c:pt>
                <c:pt idx="68">
                  <c:v>1971</c:v>
                </c:pt>
                <c:pt idx="69">
                  <c:v>1972</c:v>
                </c:pt>
                <c:pt idx="70">
                  <c:v>1973</c:v>
                </c:pt>
                <c:pt idx="71">
                  <c:v>1974</c:v>
                </c:pt>
                <c:pt idx="72">
                  <c:v>1975</c:v>
                </c:pt>
                <c:pt idx="73">
                  <c:v>1976</c:v>
                </c:pt>
                <c:pt idx="74">
                  <c:v>1977</c:v>
                </c:pt>
                <c:pt idx="75">
                  <c:v>1978</c:v>
                </c:pt>
                <c:pt idx="76">
                  <c:v>1979</c:v>
                </c:pt>
                <c:pt idx="77">
                  <c:v>1980</c:v>
                </c:pt>
                <c:pt idx="78">
                  <c:v>1981</c:v>
                </c:pt>
                <c:pt idx="79">
                  <c:v>1982</c:v>
                </c:pt>
                <c:pt idx="80">
                  <c:v>1983</c:v>
                </c:pt>
                <c:pt idx="81">
                  <c:v>1984</c:v>
                </c:pt>
                <c:pt idx="82">
                  <c:v>1985</c:v>
                </c:pt>
                <c:pt idx="83">
                  <c:v>1986</c:v>
                </c:pt>
                <c:pt idx="84">
                  <c:v>1987</c:v>
                </c:pt>
                <c:pt idx="85">
                  <c:v>1988</c:v>
                </c:pt>
                <c:pt idx="86">
                  <c:v>1989</c:v>
                </c:pt>
                <c:pt idx="87">
                  <c:v>1990</c:v>
                </c:pt>
                <c:pt idx="88">
                  <c:v>1991</c:v>
                </c:pt>
                <c:pt idx="89">
                  <c:v>1992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2003</c:v>
                </c:pt>
                <c:pt idx="101">
                  <c:v>2004</c:v>
                </c:pt>
                <c:pt idx="102">
                  <c:v>2005</c:v>
                </c:pt>
                <c:pt idx="103">
                  <c:v>2006</c:v>
                </c:pt>
                <c:pt idx="104">
                  <c:v>2007</c:v>
                </c:pt>
                <c:pt idx="105">
                  <c:v>2008</c:v>
                </c:pt>
                <c:pt idx="106">
                  <c:v>2009</c:v>
                </c:pt>
                <c:pt idx="107">
                  <c:v>2010</c:v>
                </c:pt>
                <c:pt idx="108">
                  <c:v>2011</c:v>
                </c:pt>
                <c:pt idx="109">
                  <c:v>2012</c:v>
                </c:pt>
                <c:pt idx="110">
                  <c:v>2013</c:v>
                </c:pt>
                <c:pt idx="111">
                  <c:v>2014</c:v>
                </c:pt>
                <c:pt idx="112">
                  <c:v>2015-17</c:v>
                </c:pt>
              </c:strCache>
            </c:strRef>
          </c:cat>
          <c:val>
            <c:numRef>
              <c:f>'YOB Linkage rates by criteria'!$J$5:$J$117</c:f>
              <c:numCache>
                <c:formatCode>0.0</c:formatCode>
                <c:ptCount val="113"/>
                <c:pt idx="1">
                  <c:v>11.97</c:v>
                </c:pt>
                <c:pt idx="2">
                  <c:v>65.22</c:v>
                </c:pt>
                <c:pt idx="3">
                  <c:v>76.47</c:v>
                </c:pt>
                <c:pt idx="4">
                  <c:v>82.69</c:v>
                </c:pt>
                <c:pt idx="5">
                  <c:v>88.07</c:v>
                </c:pt>
                <c:pt idx="6">
                  <c:v>85.19</c:v>
                </c:pt>
                <c:pt idx="7">
                  <c:v>86.44</c:v>
                </c:pt>
                <c:pt idx="8">
                  <c:v>84.05</c:v>
                </c:pt>
                <c:pt idx="9">
                  <c:v>84.54</c:v>
                </c:pt>
                <c:pt idx="10">
                  <c:v>85.83</c:v>
                </c:pt>
                <c:pt idx="11">
                  <c:v>88.44</c:v>
                </c:pt>
                <c:pt idx="12">
                  <c:v>89.28</c:v>
                </c:pt>
                <c:pt idx="13">
                  <c:v>89.03</c:v>
                </c:pt>
                <c:pt idx="14">
                  <c:v>89.42</c:v>
                </c:pt>
                <c:pt idx="15">
                  <c:v>89.3</c:v>
                </c:pt>
                <c:pt idx="16">
                  <c:v>89.48</c:v>
                </c:pt>
                <c:pt idx="17">
                  <c:v>90.06</c:v>
                </c:pt>
                <c:pt idx="18">
                  <c:v>89.85</c:v>
                </c:pt>
                <c:pt idx="19">
                  <c:v>90.8</c:v>
                </c:pt>
                <c:pt idx="20">
                  <c:v>90.37</c:v>
                </c:pt>
                <c:pt idx="21">
                  <c:v>90.9</c:v>
                </c:pt>
                <c:pt idx="22">
                  <c:v>91.53</c:v>
                </c:pt>
                <c:pt idx="23">
                  <c:v>91.12</c:v>
                </c:pt>
                <c:pt idx="24">
                  <c:v>91.75</c:v>
                </c:pt>
                <c:pt idx="25">
                  <c:v>91.81</c:v>
                </c:pt>
                <c:pt idx="26">
                  <c:v>92.19</c:v>
                </c:pt>
                <c:pt idx="27">
                  <c:v>92.09</c:v>
                </c:pt>
                <c:pt idx="28">
                  <c:v>92.56</c:v>
                </c:pt>
                <c:pt idx="29">
                  <c:v>92.3</c:v>
                </c:pt>
                <c:pt idx="30">
                  <c:v>92.89</c:v>
                </c:pt>
                <c:pt idx="31">
                  <c:v>92.53</c:v>
                </c:pt>
                <c:pt idx="32">
                  <c:v>92.49</c:v>
                </c:pt>
                <c:pt idx="33">
                  <c:v>92.36</c:v>
                </c:pt>
                <c:pt idx="34">
                  <c:v>92.54</c:v>
                </c:pt>
                <c:pt idx="35">
                  <c:v>92.43</c:v>
                </c:pt>
                <c:pt idx="36">
                  <c:v>92.47</c:v>
                </c:pt>
                <c:pt idx="37">
                  <c:v>92.87</c:v>
                </c:pt>
                <c:pt idx="38">
                  <c:v>92.98</c:v>
                </c:pt>
                <c:pt idx="39">
                  <c:v>92.91</c:v>
                </c:pt>
                <c:pt idx="40">
                  <c:v>92.56</c:v>
                </c:pt>
                <c:pt idx="41">
                  <c:v>92.85</c:v>
                </c:pt>
                <c:pt idx="42">
                  <c:v>92.63</c:v>
                </c:pt>
                <c:pt idx="43">
                  <c:v>91.94</c:v>
                </c:pt>
                <c:pt idx="44">
                  <c:v>92.71</c:v>
                </c:pt>
                <c:pt idx="45">
                  <c:v>93</c:v>
                </c:pt>
                <c:pt idx="46">
                  <c:v>92.02</c:v>
                </c:pt>
                <c:pt idx="47">
                  <c:v>92.53</c:v>
                </c:pt>
                <c:pt idx="48">
                  <c:v>92.76</c:v>
                </c:pt>
                <c:pt idx="49">
                  <c:v>93.04</c:v>
                </c:pt>
                <c:pt idx="50">
                  <c:v>92.5</c:v>
                </c:pt>
                <c:pt idx="51">
                  <c:v>92.43</c:v>
                </c:pt>
                <c:pt idx="52">
                  <c:v>92.56</c:v>
                </c:pt>
                <c:pt idx="53">
                  <c:v>92.63</c:v>
                </c:pt>
                <c:pt idx="54">
                  <c:v>91.7</c:v>
                </c:pt>
                <c:pt idx="55">
                  <c:v>92.56</c:v>
                </c:pt>
                <c:pt idx="56">
                  <c:v>92.28</c:v>
                </c:pt>
                <c:pt idx="57">
                  <c:v>92.95</c:v>
                </c:pt>
                <c:pt idx="58">
                  <c:v>91.21</c:v>
                </c:pt>
                <c:pt idx="59">
                  <c:v>91.91</c:v>
                </c:pt>
                <c:pt idx="60">
                  <c:v>90.35</c:v>
                </c:pt>
                <c:pt idx="61">
                  <c:v>90.97</c:v>
                </c:pt>
                <c:pt idx="62">
                  <c:v>92.1</c:v>
                </c:pt>
                <c:pt idx="63">
                  <c:v>93.26</c:v>
                </c:pt>
                <c:pt idx="64">
                  <c:v>91.8</c:v>
                </c:pt>
                <c:pt idx="65">
                  <c:v>90.74</c:v>
                </c:pt>
                <c:pt idx="66">
                  <c:v>91.25</c:v>
                </c:pt>
                <c:pt idx="67">
                  <c:v>91.28</c:v>
                </c:pt>
                <c:pt idx="68">
                  <c:v>91.09</c:v>
                </c:pt>
                <c:pt idx="69">
                  <c:v>91.31</c:v>
                </c:pt>
                <c:pt idx="70">
                  <c:v>89.79</c:v>
                </c:pt>
                <c:pt idx="71">
                  <c:v>89.96</c:v>
                </c:pt>
                <c:pt idx="72">
                  <c:v>89.68</c:v>
                </c:pt>
                <c:pt idx="73">
                  <c:v>88.36</c:v>
                </c:pt>
                <c:pt idx="74">
                  <c:v>89.75</c:v>
                </c:pt>
                <c:pt idx="75">
                  <c:v>87.21</c:v>
                </c:pt>
                <c:pt idx="76">
                  <c:v>88.7</c:v>
                </c:pt>
                <c:pt idx="77">
                  <c:v>88.31</c:v>
                </c:pt>
                <c:pt idx="78">
                  <c:v>88.76</c:v>
                </c:pt>
                <c:pt idx="79">
                  <c:v>88.64</c:v>
                </c:pt>
                <c:pt idx="80">
                  <c:v>87.1</c:v>
                </c:pt>
                <c:pt idx="81">
                  <c:v>89.36</c:v>
                </c:pt>
                <c:pt idx="82">
                  <c:v>88.89</c:v>
                </c:pt>
                <c:pt idx="83">
                  <c:v>85.03</c:v>
                </c:pt>
                <c:pt idx="84">
                  <c:v>85.98</c:v>
                </c:pt>
                <c:pt idx="85">
                  <c:v>83.94</c:v>
                </c:pt>
                <c:pt idx="86">
                  <c:v>85.46</c:v>
                </c:pt>
                <c:pt idx="87">
                  <c:v>85.21</c:v>
                </c:pt>
                <c:pt idx="88">
                  <c:v>86.78</c:v>
                </c:pt>
                <c:pt idx="89">
                  <c:v>89.41</c:v>
                </c:pt>
                <c:pt idx="90">
                  <c:v>88.46</c:v>
                </c:pt>
                <c:pt idx="91">
                  <c:v>87.29</c:v>
                </c:pt>
                <c:pt idx="92">
                  <c:v>89.03</c:v>
                </c:pt>
                <c:pt idx="93">
                  <c:v>88.4</c:v>
                </c:pt>
                <c:pt idx="94">
                  <c:v>88.24</c:v>
                </c:pt>
                <c:pt idx="95">
                  <c:v>90.56</c:v>
                </c:pt>
                <c:pt idx="96">
                  <c:v>89.08</c:v>
                </c:pt>
                <c:pt idx="97">
                  <c:v>89.06</c:v>
                </c:pt>
                <c:pt idx="98">
                  <c:v>90.66</c:v>
                </c:pt>
                <c:pt idx="99">
                  <c:v>90.34</c:v>
                </c:pt>
                <c:pt idx="100">
                  <c:v>88.11</c:v>
                </c:pt>
                <c:pt idx="101">
                  <c:v>89.38</c:v>
                </c:pt>
                <c:pt idx="102">
                  <c:v>86.87</c:v>
                </c:pt>
                <c:pt idx="103">
                  <c:v>90.3</c:v>
                </c:pt>
                <c:pt idx="104">
                  <c:v>90.57</c:v>
                </c:pt>
                <c:pt idx="105">
                  <c:v>89.11</c:v>
                </c:pt>
                <c:pt idx="106">
                  <c:v>87.41</c:v>
                </c:pt>
                <c:pt idx="107">
                  <c:v>85.45</c:v>
                </c:pt>
                <c:pt idx="108">
                  <c:v>88.33</c:v>
                </c:pt>
                <c:pt idx="109">
                  <c:v>83.78</c:v>
                </c:pt>
                <c:pt idx="110">
                  <c:v>76.12</c:v>
                </c:pt>
                <c:pt idx="111">
                  <c:v>51.28</c:v>
                </c:pt>
                <c:pt idx="112">
                  <c:v>54.17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B-4E40-AFB9-44FEF4B4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6368"/>
        <c:axId val="63559296"/>
      </c:lineChart>
      <c:catAx>
        <c:axId val="597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 of Birth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3559296"/>
        <c:crosses val="autoZero"/>
        <c:auto val="1"/>
        <c:lblAlgn val="ctr"/>
        <c:lblOffset val="100"/>
        <c:noMultiLvlLbl val="0"/>
      </c:catAx>
      <c:valAx>
        <c:axId val="6355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Matched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970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509587</xdr:colOff>
      <xdr:row>3</xdr:row>
      <xdr:rowOff>52387</xdr:rowOff>
    </xdr:from>
    <xdr:to>
      <xdr:col>7</xdr:col>
      <xdr:colOff>280987</xdr:colOff>
      <xdr:row>16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dgi/AppData/Local/Microsoft/Windows/INetCache/Content.Outlook/1TGUJOBZ/scs%20dob%20iss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>
            <v>100</v>
          </cell>
          <cell r="B2" t="str">
            <v>Aberdeen City</v>
          </cell>
        </row>
        <row r="3">
          <cell r="A3">
            <v>110</v>
          </cell>
          <cell r="B3" t="str">
            <v>Aberdeenshire</v>
          </cell>
        </row>
        <row r="4">
          <cell r="A4">
            <v>120</v>
          </cell>
          <cell r="B4" t="str">
            <v>Angus</v>
          </cell>
        </row>
        <row r="5">
          <cell r="A5">
            <v>130</v>
          </cell>
          <cell r="B5" t="str">
            <v>Argyll &amp; Bute</v>
          </cell>
        </row>
        <row r="6">
          <cell r="A6">
            <v>150</v>
          </cell>
          <cell r="B6" t="str">
            <v>Clackmannanshire</v>
          </cell>
        </row>
        <row r="7">
          <cell r="A7">
            <v>170</v>
          </cell>
          <cell r="B7" t="str">
            <v>Dumfries &amp; Galloway</v>
          </cell>
        </row>
        <row r="8">
          <cell r="A8">
            <v>180</v>
          </cell>
          <cell r="B8" t="str">
            <v>Dundee City</v>
          </cell>
        </row>
        <row r="9">
          <cell r="A9">
            <v>190</v>
          </cell>
          <cell r="B9" t="str">
            <v>East Ayrshire</v>
          </cell>
        </row>
        <row r="10">
          <cell r="A10">
            <v>200</v>
          </cell>
          <cell r="B10" t="str">
            <v>East Dunbartonshire</v>
          </cell>
        </row>
        <row r="11">
          <cell r="A11">
            <v>210</v>
          </cell>
          <cell r="B11" t="str">
            <v>East Lothian</v>
          </cell>
        </row>
        <row r="12">
          <cell r="A12">
            <v>220</v>
          </cell>
          <cell r="B12" t="str">
            <v>East Renfrewshire</v>
          </cell>
        </row>
        <row r="13">
          <cell r="A13">
            <v>230</v>
          </cell>
          <cell r="B13" t="str">
            <v>Edinburgh, City of</v>
          </cell>
        </row>
        <row r="14">
          <cell r="A14">
            <v>235</v>
          </cell>
          <cell r="B14" t="str">
            <v>Eilean Siar</v>
          </cell>
        </row>
        <row r="15">
          <cell r="A15">
            <v>240</v>
          </cell>
          <cell r="B15" t="str">
            <v>Falkirk</v>
          </cell>
        </row>
        <row r="16">
          <cell r="A16">
            <v>250</v>
          </cell>
          <cell r="B16" t="str">
            <v>Fife</v>
          </cell>
        </row>
        <row r="17">
          <cell r="A17">
            <v>260</v>
          </cell>
          <cell r="B17" t="str">
            <v>Glasgow City</v>
          </cell>
        </row>
        <row r="18">
          <cell r="A18">
            <v>270</v>
          </cell>
          <cell r="B18" t="str">
            <v>Highland</v>
          </cell>
        </row>
        <row r="19">
          <cell r="A19">
            <v>280</v>
          </cell>
          <cell r="B19" t="str">
            <v>Inverclyde</v>
          </cell>
        </row>
        <row r="20">
          <cell r="A20">
            <v>290</v>
          </cell>
          <cell r="B20" t="str">
            <v>Midlothian</v>
          </cell>
        </row>
        <row r="21">
          <cell r="A21">
            <v>300</v>
          </cell>
          <cell r="B21" t="str">
            <v>Moray</v>
          </cell>
        </row>
        <row r="22">
          <cell r="A22">
            <v>310</v>
          </cell>
          <cell r="B22" t="str">
            <v>North Ayrshire</v>
          </cell>
        </row>
        <row r="23">
          <cell r="A23">
            <v>320</v>
          </cell>
          <cell r="B23" t="str">
            <v>North Lanarkshire</v>
          </cell>
        </row>
        <row r="24">
          <cell r="A24">
            <v>330</v>
          </cell>
          <cell r="B24" t="str">
            <v>Orkney Islands</v>
          </cell>
        </row>
        <row r="25">
          <cell r="A25">
            <v>340</v>
          </cell>
          <cell r="B25" t="str">
            <v>Perth &amp; Kinross</v>
          </cell>
        </row>
        <row r="26">
          <cell r="A26">
            <v>350</v>
          </cell>
          <cell r="B26" t="str">
            <v>Renfrewshire</v>
          </cell>
        </row>
        <row r="27">
          <cell r="A27">
            <v>355</v>
          </cell>
          <cell r="B27" t="str">
            <v>Scottish Borders</v>
          </cell>
        </row>
        <row r="28">
          <cell r="A28">
            <v>360</v>
          </cell>
          <cell r="B28" t="str">
            <v>Shetland Islands</v>
          </cell>
        </row>
        <row r="29">
          <cell r="A29">
            <v>370</v>
          </cell>
          <cell r="B29" t="str">
            <v>South Ayrshire</v>
          </cell>
        </row>
        <row r="30">
          <cell r="A30">
            <v>380</v>
          </cell>
          <cell r="B30" t="str">
            <v>South Lanarkshire</v>
          </cell>
        </row>
        <row r="31">
          <cell r="A31">
            <v>390</v>
          </cell>
          <cell r="B31" t="str">
            <v>Stirling</v>
          </cell>
        </row>
        <row r="32">
          <cell r="A32">
            <v>395</v>
          </cell>
          <cell r="B32" t="str">
            <v>West Dunbartonshire</v>
          </cell>
        </row>
        <row r="33">
          <cell r="A33">
            <v>400</v>
          </cell>
          <cell r="B33" t="str">
            <v>West Lothian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49"/>
  <sheetViews>
    <sheetView workbookViewId="0">
      <selection activeCell="F9" sqref="F9"/>
    </sheetView>
  </sheetViews>
  <sheetFormatPr defaultRowHeight="14.35" x14ac:dyDescent="0.5"/>
  <cols>
    <col min="2" max="2" width="11.703125" customWidth="1"/>
    <col min="4" max="4" width="58.1171875" customWidth="1"/>
    <col min="5" max="5" width="16.87890625" bestFit="1" customWidth="1"/>
  </cols>
  <sheetData>
    <row r="2" spans="1:6" x14ac:dyDescent="0.5">
      <c r="A2" s="19" t="s">
        <v>48</v>
      </c>
    </row>
    <row r="3" spans="1:6" x14ac:dyDescent="0.5">
      <c r="A3" t="s">
        <v>61</v>
      </c>
    </row>
    <row r="4" spans="1:6" ht="31.5" customHeight="1" x14ac:dyDescent="0.5">
      <c r="A4" t="s">
        <v>49</v>
      </c>
      <c r="E4" s="40">
        <v>594380</v>
      </c>
    </row>
    <row r="5" spans="1:6" x14ac:dyDescent="0.5">
      <c r="A5" t="s">
        <v>50</v>
      </c>
      <c r="E5" s="40">
        <v>488185</v>
      </c>
    </row>
    <row r="6" spans="1:6" x14ac:dyDescent="0.5">
      <c r="E6" s="40"/>
    </row>
    <row r="7" spans="1:6" x14ac:dyDescent="0.5">
      <c r="A7" t="s">
        <v>57</v>
      </c>
      <c r="E7" s="40">
        <v>32938</v>
      </c>
      <c r="F7" s="12">
        <f>E7/E$4</f>
        <v>5.5415727312493689E-2</v>
      </c>
    </row>
    <row r="8" spans="1:6" x14ac:dyDescent="0.5">
      <c r="E8" s="40"/>
    </row>
    <row r="9" spans="1:6" x14ac:dyDescent="0.5">
      <c r="A9" t="s">
        <v>56</v>
      </c>
      <c r="E9" s="40">
        <v>1225</v>
      </c>
      <c r="F9" s="12">
        <f>E9/E$4</f>
        <v>2.0609710959318952E-3</v>
      </c>
    </row>
    <row r="10" spans="1:6" x14ac:dyDescent="0.5">
      <c r="E10" s="40"/>
    </row>
    <row r="11" spans="1:6" x14ac:dyDescent="0.5">
      <c r="A11" t="s">
        <v>51</v>
      </c>
      <c r="E11" s="40">
        <v>3618</v>
      </c>
      <c r="F11" s="12">
        <f>E11/E$4</f>
        <v>6.0870150408829371E-3</v>
      </c>
    </row>
    <row r="12" spans="1:6" x14ac:dyDescent="0.5">
      <c r="A12" t="s">
        <v>52</v>
      </c>
      <c r="E12" s="40">
        <v>3183</v>
      </c>
      <c r="F12" s="42">
        <f>E12/(E$4-E$11)</f>
        <v>5.387956571343451E-3</v>
      </c>
    </row>
    <row r="13" spans="1:6" x14ac:dyDescent="0.5">
      <c r="A13" t="s">
        <v>53</v>
      </c>
      <c r="E13" s="40">
        <v>60</v>
      </c>
      <c r="F13" s="42">
        <f>E13/(E$4-E$11)</f>
        <v>1.0156374309789729E-4</v>
      </c>
    </row>
    <row r="14" spans="1:6" x14ac:dyDescent="0.5">
      <c r="A14" t="s">
        <v>54</v>
      </c>
      <c r="E14" s="40">
        <v>57926</v>
      </c>
      <c r="F14" s="42">
        <f>E14/(E$4-E$11)</f>
        <v>9.8053023044813309E-2</v>
      </c>
    </row>
    <row r="15" spans="1:6" s="13" customFormat="1" x14ac:dyDescent="0.5">
      <c r="A15" s="13" t="s">
        <v>63</v>
      </c>
      <c r="E15" s="41">
        <f>(E4-E11)/365.25*31</f>
        <v>50139.964407939769</v>
      </c>
      <c r="F15" s="14">
        <f>E15/(E$4-E$11)</f>
        <v>8.4873374401095145E-2</v>
      </c>
    </row>
    <row r="16" spans="1:6" x14ac:dyDescent="0.5">
      <c r="E16" s="40"/>
    </row>
    <row r="17" spans="1:6" x14ac:dyDescent="0.5">
      <c r="A17" t="s">
        <v>55</v>
      </c>
      <c r="E17" s="40">
        <v>186768</v>
      </c>
      <c r="F17" s="42">
        <f>E17/(E$4-E$11)</f>
        <v>0.3161476195151347</v>
      </c>
    </row>
    <row r="18" spans="1:6" x14ac:dyDescent="0.5">
      <c r="A18" s="13" t="s">
        <v>64</v>
      </c>
      <c r="E18" s="41">
        <f>12/365.25 *(E4-E11)</f>
        <v>19409.018480492814</v>
      </c>
      <c r="F18" s="14">
        <f>E18/(E$4-E$11)</f>
        <v>3.2854209445585217E-2</v>
      </c>
    </row>
    <row r="19" spans="1:6" x14ac:dyDescent="0.5">
      <c r="A19" s="45" t="s">
        <v>59</v>
      </c>
      <c r="E19" s="44">
        <v>17</v>
      </c>
      <c r="F19" s="14"/>
    </row>
    <row r="20" spans="1:6" x14ac:dyDescent="0.5">
      <c r="A20" s="15" t="s">
        <v>60</v>
      </c>
      <c r="C20" s="43" t="s">
        <v>58</v>
      </c>
      <c r="E20" s="40"/>
    </row>
    <row r="21" spans="1:6" x14ac:dyDescent="0.5">
      <c r="E21" s="40"/>
    </row>
    <row r="22" spans="1:6" x14ac:dyDescent="0.5">
      <c r="A22" t="s">
        <v>62</v>
      </c>
    </row>
    <row r="23" spans="1:6" x14ac:dyDescent="0.5">
      <c r="B23" s="15" t="s">
        <v>65</v>
      </c>
      <c r="E23" s="40">
        <v>418732</v>
      </c>
      <c r="F23" s="12">
        <f>E23/E$4</f>
        <v>0.70448534607490154</v>
      </c>
    </row>
    <row r="24" spans="1:6" x14ac:dyDescent="0.5">
      <c r="B24" s="15" t="s">
        <v>113</v>
      </c>
      <c r="E24" s="40">
        <v>175648</v>
      </c>
      <c r="F24" s="12">
        <f>E24/E$4</f>
        <v>0.2955146539250984</v>
      </c>
    </row>
    <row r="25" spans="1:6" x14ac:dyDescent="0.5">
      <c r="E25" s="40"/>
    </row>
    <row r="26" spans="1:6" x14ac:dyDescent="0.5">
      <c r="E26" s="40"/>
    </row>
    <row r="27" spans="1:6" x14ac:dyDescent="0.5">
      <c r="E27" s="40"/>
    </row>
    <row r="28" spans="1:6" x14ac:dyDescent="0.5">
      <c r="E28" s="40"/>
    </row>
    <row r="29" spans="1:6" x14ac:dyDescent="0.5">
      <c r="E29" s="40"/>
    </row>
    <row r="30" spans="1:6" x14ac:dyDescent="0.5">
      <c r="E30" s="40"/>
    </row>
    <row r="31" spans="1:6" x14ac:dyDescent="0.5">
      <c r="E31" s="40"/>
    </row>
    <row r="32" spans="1:6" x14ac:dyDescent="0.5">
      <c r="E32" s="40"/>
    </row>
    <row r="33" spans="5:5" x14ac:dyDescent="0.5">
      <c r="E33" s="40"/>
    </row>
    <row r="34" spans="5:5" x14ac:dyDescent="0.5">
      <c r="E34" s="40"/>
    </row>
    <row r="35" spans="5:5" x14ac:dyDescent="0.5">
      <c r="E35" s="40"/>
    </row>
    <row r="36" spans="5:5" x14ac:dyDescent="0.5">
      <c r="E36" s="40"/>
    </row>
    <row r="37" spans="5:5" x14ac:dyDescent="0.5">
      <c r="E37" s="40"/>
    </row>
    <row r="38" spans="5:5" x14ac:dyDescent="0.5">
      <c r="E38" s="40"/>
    </row>
    <row r="39" spans="5:5" x14ac:dyDescent="0.5">
      <c r="E39" s="40"/>
    </row>
    <row r="40" spans="5:5" x14ac:dyDescent="0.5">
      <c r="E40" s="40"/>
    </row>
    <row r="41" spans="5:5" x14ac:dyDescent="0.5">
      <c r="E41" s="40"/>
    </row>
    <row r="42" spans="5:5" x14ac:dyDescent="0.5">
      <c r="E42" s="40"/>
    </row>
    <row r="43" spans="5:5" x14ac:dyDescent="0.5">
      <c r="E43" s="40"/>
    </row>
    <row r="44" spans="5:5" x14ac:dyDescent="0.5">
      <c r="E44" s="40"/>
    </row>
    <row r="45" spans="5:5" x14ac:dyDescent="0.5">
      <c r="E45" s="40"/>
    </row>
    <row r="46" spans="5:5" x14ac:dyDescent="0.5">
      <c r="E46" s="40"/>
    </row>
    <row r="47" spans="5:5" x14ac:dyDescent="0.5">
      <c r="E47" s="40"/>
    </row>
    <row r="48" spans="5:5" x14ac:dyDescent="0.5">
      <c r="E48" s="40"/>
    </row>
    <row r="49" spans="5:5" x14ac:dyDescent="0.5">
      <c r="E49" s="40"/>
    </row>
  </sheetData>
  <hyperlinks>
    <hyperlink ref="C20" location="'DOB Issues by LA'!A1" display="DOB Issues by LA" xr:uid="{00000000-0004-0000-0000-000000000000}"/>
  </hyperlink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2"/>
  <sheetViews>
    <sheetView topLeftCell="A5" workbookViewId="0">
      <selection activeCell="D25" sqref="D25"/>
    </sheetView>
  </sheetViews>
  <sheetFormatPr defaultColWidth="9.1171875" defaultRowHeight="12.7" x14ac:dyDescent="0.4"/>
  <cols>
    <col min="1" max="1" width="15.29296875" style="22" customWidth="1"/>
    <col min="2" max="2" width="38.41015625" style="22" customWidth="1"/>
    <col min="3" max="16384" width="9.1171875" style="22"/>
  </cols>
  <sheetData>
    <row r="1" spans="1:5" x14ac:dyDescent="0.4">
      <c r="A1" s="21" t="s">
        <v>36</v>
      </c>
    </row>
    <row r="2" spans="1:5" x14ac:dyDescent="0.4">
      <c r="A2" s="22" t="s">
        <v>37</v>
      </c>
    </row>
    <row r="3" spans="1:5" ht="25.5" customHeight="1" x14ac:dyDescent="0.4">
      <c r="A3" s="23" t="s">
        <v>38</v>
      </c>
      <c r="B3" s="23" t="s">
        <v>39</v>
      </c>
      <c r="C3" s="24" t="s">
        <v>40</v>
      </c>
      <c r="D3" s="24" t="s">
        <v>41</v>
      </c>
      <c r="E3" s="24" t="s">
        <v>42</v>
      </c>
    </row>
    <row r="4" spans="1:5" s="26" customFormat="1" ht="14.35" x14ac:dyDescent="0.5">
      <c r="A4" s="25">
        <v>100</v>
      </c>
      <c r="B4" s="26" t="str">
        <f>VLOOKUP(A4,[1]Sheet2!A2:B33,2,0)</f>
        <v>Aberdeen City</v>
      </c>
      <c r="C4" s="26">
        <v>19813</v>
      </c>
      <c r="D4" s="27">
        <v>0.80220057537980105</v>
      </c>
      <c r="E4" s="27">
        <v>5.9556856609296899E-3</v>
      </c>
    </row>
    <row r="5" spans="1:5" s="26" customFormat="1" ht="14.35" x14ac:dyDescent="0.5">
      <c r="A5" s="25">
        <v>110</v>
      </c>
      <c r="B5" s="26" t="str">
        <f>VLOOKUP(A5,[1]Sheet2!A3:B34,2,0)</f>
        <v>Aberdeenshire</v>
      </c>
      <c r="C5" s="26">
        <v>34293</v>
      </c>
      <c r="D5" s="27">
        <v>0.54559239494940703</v>
      </c>
      <c r="E5" s="27">
        <v>1.6213221357128299E-2</v>
      </c>
    </row>
    <row r="6" spans="1:5" s="29" customFormat="1" ht="14.35" x14ac:dyDescent="0.5">
      <c r="A6" s="28">
        <v>120</v>
      </c>
      <c r="B6" s="29" t="str">
        <f>VLOOKUP(A6,[1]Sheet2!A4:B35,2,0)</f>
        <v>Angus</v>
      </c>
      <c r="C6" s="29">
        <v>14714</v>
      </c>
      <c r="D6" s="30">
        <v>3.1466630420008197E-2</v>
      </c>
      <c r="E6" s="30">
        <v>2.86801685469621E-2</v>
      </c>
    </row>
    <row r="7" spans="1:5" s="29" customFormat="1" ht="14.35" x14ac:dyDescent="0.5">
      <c r="A7" s="28">
        <v>130</v>
      </c>
      <c r="B7" s="29" t="str">
        <f>VLOOKUP(A7,[1]Sheet2!A5:B36,2,0)</f>
        <v>Argyll &amp; Bute</v>
      </c>
      <c r="C7" s="29">
        <v>7622</v>
      </c>
      <c r="D7" s="30">
        <v>3.4111781684597199E-2</v>
      </c>
      <c r="E7" s="30">
        <v>3.21437942797166E-2</v>
      </c>
    </row>
    <row r="8" spans="1:5" s="32" customFormat="1" ht="14.35" x14ac:dyDescent="0.5">
      <c r="A8" s="31">
        <v>150</v>
      </c>
      <c r="B8" s="32" t="str">
        <f>VLOOKUP(A8,[1]Sheet2!A6:B37,2,0)</f>
        <v>Clackmannanshire</v>
      </c>
      <c r="C8" s="32">
        <v>6460</v>
      </c>
      <c r="D8" s="33">
        <v>1</v>
      </c>
      <c r="E8" s="33">
        <v>0</v>
      </c>
    </row>
    <row r="9" spans="1:5" s="29" customFormat="1" ht="14.35" x14ac:dyDescent="0.5">
      <c r="A9" s="28">
        <v>170</v>
      </c>
      <c r="B9" s="29" t="str">
        <f>VLOOKUP(A9,[1]Sheet2!A7:B38,2,0)</f>
        <v>Dumfries &amp; Galloway</v>
      </c>
      <c r="C9" s="29">
        <v>11883</v>
      </c>
      <c r="D9" s="30">
        <v>3.7869224943196202E-2</v>
      </c>
      <c r="E9" s="30">
        <v>3.2567533451148697E-2</v>
      </c>
    </row>
    <row r="10" spans="1:5" s="26" customFormat="1" ht="14.35" x14ac:dyDescent="0.5">
      <c r="A10" s="25">
        <v>180</v>
      </c>
      <c r="B10" s="26" t="str">
        <f>VLOOKUP(A10,[1]Sheet2!A8:B39,2,0)</f>
        <v>Dundee City</v>
      </c>
      <c r="C10" s="26">
        <v>30396</v>
      </c>
      <c r="D10" s="27">
        <v>0.43008948545861297</v>
      </c>
      <c r="E10" s="34">
        <v>8.88274772996447E-2</v>
      </c>
    </row>
    <row r="11" spans="1:5" s="26" customFormat="1" ht="14.35" x14ac:dyDescent="0.5">
      <c r="A11" s="25">
        <v>190</v>
      </c>
      <c r="B11" s="26" t="str">
        <f>VLOOKUP(A11,[1]Sheet2!A9:B40,2,0)</f>
        <v>East Ayrshire</v>
      </c>
      <c r="C11" s="26">
        <v>12707</v>
      </c>
      <c r="D11" s="27">
        <v>0.180530416305973</v>
      </c>
      <c r="E11" s="27">
        <v>2.6442118517352599E-2</v>
      </c>
    </row>
    <row r="12" spans="1:5" s="26" customFormat="1" ht="14.35" x14ac:dyDescent="0.5">
      <c r="A12" s="25">
        <v>200</v>
      </c>
      <c r="B12" s="26" t="str">
        <f>VLOOKUP(A12,[1]Sheet2!A10:B41,2,0)</f>
        <v>East Dunbartonshire</v>
      </c>
      <c r="C12" s="26">
        <v>14789</v>
      </c>
      <c r="D12" s="27">
        <v>0.35918588139833701</v>
      </c>
      <c r="E12" s="27">
        <v>2.36662384204476E-2</v>
      </c>
    </row>
    <row r="13" spans="1:5" s="32" customFormat="1" ht="14.35" x14ac:dyDescent="0.5">
      <c r="A13" s="31">
        <v>210</v>
      </c>
      <c r="B13" s="32" t="str">
        <f>VLOOKUP(A13,[1]Sheet2!A11:B42,2,0)</f>
        <v>East Lothian</v>
      </c>
      <c r="C13" s="32">
        <v>9366</v>
      </c>
      <c r="D13" s="33">
        <v>0.99978646166986995</v>
      </c>
      <c r="E13" s="33">
        <v>0</v>
      </c>
    </row>
    <row r="14" spans="1:5" s="29" customFormat="1" ht="14.35" x14ac:dyDescent="0.5">
      <c r="A14" s="28">
        <v>220</v>
      </c>
      <c r="B14" s="29" t="str">
        <f>VLOOKUP(A14,[1]Sheet2!A12:B43,2,0)</f>
        <v>East Renfrewshire</v>
      </c>
      <c r="C14" s="29">
        <v>10121</v>
      </c>
      <c r="D14" s="30">
        <v>5.18723446299773E-2</v>
      </c>
      <c r="E14" s="30">
        <v>3.0431775516253302E-2</v>
      </c>
    </row>
    <row r="15" spans="1:5" s="29" customFormat="1" ht="14.35" x14ac:dyDescent="0.5">
      <c r="A15" s="28">
        <v>230</v>
      </c>
      <c r="B15" s="29" t="str">
        <f>VLOOKUP(A15,[1]Sheet2!A13:B44,2,0)</f>
        <v>Edinburgh, City of</v>
      </c>
      <c r="C15" s="29">
        <v>49826</v>
      </c>
      <c r="D15" s="30">
        <v>3.55838317344358E-2</v>
      </c>
      <c r="E15" s="30">
        <v>3.3255729940191901E-2</v>
      </c>
    </row>
    <row r="16" spans="1:5" s="29" customFormat="1" ht="14.35" x14ac:dyDescent="0.5">
      <c r="A16" s="28">
        <v>235</v>
      </c>
      <c r="B16" s="29" t="str">
        <f>VLOOKUP(A16,[1]Sheet2!A14:B45,2,0)</f>
        <v>Eilean Siar</v>
      </c>
      <c r="C16" s="29">
        <v>3328</v>
      </c>
      <c r="D16" s="30">
        <v>3.90625E-2</v>
      </c>
      <c r="E16" s="30">
        <v>3.125E-2</v>
      </c>
    </row>
    <row r="17" spans="1:5" s="29" customFormat="1" ht="14.35" x14ac:dyDescent="0.5">
      <c r="A17" s="28">
        <v>240</v>
      </c>
      <c r="B17" s="29" t="str">
        <f>VLOOKUP(A17,[1]Sheet2!A15:B46,2,0)</f>
        <v>Falkirk</v>
      </c>
      <c r="C17" s="29">
        <v>17760</v>
      </c>
      <c r="D17" s="30">
        <v>3.5641891891891903E-2</v>
      </c>
      <c r="E17" s="30">
        <v>3.2826576576576602E-2</v>
      </c>
    </row>
    <row r="18" spans="1:5" s="26" customFormat="1" ht="14.35" x14ac:dyDescent="0.5">
      <c r="A18" s="25">
        <v>250</v>
      </c>
      <c r="B18" s="26" t="str">
        <f>VLOOKUP(A18,[1]Sheet2!A16:B47,2,0)</f>
        <v>Fife</v>
      </c>
      <c r="C18" s="26">
        <v>31216</v>
      </c>
      <c r="D18" s="27">
        <v>0.48721809328549498</v>
      </c>
      <c r="E18" s="27">
        <v>1.73949256791389E-2</v>
      </c>
    </row>
    <row r="19" spans="1:5" s="29" customFormat="1" ht="14.35" x14ac:dyDescent="0.5">
      <c r="A19" s="28">
        <v>260</v>
      </c>
      <c r="B19" s="29" t="str">
        <f>VLOOKUP(A19,[1]Sheet2!A17:B48,2,0)</f>
        <v>Glasgow City</v>
      </c>
      <c r="C19" s="29">
        <v>68104</v>
      </c>
      <c r="D19" s="30">
        <v>4.4534829084928902E-2</v>
      </c>
      <c r="E19" s="30">
        <v>3.1892399859039099E-2</v>
      </c>
    </row>
    <row r="20" spans="1:5" s="36" customFormat="1" ht="14.35" x14ac:dyDescent="0.5">
      <c r="A20" s="35">
        <v>270</v>
      </c>
      <c r="B20" s="36" t="str">
        <f>VLOOKUP(A20,[1]Sheet2!A18:B49,2,0)</f>
        <v>Highland</v>
      </c>
      <c r="C20" s="36">
        <v>29460</v>
      </c>
      <c r="D20" s="34">
        <v>4.9287169042769897E-2</v>
      </c>
      <c r="E20" s="34">
        <v>0.15760353021045501</v>
      </c>
    </row>
    <row r="21" spans="1:5" s="29" customFormat="1" ht="14.35" x14ac:dyDescent="0.5">
      <c r="A21" s="28">
        <v>280</v>
      </c>
      <c r="B21" s="29" t="str">
        <f>VLOOKUP(A21,[1]Sheet2!A19:B50,2,0)</f>
        <v>Inverclyde</v>
      </c>
      <c r="C21" s="29">
        <v>9336</v>
      </c>
      <c r="D21" s="30">
        <v>3.2776349614395899E-2</v>
      </c>
      <c r="E21" s="30">
        <v>3.4168808911739498E-2</v>
      </c>
    </row>
    <row r="22" spans="1:5" s="26" customFormat="1" ht="14.35" x14ac:dyDescent="0.5">
      <c r="A22" s="25">
        <v>290</v>
      </c>
      <c r="B22" s="26" t="str">
        <f>VLOOKUP(A22,[1]Sheet2!A20:B51,2,0)</f>
        <v>Midlothian</v>
      </c>
      <c r="C22" s="26">
        <v>10946</v>
      </c>
      <c r="D22" s="27">
        <v>0.55865156221450796</v>
      </c>
      <c r="E22" s="27">
        <v>1.5530787502283899E-2</v>
      </c>
    </row>
    <row r="23" spans="1:5" s="26" customFormat="1" ht="14.35" x14ac:dyDescent="0.5">
      <c r="A23" s="25">
        <v>300</v>
      </c>
      <c r="B23" s="26" t="str">
        <f>VLOOKUP(A23,[1]Sheet2!A21:B52,2,0)</f>
        <v>Moray</v>
      </c>
      <c r="C23" s="26">
        <v>9756</v>
      </c>
      <c r="D23" s="27">
        <v>0.42958179581795802</v>
      </c>
      <c r="E23" s="27">
        <v>2.07052070520705E-2</v>
      </c>
    </row>
    <row r="24" spans="1:5" s="29" customFormat="1" ht="14.35" x14ac:dyDescent="0.5">
      <c r="A24" s="28">
        <v>310</v>
      </c>
      <c r="B24" s="29" t="str">
        <f>VLOOKUP(A24,[1]Sheet2!A22:B53,2,0)</f>
        <v>North Ayrshire</v>
      </c>
      <c r="C24" s="29">
        <v>13329</v>
      </c>
      <c r="D24" s="30">
        <v>4.0138044864581002E-2</v>
      </c>
      <c r="E24" s="30">
        <v>3.2260484657513702E-2</v>
      </c>
    </row>
    <row r="25" spans="1:5" s="26" customFormat="1" ht="14.35" x14ac:dyDescent="0.5">
      <c r="A25" s="25">
        <v>320</v>
      </c>
      <c r="B25" s="26" t="str">
        <f>VLOOKUP(A25,[1]Sheet2!A23:B54,2,0)</f>
        <v>North Lanarkshire</v>
      </c>
      <c r="C25" s="26">
        <v>37734</v>
      </c>
      <c r="D25" s="27">
        <v>0.44617586261726799</v>
      </c>
      <c r="E25" s="27">
        <v>1.9186940160067799E-2</v>
      </c>
    </row>
    <row r="26" spans="1:5" s="29" customFormat="1" ht="14.35" x14ac:dyDescent="0.5">
      <c r="A26" s="28">
        <v>330</v>
      </c>
      <c r="B26" s="29" t="str">
        <f>VLOOKUP(A26,[1]Sheet2!A24:B55,2,0)</f>
        <v>Orkney Islands</v>
      </c>
      <c r="C26" s="29">
        <v>2781</v>
      </c>
      <c r="D26" s="30">
        <v>3.7037037037037E-2</v>
      </c>
      <c r="E26" s="30">
        <v>3.3441208198489801E-2</v>
      </c>
    </row>
    <row r="27" spans="1:5" s="26" customFormat="1" ht="14.35" x14ac:dyDescent="0.5">
      <c r="A27" s="25">
        <v>340</v>
      </c>
      <c r="B27" s="26" t="str">
        <f>VLOOKUP(A27,[1]Sheet2!A25:B56,2,0)</f>
        <v>Perth &amp; Kinross</v>
      </c>
      <c r="C27" s="26">
        <v>16280</v>
      </c>
      <c r="D27" s="27">
        <v>0.464004914004914</v>
      </c>
      <c r="E27" s="27">
        <v>1.6707616707616699E-2</v>
      </c>
    </row>
    <row r="28" spans="1:5" s="32" customFormat="1" ht="14.35" x14ac:dyDescent="0.5">
      <c r="A28" s="31">
        <v>350</v>
      </c>
      <c r="B28" s="32" t="str">
        <f>VLOOKUP(A28,[1]Sheet2!A26:B57,2,0)</f>
        <v>Renfrewshire</v>
      </c>
      <c r="C28" s="32">
        <v>16607</v>
      </c>
      <c r="D28" s="33">
        <v>0.98030950803877903</v>
      </c>
      <c r="E28" s="33">
        <v>7.2258686096224496E-4</v>
      </c>
    </row>
    <row r="29" spans="1:5" s="26" customFormat="1" ht="14.35" x14ac:dyDescent="0.5">
      <c r="A29" s="25">
        <v>355</v>
      </c>
      <c r="B29" s="26" t="str">
        <f>VLOOKUP(A29,[1]Sheet2!A27:B58,2,0)</f>
        <v>Scottish Borders</v>
      </c>
      <c r="C29" s="26">
        <v>14651</v>
      </c>
      <c r="D29" s="27">
        <v>0.42891270220462802</v>
      </c>
      <c r="E29" s="27">
        <v>2.0612927445225599E-2</v>
      </c>
    </row>
    <row r="30" spans="1:5" s="26" customFormat="1" ht="14.35" x14ac:dyDescent="0.5">
      <c r="A30" s="25">
        <v>360</v>
      </c>
      <c r="B30" s="26" t="str">
        <f>VLOOKUP(A30,[1]Sheet2!A28:B59,2,0)</f>
        <v>Shetland Islands</v>
      </c>
      <c r="C30" s="26">
        <v>3388</v>
      </c>
      <c r="D30" s="27">
        <v>0.27833530106257398</v>
      </c>
      <c r="E30" s="27">
        <v>2.5974025974026E-2</v>
      </c>
    </row>
    <row r="31" spans="1:5" s="29" customFormat="1" ht="14.35" x14ac:dyDescent="0.5">
      <c r="A31" s="28">
        <v>370</v>
      </c>
      <c r="B31" s="29" t="str">
        <f>VLOOKUP(A31,[1]Sheet2!A29:B60,2,0)</f>
        <v>South Ayrshire</v>
      </c>
      <c r="C31" s="29">
        <v>15192</v>
      </c>
      <c r="D31" s="30">
        <v>3.0805687203791499E-2</v>
      </c>
      <c r="E31" s="30">
        <v>3.41627172195893E-2</v>
      </c>
    </row>
    <row r="32" spans="1:5" s="29" customFormat="1" ht="14.35" x14ac:dyDescent="0.5">
      <c r="A32" s="28">
        <v>380</v>
      </c>
      <c r="B32" s="29" t="str">
        <f>VLOOKUP(A32,[1]Sheet2!A30:B61,2,0)</f>
        <v>South Lanarkshire</v>
      </c>
      <c r="C32" s="29">
        <v>32401</v>
      </c>
      <c r="D32" s="30">
        <v>3.2375543964692402E-2</v>
      </c>
      <c r="E32" s="30">
        <v>3.4752013826733701E-2</v>
      </c>
    </row>
    <row r="33" spans="1:5" s="29" customFormat="1" ht="14.35" x14ac:dyDescent="0.5">
      <c r="A33" s="28">
        <v>390</v>
      </c>
      <c r="B33" s="29" t="str">
        <f>VLOOKUP(A33,[1]Sheet2!A31:B62,2,0)</f>
        <v>Stirling</v>
      </c>
      <c r="C33" s="29">
        <v>9379</v>
      </c>
      <c r="D33" s="30">
        <v>4.7766286384475998E-2</v>
      </c>
      <c r="E33" s="30">
        <v>3.3585670114084698E-2</v>
      </c>
    </row>
    <row r="34" spans="1:5" s="32" customFormat="1" ht="14.35" x14ac:dyDescent="0.5">
      <c r="A34" s="31">
        <v>395</v>
      </c>
      <c r="B34" s="32" t="str">
        <f>VLOOKUP(A34,[1]Sheet2!A32:B63,2,0)</f>
        <v>West Dunbartonshire</v>
      </c>
      <c r="C34" s="32">
        <v>9467</v>
      </c>
      <c r="D34" s="33">
        <v>0.99957747966620902</v>
      </c>
      <c r="E34" s="33">
        <v>0</v>
      </c>
    </row>
    <row r="35" spans="1:5" s="32" customFormat="1" ht="14.35" x14ac:dyDescent="0.5">
      <c r="A35" s="31">
        <v>400</v>
      </c>
      <c r="B35" s="32" t="str">
        <f>VLOOKUP(A35,[1]Sheet2!A33:B64,2,0)</f>
        <v>West Lothian</v>
      </c>
      <c r="C35" s="32">
        <v>21275</v>
      </c>
      <c r="D35" s="33">
        <v>0.99450058754406601</v>
      </c>
      <c r="E35" s="33">
        <v>1.8801410105757899E-4</v>
      </c>
    </row>
    <row r="36" spans="1:5" ht="14.35" x14ac:dyDescent="0.5">
      <c r="A36" s="37" t="s">
        <v>43</v>
      </c>
      <c r="C36" s="22">
        <v>594380</v>
      </c>
      <c r="D36" s="38">
        <v>0.31422322420000698</v>
      </c>
      <c r="E36" s="38">
        <v>3.3143780073353703E-2</v>
      </c>
    </row>
    <row r="39" spans="1:5" x14ac:dyDescent="0.4">
      <c r="B39" s="39" t="s">
        <v>44</v>
      </c>
    </row>
    <row r="40" spans="1:5" x14ac:dyDescent="0.4">
      <c r="B40" s="26" t="s">
        <v>45</v>
      </c>
    </row>
    <row r="41" spans="1:5" x14ac:dyDescent="0.4">
      <c r="B41" s="36" t="s">
        <v>46</v>
      </c>
    </row>
    <row r="42" spans="1:5" x14ac:dyDescent="0.4">
      <c r="B42" s="32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21"/>
  <sheetViews>
    <sheetView tabSelected="1" topLeftCell="A10" zoomScale="90" zoomScaleNormal="90" workbookViewId="0">
      <selection activeCell="J20" sqref="J20"/>
    </sheetView>
  </sheetViews>
  <sheetFormatPr defaultRowHeight="14.35" x14ac:dyDescent="0.5"/>
  <cols>
    <col min="4" max="4" width="65.1171875" customWidth="1"/>
    <col min="5" max="5" width="11.5859375" bestFit="1" customWidth="1"/>
    <col min="8" max="8" width="9.5859375" customWidth="1"/>
    <col min="9" max="9" width="3.5859375" customWidth="1"/>
    <col min="11" max="11" width="10" customWidth="1"/>
    <col min="12" max="12" width="3.41015625" customWidth="1"/>
    <col min="15" max="15" width="10.29296875" customWidth="1"/>
  </cols>
  <sheetData>
    <row r="2" spans="1:15" x14ac:dyDescent="0.5">
      <c r="A2" s="19" t="s">
        <v>48</v>
      </c>
    </row>
    <row r="3" spans="1:15" x14ac:dyDescent="0.5">
      <c r="A3" t="s">
        <v>118</v>
      </c>
    </row>
    <row r="5" spans="1:15" x14ac:dyDescent="0.5">
      <c r="A5" t="s">
        <v>62</v>
      </c>
    </row>
    <row r="6" spans="1:15" x14ac:dyDescent="0.5">
      <c r="B6" s="15" t="s">
        <v>65</v>
      </c>
      <c r="E6" s="40">
        <v>418732</v>
      </c>
      <c r="F6" s="12">
        <v>0.70448534607490154</v>
      </c>
    </row>
    <row r="7" spans="1:15" x14ac:dyDescent="0.5">
      <c r="B7" s="15" t="s">
        <v>113</v>
      </c>
      <c r="E7" s="40">
        <v>175648</v>
      </c>
      <c r="F7" s="12">
        <v>0.2955146539250984</v>
      </c>
    </row>
    <row r="8" spans="1:15" x14ac:dyDescent="0.5">
      <c r="B8" s="15" t="s">
        <v>123</v>
      </c>
      <c r="E8" s="40">
        <f>SUM(E6:E7)</f>
        <v>594380</v>
      </c>
      <c r="F8" s="12">
        <v>1</v>
      </c>
    </row>
    <row r="10" spans="1:15" x14ac:dyDescent="0.5">
      <c r="A10" t="s">
        <v>119</v>
      </c>
    </row>
    <row r="11" spans="1:15" x14ac:dyDescent="0.5">
      <c r="B11" s="15" t="s">
        <v>121</v>
      </c>
      <c r="E11" s="40">
        <f>'Best match workings'!N21</f>
        <v>377171</v>
      </c>
      <c r="F11" s="12">
        <f>E11/E$13</f>
        <v>0.77259850261683582</v>
      </c>
    </row>
    <row r="12" spans="1:15" x14ac:dyDescent="0.5">
      <c r="B12" s="15" t="s">
        <v>120</v>
      </c>
      <c r="E12" s="40">
        <f>'Best match workings'!E21</f>
        <v>111014</v>
      </c>
      <c r="F12" s="12">
        <f>E12/E$13</f>
        <v>0.22740149738316418</v>
      </c>
    </row>
    <row r="13" spans="1:15" x14ac:dyDescent="0.5">
      <c r="B13" s="15" t="s">
        <v>122</v>
      </c>
      <c r="E13" s="40">
        <f>SUM(E11:E12)</f>
        <v>488185</v>
      </c>
      <c r="F13" s="12">
        <f t="shared" ref="F13" si="0">E13/E$13</f>
        <v>1</v>
      </c>
    </row>
    <row r="15" spans="1:15" x14ac:dyDescent="0.5">
      <c r="A15" s="73" t="s">
        <v>124</v>
      </c>
      <c r="G15" s="74" t="s">
        <v>128</v>
      </c>
      <c r="H15" s="74"/>
      <c r="I15" s="74"/>
      <c r="J15" s="74" t="s">
        <v>129</v>
      </c>
      <c r="K15" s="74"/>
      <c r="L15" s="74"/>
      <c r="M15" s="74" t="s">
        <v>127</v>
      </c>
      <c r="N15" s="74"/>
    </row>
    <row r="16" spans="1:15" ht="51.75" customHeight="1" x14ac:dyDescent="0.5">
      <c r="B16" s="70" t="s">
        <v>133</v>
      </c>
      <c r="G16" s="71" t="s">
        <v>126</v>
      </c>
      <c r="H16" s="71" t="s">
        <v>125</v>
      </c>
      <c r="I16" s="72"/>
      <c r="J16" s="71" t="s">
        <v>126</v>
      </c>
      <c r="K16" s="71" t="s">
        <v>125</v>
      </c>
      <c r="L16" s="72"/>
      <c r="M16" s="71" t="s">
        <v>145</v>
      </c>
      <c r="N16" s="77" t="s">
        <v>146</v>
      </c>
      <c r="O16" s="71" t="s">
        <v>125</v>
      </c>
    </row>
    <row r="17" spans="2:15" x14ac:dyDescent="0.5">
      <c r="N17" s="78"/>
    </row>
    <row r="18" spans="2:15" x14ac:dyDescent="0.5">
      <c r="B18" t="s">
        <v>130</v>
      </c>
      <c r="G18" s="12">
        <f>'Best match workings'!F25</f>
        <v>0.74460878808078257</v>
      </c>
      <c r="H18" s="69">
        <f>'Best match workings'!I25</f>
        <v>0.9975818513948369</v>
      </c>
      <c r="J18" s="12">
        <f>'Best match workings'!O25</f>
        <v>0.89473474896002081</v>
      </c>
      <c r="K18" s="69">
        <f>'Best match workings'!R25</f>
        <v>0.99972434423411993</v>
      </c>
      <c r="M18" s="12">
        <f>'Best match workings'!Y25</f>
        <v>0.8605958806599957</v>
      </c>
      <c r="N18" s="79">
        <v>0.86</v>
      </c>
      <c r="O18" s="69">
        <f>'Best match workings'!AA25</f>
        <v>0.99930280151381701</v>
      </c>
    </row>
    <row r="19" spans="2:15" x14ac:dyDescent="0.5">
      <c r="B19" t="s">
        <v>131</v>
      </c>
      <c r="G19" s="12">
        <f>'Best match workings'!F28</f>
        <v>0.76212009296124816</v>
      </c>
      <c r="H19" s="69">
        <f>'Best match workings'!I28</f>
        <v>0.99648855873105935</v>
      </c>
      <c r="J19" s="12">
        <f>'Best match workings'!O28</f>
        <v>0.9130500489168043</v>
      </c>
      <c r="K19" s="69">
        <f>'Best match workings'!R28</f>
        <v>0.99873561165702596</v>
      </c>
      <c r="M19" s="12">
        <f>'Best match workings'!Y28</f>
        <v>0.87872835093253587</v>
      </c>
      <c r="N19" s="79">
        <v>0.87790000000000001</v>
      </c>
      <c r="O19" s="69">
        <f>'Best match workings'!AA28</f>
        <v>0.99829243651248767</v>
      </c>
    </row>
    <row r="20" spans="2:15" x14ac:dyDescent="0.5">
      <c r="B20" t="s">
        <v>132</v>
      </c>
      <c r="G20" s="12">
        <f>'Best match workings'!F30</f>
        <v>0.94829480966364599</v>
      </c>
      <c r="H20" s="69">
        <f>'Best match workings'!I30</f>
        <v>0.91412188194615962</v>
      </c>
      <c r="J20" s="12">
        <f>'Best match workings'!O30</f>
        <v>0.95294442043529326</v>
      </c>
      <c r="K20" s="69">
        <f>'Best match workings'!R30</f>
        <v>0.98292737804759278</v>
      </c>
      <c r="M20" s="12">
        <f>'Best match workings'!Y30</f>
        <v>0.9518870919835718</v>
      </c>
      <c r="N20" s="79">
        <v>0.95030000000000003</v>
      </c>
      <c r="O20" s="69">
        <f>'Best match workings'!AA30</f>
        <v>0.96733995270036166</v>
      </c>
    </row>
    <row r="21" spans="2:15" x14ac:dyDescent="0.5">
      <c r="B21" s="81" t="s">
        <v>134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3">
        <f>'Best match workings'!Y36</f>
        <v>0.90556858567960918</v>
      </c>
      <c r="N21" s="84">
        <v>0.90449999999999997</v>
      </c>
      <c r="O21" s="85">
        <f>'Best match workings'!AA36</f>
        <v>0.98566750285578564</v>
      </c>
    </row>
  </sheetData>
  <pageMargins left="0.25" right="0.25" top="0.75" bottom="0.75" header="0.3" footer="0.3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38"/>
  <sheetViews>
    <sheetView workbookViewId="0">
      <selection activeCell="F12" sqref="F12"/>
    </sheetView>
  </sheetViews>
  <sheetFormatPr defaultRowHeight="14.35" x14ac:dyDescent="0.5"/>
  <cols>
    <col min="2" max="2" width="16.5859375" customWidth="1"/>
    <col min="8" max="8" width="11.5859375" customWidth="1"/>
    <col min="9" max="9" width="10.5859375" customWidth="1"/>
    <col min="10" max="10" width="9.1171875" style="49"/>
    <col min="19" max="19" width="9.1171875" style="49"/>
  </cols>
  <sheetData>
    <row r="1" spans="1:27" x14ac:dyDescent="0.5">
      <c r="B1" t="s">
        <v>66</v>
      </c>
      <c r="K1" t="s">
        <v>116</v>
      </c>
      <c r="T1" t="s">
        <v>117</v>
      </c>
    </row>
    <row r="2" spans="1:27" ht="14.7" thickBot="1" x14ac:dyDescent="0.55000000000000004"/>
    <row r="3" spans="1:27" ht="14.7" thickBot="1" x14ac:dyDescent="0.55000000000000004">
      <c r="A3" s="89" t="s">
        <v>114</v>
      </c>
      <c r="B3" s="90"/>
      <c r="C3" s="90"/>
      <c r="D3" s="90"/>
      <c r="E3" s="90"/>
      <c r="J3" s="89" t="s">
        <v>115</v>
      </c>
      <c r="K3" s="90"/>
      <c r="L3" s="90"/>
      <c r="M3" s="90"/>
      <c r="N3" s="90"/>
      <c r="S3" s="89" t="s">
        <v>69</v>
      </c>
      <c r="T3" s="90"/>
      <c r="U3" s="90"/>
      <c r="V3" s="90"/>
      <c r="W3" s="90"/>
      <c r="X3" s="20"/>
    </row>
    <row r="4" spans="1:27" ht="14.7" thickBot="1" x14ac:dyDescent="0.55000000000000004">
      <c r="A4" s="89" t="s">
        <v>0</v>
      </c>
      <c r="B4" s="90"/>
      <c r="C4" s="90"/>
      <c r="D4" s="90"/>
      <c r="E4" s="90"/>
      <c r="J4" s="89" t="s">
        <v>18</v>
      </c>
      <c r="K4" s="90"/>
      <c r="L4" s="90"/>
      <c r="M4" s="90"/>
      <c r="N4" s="90"/>
      <c r="S4" s="89" t="s">
        <v>19</v>
      </c>
      <c r="T4" s="90"/>
      <c r="U4" s="90"/>
      <c r="V4" s="90"/>
      <c r="W4" s="90"/>
      <c r="X4" s="20"/>
    </row>
    <row r="5" spans="1:27" ht="14.7" thickBot="1" x14ac:dyDescent="0.55000000000000004">
      <c r="A5" s="91"/>
      <c r="B5" s="92"/>
      <c r="C5" s="95" t="s">
        <v>1</v>
      </c>
      <c r="D5" s="96"/>
      <c r="E5" s="97" t="s">
        <v>2</v>
      </c>
      <c r="J5" s="91"/>
      <c r="K5" s="92"/>
      <c r="L5" s="95" t="s">
        <v>1</v>
      </c>
      <c r="M5" s="96"/>
      <c r="N5" s="97" t="s">
        <v>2</v>
      </c>
      <c r="S5" s="91"/>
      <c r="T5" s="92"/>
      <c r="U5" s="95" t="s">
        <v>1</v>
      </c>
      <c r="V5" s="96"/>
      <c r="W5" s="97" t="s">
        <v>2</v>
      </c>
      <c r="X5" s="6"/>
    </row>
    <row r="6" spans="1:27" ht="14.7" thickBot="1" x14ac:dyDescent="0.55000000000000004">
      <c r="A6" s="93"/>
      <c r="B6" s="94"/>
      <c r="C6" s="1">
        <v>0</v>
      </c>
      <c r="D6" s="1">
        <v>1</v>
      </c>
      <c r="E6" s="98"/>
      <c r="F6" s="3" t="s">
        <v>32</v>
      </c>
      <c r="G6" s="3"/>
      <c r="H6" s="46" t="s">
        <v>28</v>
      </c>
      <c r="I6" t="s">
        <v>29</v>
      </c>
      <c r="J6" s="93"/>
      <c r="K6" s="94"/>
      <c r="L6" s="1">
        <v>0</v>
      </c>
      <c r="M6" s="1">
        <v>1</v>
      </c>
      <c r="N6" s="98"/>
      <c r="O6" s="3" t="s">
        <v>32</v>
      </c>
      <c r="Q6" s="46" t="s">
        <v>28</v>
      </c>
      <c r="R6" t="s">
        <v>29</v>
      </c>
      <c r="S6" s="93"/>
      <c r="T6" s="94"/>
      <c r="U6" s="1">
        <v>0</v>
      </c>
      <c r="V6" s="1">
        <v>1</v>
      </c>
      <c r="W6" s="98"/>
      <c r="X6" s="3" t="s">
        <v>32</v>
      </c>
      <c r="Z6" s="46" t="s">
        <v>28</v>
      </c>
      <c r="AA6" t="s">
        <v>29</v>
      </c>
    </row>
    <row r="7" spans="1:27" ht="14.7" thickBot="1" x14ac:dyDescent="0.55000000000000004">
      <c r="A7" s="7" t="s">
        <v>3</v>
      </c>
      <c r="B7" s="2"/>
      <c r="C7" s="99">
        <v>0</v>
      </c>
      <c r="D7" s="86">
        <v>0</v>
      </c>
      <c r="E7" s="86">
        <v>0</v>
      </c>
      <c r="H7" s="46"/>
      <c r="J7" s="50" t="s">
        <v>3</v>
      </c>
      <c r="K7" s="2"/>
      <c r="L7" s="99">
        <v>0</v>
      </c>
      <c r="M7" s="86">
        <v>4444</v>
      </c>
      <c r="N7" s="86">
        <v>4444</v>
      </c>
      <c r="Q7" s="46"/>
      <c r="S7" s="50" t="s">
        <v>3</v>
      </c>
      <c r="T7" s="2"/>
      <c r="U7" s="99">
        <f>C7+L7</f>
        <v>0</v>
      </c>
      <c r="V7" s="99">
        <f>D7+M7</f>
        <v>4444</v>
      </c>
      <c r="W7" s="99">
        <f>E7+N7</f>
        <v>4444</v>
      </c>
      <c r="Z7" s="46"/>
    </row>
    <row r="8" spans="1:27" ht="26.25" customHeight="1" thickBot="1" x14ac:dyDescent="0.55000000000000004">
      <c r="A8" s="8" t="s">
        <v>4</v>
      </c>
      <c r="B8" s="5" t="s">
        <v>5</v>
      </c>
      <c r="C8" s="88"/>
      <c r="D8" s="87"/>
      <c r="E8" s="87"/>
      <c r="F8" s="12">
        <f>E7/E$21</f>
        <v>0</v>
      </c>
      <c r="G8" s="12"/>
      <c r="H8" s="47">
        <v>1</v>
      </c>
      <c r="I8">
        <f>H8*D7</f>
        <v>0</v>
      </c>
      <c r="J8" s="51" t="s">
        <v>4</v>
      </c>
      <c r="K8" s="5" t="s">
        <v>5</v>
      </c>
      <c r="L8" s="88"/>
      <c r="M8" s="87"/>
      <c r="N8" s="87"/>
      <c r="O8" s="12">
        <f>N7/N$21</f>
        <v>1.1782454112325709E-2</v>
      </c>
      <c r="Q8" s="48">
        <v>1</v>
      </c>
      <c r="R8">
        <f>Q8*M7</f>
        <v>4444</v>
      </c>
      <c r="S8" s="51" t="s">
        <v>4</v>
      </c>
      <c r="T8" s="5" t="s">
        <v>5</v>
      </c>
      <c r="U8" s="88"/>
      <c r="V8" s="88"/>
      <c r="W8" s="88"/>
      <c r="X8" s="12">
        <f>W7/W$21</f>
        <v>9.1031064043344215E-3</v>
      </c>
      <c r="Z8" s="48">
        <v>1</v>
      </c>
      <c r="AA8">
        <f>Z8*V7</f>
        <v>4444</v>
      </c>
    </row>
    <row r="9" spans="1:27" ht="26.25" customHeight="1" thickBot="1" x14ac:dyDescent="0.55000000000000004">
      <c r="A9" s="8" t="s">
        <v>6</v>
      </c>
      <c r="B9" s="5" t="s">
        <v>5</v>
      </c>
      <c r="C9" s="4">
        <v>0</v>
      </c>
      <c r="D9" s="4">
        <v>1501</v>
      </c>
      <c r="E9" s="4">
        <v>1501</v>
      </c>
      <c r="F9" s="12">
        <f>E9/E$21</f>
        <v>1.3520817194227755E-2</v>
      </c>
      <c r="G9" s="12"/>
      <c r="H9" s="47">
        <v>1</v>
      </c>
      <c r="I9">
        <f>H9*D9</f>
        <v>1501</v>
      </c>
      <c r="J9" s="51" t="s">
        <v>6</v>
      </c>
      <c r="K9" s="5" t="s">
        <v>5</v>
      </c>
      <c r="L9" s="4">
        <v>0</v>
      </c>
      <c r="M9" s="4">
        <v>263276</v>
      </c>
      <c r="N9" s="4">
        <v>263276</v>
      </c>
      <c r="O9" s="12">
        <f>N9/N$21</f>
        <v>0.69802821531878112</v>
      </c>
      <c r="Q9" s="48">
        <v>1</v>
      </c>
      <c r="R9">
        <f>Q9*M9</f>
        <v>263276</v>
      </c>
      <c r="S9" s="51" t="s">
        <v>6</v>
      </c>
      <c r="T9" s="5" t="s">
        <v>5</v>
      </c>
      <c r="U9" s="4">
        <f>C9+L9</f>
        <v>0</v>
      </c>
      <c r="V9" s="4">
        <f>D9+M9</f>
        <v>264777</v>
      </c>
      <c r="W9" s="4">
        <f>E9+N9</f>
        <v>264777</v>
      </c>
      <c r="X9" s="12">
        <f>W9/W$21</f>
        <v>0.54237020801540403</v>
      </c>
      <c r="Z9" s="48">
        <v>1</v>
      </c>
      <c r="AA9">
        <f>Z9*V9</f>
        <v>264777</v>
      </c>
    </row>
    <row r="10" spans="1:27" ht="26.25" customHeight="1" thickBot="1" x14ac:dyDescent="0.55000000000000004">
      <c r="A10" s="8" t="s">
        <v>7</v>
      </c>
      <c r="B10" s="5" t="s">
        <v>5</v>
      </c>
      <c r="C10" s="4">
        <v>0</v>
      </c>
      <c r="D10" s="4">
        <v>41585</v>
      </c>
      <c r="E10" s="4">
        <v>41585</v>
      </c>
      <c r="F10" s="12">
        <f t="shared" ref="F10:F20" si="0">E10/E$21</f>
        <v>0.37459239375213937</v>
      </c>
      <c r="G10" s="12"/>
      <c r="H10" s="47">
        <v>0.999</v>
      </c>
      <c r="I10">
        <f t="shared" ref="I10:I20" si="1">H10*D10</f>
        <v>41543.415000000001</v>
      </c>
      <c r="J10" s="51" t="s">
        <v>7</v>
      </c>
      <c r="K10" s="5" t="s">
        <v>5</v>
      </c>
      <c r="L10" s="4">
        <v>0</v>
      </c>
      <c r="M10" s="4">
        <v>61989</v>
      </c>
      <c r="N10" s="4">
        <v>61989</v>
      </c>
      <c r="O10" s="12">
        <f t="shared" ref="O10:O20" si="2">N10/N$21</f>
        <v>0.16435250854387001</v>
      </c>
      <c r="Q10" s="48">
        <v>0.999</v>
      </c>
      <c r="R10">
        <f t="shared" ref="R10:R20" si="3">Q10*M10</f>
        <v>61927.010999999999</v>
      </c>
      <c r="S10" s="51" t="s">
        <v>7</v>
      </c>
      <c r="T10" s="5" t="s">
        <v>5</v>
      </c>
      <c r="U10" s="4">
        <f t="shared" ref="U10:U20" si="4">C10+L10</f>
        <v>0</v>
      </c>
      <c r="V10" s="4">
        <f t="shared" ref="V10:V20" si="5">D10+M10</f>
        <v>103574</v>
      </c>
      <c r="W10" s="4">
        <f t="shared" ref="W10:W20" si="6">E10+N10</f>
        <v>103574</v>
      </c>
      <c r="X10" s="12">
        <f t="shared" ref="X10:X20" si="7">W10/W$21</f>
        <v>0.21216137324989501</v>
      </c>
      <c r="Z10" s="48">
        <v>0.999</v>
      </c>
      <c r="AA10">
        <f t="shared" ref="AA10:AA20" si="8">Z10*V10</f>
        <v>103470.42600000001</v>
      </c>
    </row>
    <row r="11" spans="1:27" ht="26.25" customHeight="1" thickBot="1" x14ac:dyDescent="0.55000000000000004">
      <c r="A11" s="8" t="s">
        <v>8</v>
      </c>
      <c r="B11" s="5" t="s">
        <v>5</v>
      </c>
      <c r="C11" s="4">
        <v>0</v>
      </c>
      <c r="D11" s="4">
        <v>39576</v>
      </c>
      <c r="E11" s="4">
        <v>39576</v>
      </c>
      <c r="F11" s="12">
        <f t="shared" si="0"/>
        <v>0.35649557713441549</v>
      </c>
      <c r="G11" s="12"/>
      <c r="H11" s="47">
        <v>0.996</v>
      </c>
      <c r="I11">
        <f t="shared" si="1"/>
        <v>39417.695999999996</v>
      </c>
      <c r="J11" s="51" t="s">
        <v>8</v>
      </c>
      <c r="K11" s="5" t="s">
        <v>5</v>
      </c>
      <c r="L11" s="4">
        <v>0</v>
      </c>
      <c r="M11" s="4">
        <v>7759</v>
      </c>
      <c r="N11" s="4">
        <v>7759</v>
      </c>
      <c r="O11" s="12">
        <f t="shared" si="2"/>
        <v>2.0571570985043919E-2</v>
      </c>
      <c r="Q11" s="48">
        <v>0.996</v>
      </c>
      <c r="R11">
        <f t="shared" si="3"/>
        <v>7727.9639999999999</v>
      </c>
      <c r="S11" s="51" t="s">
        <v>8</v>
      </c>
      <c r="T11" s="5" t="s">
        <v>5</v>
      </c>
      <c r="U11" s="4">
        <f t="shared" si="4"/>
        <v>0</v>
      </c>
      <c r="V11" s="4">
        <f t="shared" si="5"/>
        <v>47335</v>
      </c>
      <c r="W11" s="4">
        <f t="shared" si="6"/>
        <v>47335</v>
      </c>
      <c r="X11" s="12">
        <f t="shared" si="7"/>
        <v>9.6961192990362266E-2</v>
      </c>
      <c r="Z11" s="48">
        <v>0.996</v>
      </c>
      <c r="AA11">
        <f t="shared" si="8"/>
        <v>47145.659999999996</v>
      </c>
    </row>
    <row r="12" spans="1:27" ht="26.25" customHeight="1" thickBot="1" x14ac:dyDescent="0.55000000000000004">
      <c r="A12" s="8" t="s">
        <v>9</v>
      </c>
      <c r="B12" s="5" t="s">
        <v>5</v>
      </c>
      <c r="C12" s="4">
        <v>0</v>
      </c>
      <c r="D12" s="4">
        <v>11149</v>
      </c>
      <c r="E12" s="4">
        <v>11149</v>
      </c>
      <c r="F12" s="12">
        <f t="shared" si="0"/>
        <v>0.10042877474913074</v>
      </c>
      <c r="G12" s="12"/>
      <c r="H12" s="47">
        <v>0.5</v>
      </c>
      <c r="I12">
        <f t="shared" si="1"/>
        <v>5574.5</v>
      </c>
      <c r="J12" s="51" t="s">
        <v>9</v>
      </c>
      <c r="K12" s="5" t="s">
        <v>5</v>
      </c>
      <c r="L12" s="4">
        <v>0</v>
      </c>
      <c r="M12" s="4">
        <v>4408</v>
      </c>
      <c r="N12" s="4">
        <v>4408</v>
      </c>
      <c r="O12" s="12">
        <f t="shared" si="2"/>
        <v>1.1687006689273565E-2</v>
      </c>
      <c r="Q12" s="48">
        <v>0.5</v>
      </c>
      <c r="R12">
        <f t="shared" si="3"/>
        <v>2204</v>
      </c>
      <c r="S12" s="51" t="s">
        <v>9</v>
      </c>
      <c r="T12" s="5" t="s">
        <v>5</v>
      </c>
      <c r="U12" s="4">
        <f t="shared" si="4"/>
        <v>0</v>
      </c>
      <c r="V12" s="4">
        <f t="shared" si="5"/>
        <v>15557</v>
      </c>
      <c r="W12" s="4">
        <f t="shared" si="6"/>
        <v>15557</v>
      </c>
      <c r="X12" s="12">
        <f t="shared" si="7"/>
        <v>3.1867017626514539E-2</v>
      </c>
      <c r="Z12" s="48">
        <v>0.5</v>
      </c>
      <c r="AA12">
        <f t="shared" si="8"/>
        <v>7778.5</v>
      </c>
    </row>
    <row r="13" spans="1:27" ht="26.25" customHeight="1" thickBot="1" x14ac:dyDescent="0.55000000000000004">
      <c r="A13" s="8" t="s">
        <v>10</v>
      </c>
      <c r="B13" s="5" t="s">
        <v>5</v>
      </c>
      <c r="C13" s="4">
        <v>0</v>
      </c>
      <c r="D13" s="4">
        <v>0</v>
      </c>
      <c r="E13" s="4">
        <v>0</v>
      </c>
      <c r="F13" s="12">
        <f t="shared" si="0"/>
        <v>0</v>
      </c>
      <c r="G13" s="12"/>
      <c r="H13" s="47">
        <v>1</v>
      </c>
      <c r="I13">
        <f t="shared" si="1"/>
        <v>0</v>
      </c>
      <c r="J13" s="51" t="s">
        <v>10</v>
      </c>
      <c r="K13" s="5" t="s">
        <v>5</v>
      </c>
      <c r="L13" s="4">
        <v>0</v>
      </c>
      <c r="M13" s="4">
        <v>60</v>
      </c>
      <c r="N13" s="4">
        <v>60</v>
      </c>
      <c r="O13" s="12">
        <f t="shared" si="2"/>
        <v>1.5907903842023909E-4</v>
      </c>
      <c r="Q13" s="48">
        <v>1</v>
      </c>
      <c r="R13">
        <f t="shared" si="3"/>
        <v>60</v>
      </c>
      <c r="S13" s="51" t="s">
        <v>10</v>
      </c>
      <c r="T13" s="5" t="s">
        <v>5</v>
      </c>
      <c r="U13" s="4">
        <f t="shared" si="4"/>
        <v>0</v>
      </c>
      <c r="V13" s="4">
        <f t="shared" si="5"/>
        <v>60</v>
      </c>
      <c r="W13" s="4">
        <f t="shared" si="6"/>
        <v>60</v>
      </c>
      <c r="X13" s="12">
        <f t="shared" si="7"/>
        <v>1.2290422688120283E-4</v>
      </c>
      <c r="Z13" s="48">
        <v>1</v>
      </c>
      <c r="AA13">
        <f t="shared" si="8"/>
        <v>60</v>
      </c>
    </row>
    <row r="14" spans="1:27" ht="26.25" customHeight="1" thickBot="1" x14ac:dyDescent="0.55000000000000004">
      <c r="A14" s="8" t="s">
        <v>11</v>
      </c>
      <c r="B14" s="5" t="s">
        <v>5</v>
      </c>
      <c r="C14" s="4">
        <v>0</v>
      </c>
      <c r="D14" s="4">
        <v>1944</v>
      </c>
      <c r="E14" s="4">
        <v>1944</v>
      </c>
      <c r="F14" s="12">
        <f t="shared" si="0"/>
        <v>1.7511304880465525E-2</v>
      </c>
      <c r="G14" s="12"/>
      <c r="H14" s="47">
        <v>0.95</v>
      </c>
      <c r="I14">
        <f t="shared" si="1"/>
        <v>1846.8</v>
      </c>
      <c r="J14" s="51" t="s">
        <v>11</v>
      </c>
      <c r="K14" s="5" t="s">
        <v>5</v>
      </c>
      <c r="L14" s="4">
        <v>0</v>
      </c>
      <c r="M14" s="4">
        <v>6848</v>
      </c>
      <c r="N14" s="4">
        <v>6848</v>
      </c>
      <c r="O14" s="12">
        <f t="shared" si="2"/>
        <v>1.8156220918363289E-2</v>
      </c>
      <c r="Q14" s="48">
        <v>0.95</v>
      </c>
      <c r="R14">
        <f t="shared" si="3"/>
        <v>6505.5999999999995</v>
      </c>
      <c r="S14" s="51" t="s">
        <v>11</v>
      </c>
      <c r="T14" s="5" t="s">
        <v>5</v>
      </c>
      <c r="U14" s="4">
        <f t="shared" si="4"/>
        <v>0</v>
      </c>
      <c r="V14" s="4">
        <f t="shared" si="5"/>
        <v>8792</v>
      </c>
      <c r="W14" s="4">
        <f t="shared" si="6"/>
        <v>8792</v>
      </c>
      <c r="X14" s="12">
        <f t="shared" si="7"/>
        <v>1.8009566045658919E-2</v>
      </c>
      <c r="Z14" s="48">
        <v>0.95</v>
      </c>
      <c r="AA14">
        <f t="shared" si="8"/>
        <v>8352.4</v>
      </c>
    </row>
    <row r="15" spans="1:27" ht="26.25" customHeight="1" thickBot="1" x14ac:dyDescent="0.55000000000000004">
      <c r="A15" s="8" t="s">
        <v>12</v>
      </c>
      <c r="B15" s="5" t="s">
        <v>5</v>
      </c>
      <c r="C15" s="4">
        <v>0</v>
      </c>
      <c r="D15" s="4">
        <v>1522</v>
      </c>
      <c r="E15" s="4">
        <v>1522</v>
      </c>
      <c r="F15" s="12">
        <f t="shared" si="0"/>
        <v>1.3709982524726612E-2</v>
      </c>
      <c r="G15" s="12"/>
      <c r="H15" s="47">
        <v>0.498</v>
      </c>
      <c r="I15">
        <f t="shared" si="1"/>
        <v>757.95600000000002</v>
      </c>
      <c r="J15" s="51" t="s">
        <v>12</v>
      </c>
      <c r="K15" s="5" t="s">
        <v>5</v>
      </c>
      <c r="L15" s="4">
        <v>0</v>
      </c>
      <c r="M15" s="4">
        <v>284</v>
      </c>
      <c r="N15" s="4">
        <v>284</v>
      </c>
      <c r="O15" s="12">
        <f t="shared" si="2"/>
        <v>7.5297411518913167E-4</v>
      </c>
      <c r="Q15" s="48">
        <v>0.498</v>
      </c>
      <c r="R15">
        <f t="shared" si="3"/>
        <v>141.43199999999999</v>
      </c>
      <c r="S15" s="51" t="s">
        <v>12</v>
      </c>
      <c r="T15" s="5" t="s">
        <v>5</v>
      </c>
      <c r="U15" s="4">
        <f t="shared" si="4"/>
        <v>0</v>
      </c>
      <c r="V15" s="4">
        <f t="shared" si="5"/>
        <v>1806</v>
      </c>
      <c r="W15" s="4">
        <f t="shared" si="6"/>
        <v>1806</v>
      </c>
      <c r="X15" s="12">
        <f t="shared" si="7"/>
        <v>3.6994172291242048E-3</v>
      </c>
      <c r="Z15" s="48">
        <v>0.498</v>
      </c>
      <c r="AA15">
        <f t="shared" si="8"/>
        <v>899.38800000000003</v>
      </c>
    </row>
    <row r="16" spans="1:27" ht="26.25" customHeight="1" thickBot="1" x14ac:dyDescent="0.55000000000000004">
      <c r="A16" s="8" t="s">
        <v>13</v>
      </c>
      <c r="B16" s="5" t="s">
        <v>5</v>
      </c>
      <c r="C16" s="4">
        <v>0</v>
      </c>
      <c r="D16" s="4">
        <v>0</v>
      </c>
      <c r="E16" s="4">
        <v>0</v>
      </c>
      <c r="F16" s="12">
        <f t="shared" si="0"/>
        <v>0</v>
      </c>
      <c r="G16" s="12"/>
      <c r="H16" s="47">
        <v>1</v>
      </c>
      <c r="I16">
        <f t="shared" si="1"/>
        <v>0</v>
      </c>
      <c r="J16" s="51" t="s">
        <v>13</v>
      </c>
      <c r="K16" s="5" t="s">
        <v>5</v>
      </c>
      <c r="L16" s="4">
        <v>0</v>
      </c>
      <c r="M16" s="4">
        <v>118</v>
      </c>
      <c r="N16" s="4">
        <v>118</v>
      </c>
      <c r="O16" s="12">
        <f t="shared" si="2"/>
        <v>3.1285544222647024E-4</v>
      </c>
      <c r="Q16" s="48">
        <v>1</v>
      </c>
      <c r="R16">
        <f t="shared" si="3"/>
        <v>118</v>
      </c>
      <c r="S16" s="51" t="s">
        <v>13</v>
      </c>
      <c r="T16" s="5" t="s">
        <v>5</v>
      </c>
      <c r="U16" s="4">
        <f t="shared" si="4"/>
        <v>0</v>
      </c>
      <c r="V16" s="4">
        <f t="shared" si="5"/>
        <v>118</v>
      </c>
      <c r="W16" s="4">
        <f t="shared" si="6"/>
        <v>118</v>
      </c>
      <c r="X16" s="12">
        <f t="shared" si="7"/>
        <v>2.417116461996989E-4</v>
      </c>
      <c r="Z16" s="48">
        <v>1</v>
      </c>
      <c r="AA16">
        <f t="shared" si="8"/>
        <v>118</v>
      </c>
    </row>
    <row r="17" spans="1:27" ht="26.25" customHeight="1" thickBot="1" x14ac:dyDescent="0.55000000000000004">
      <c r="A17" s="8" t="s">
        <v>14</v>
      </c>
      <c r="B17" s="5" t="s">
        <v>5</v>
      </c>
      <c r="C17" s="4">
        <v>4</v>
      </c>
      <c r="D17" s="4">
        <v>60</v>
      </c>
      <c r="E17" s="4">
        <v>64</v>
      </c>
      <c r="F17" s="12">
        <f t="shared" si="0"/>
        <v>5.7650386437746589E-4</v>
      </c>
      <c r="G17" s="12"/>
      <c r="H17" s="47">
        <v>0.6</v>
      </c>
      <c r="I17">
        <f t="shared" si="1"/>
        <v>36</v>
      </c>
      <c r="J17" s="51" t="s">
        <v>14</v>
      </c>
      <c r="K17" s="5" t="s">
        <v>5</v>
      </c>
      <c r="L17" s="4">
        <v>1892</v>
      </c>
      <c r="M17" s="4">
        <v>3057</v>
      </c>
      <c r="N17" s="4">
        <v>4949</v>
      </c>
      <c r="O17" s="12">
        <f t="shared" si="2"/>
        <v>1.3121369352362721E-2</v>
      </c>
      <c r="Q17" s="48">
        <v>0.6</v>
      </c>
      <c r="R17">
        <f t="shared" si="3"/>
        <v>1834.2</v>
      </c>
      <c r="S17" s="51" t="s">
        <v>14</v>
      </c>
      <c r="T17" s="5" t="s">
        <v>5</v>
      </c>
      <c r="U17" s="4">
        <f t="shared" si="4"/>
        <v>1896</v>
      </c>
      <c r="V17" s="4">
        <f t="shared" si="5"/>
        <v>3117</v>
      </c>
      <c r="W17" s="4">
        <f t="shared" si="6"/>
        <v>5013</v>
      </c>
      <c r="X17" s="12">
        <f t="shared" si="7"/>
        <v>1.0268648155924496E-2</v>
      </c>
      <c r="Z17" s="48">
        <v>0.6</v>
      </c>
      <c r="AA17">
        <f t="shared" si="8"/>
        <v>1870.1999999999998</v>
      </c>
    </row>
    <row r="18" spans="1:27" ht="26.25" customHeight="1" thickBot="1" x14ac:dyDescent="0.55000000000000004">
      <c r="A18" s="8" t="s">
        <v>15</v>
      </c>
      <c r="B18" s="5" t="s">
        <v>5</v>
      </c>
      <c r="C18" s="4">
        <v>6</v>
      </c>
      <c r="D18" s="4">
        <v>0</v>
      </c>
      <c r="E18" s="4">
        <v>6</v>
      </c>
      <c r="F18" s="12">
        <f t="shared" si="0"/>
        <v>5.4047237285387431E-5</v>
      </c>
      <c r="G18" s="12"/>
      <c r="H18" s="47">
        <v>0</v>
      </c>
      <c r="I18">
        <f t="shared" si="1"/>
        <v>0</v>
      </c>
      <c r="J18" s="51" t="s">
        <v>15</v>
      </c>
      <c r="K18" s="5" t="s">
        <v>5</v>
      </c>
      <c r="L18" s="4">
        <v>79</v>
      </c>
      <c r="M18" s="4">
        <v>0</v>
      </c>
      <c r="N18" s="4">
        <v>79</v>
      </c>
      <c r="O18" s="12">
        <f t="shared" si="2"/>
        <v>2.0945406725331482E-4</v>
      </c>
      <c r="Q18" s="48">
        <v>0</v>
      </c>
      <c r="R18">
        <f t="shared" si="3"/>
        <v>0</v>
      </c>
      <c r="S18" s="51" t="s">
        <v>15</v>
      </c>
      <c r="T18" s="5" t="s">
        <v>5</v>
      </c>
      <c r="U18" s="4">
        <f t="shared" si="4"/>
        <v>85</v>
      </c>
      <c r="V18" s="4">
        <f t="shared" si="5"/>
        <v>0</v>
      </c>
      <c r="W18" s="4">
        <f t="shared" si="6"/>
        <v>85</v>
      </c>
      <c r="X18" s="12">
        <f t="shared" si="7"/>
        <v>1.7411432141503733E-4</v>
      </c>
      <c r="Z18" s="48">
        <v>0</v>
      </c>
      <c r="AA18">
        <f t="shared" si="8"/>
        <v>0</v>
      </c>
    </row>
    <row r="19" spans="1:27" ht="26.25" customHeight="1" thickBot="1" x14ac:dyDescent="0.55000000000000004">
      <c r="A19" s="8" t="s">
        <v>16</v>
      </c>
      <c r="B19" s="5" t="s">
        <v>5</v>
      </c>
      <c r="C19" s="4">
        <v>0</v>
      </c>
      <c r="D19" s="4">
        <v>0</v>
      </c>
      <c r="E19" s="4">
        <v>0</v>
      </c>
      <c r="F19" s="12">
        <f t="shared" si="0"/>
        <v>0</v>
      </c>
      <c r="G19" s="12"/>
      <c r="H19" s="47">
        <v>1</v>
      </c>
      <c r="I19">
        <f t="shared" si="1"/>
        <v>0</v>
      </c>
      <c r="J19" s="51" t="s">
        <v>16</v>
      </c>
      <c r="K19" s="5" t="s">
        <v>5</v>
      </c>
      <c r="L19" s="4">
        <v>0</v>
      </c>
      <c r="M19" s="4">
        <v>75</v>
      </c>
      <c r="N19" s="4">
        <v>75</v>
      </c>
      <c r="O19" s="12">
        <f t="shared" si="2"/>
        <v>1.9884879802529887E-4</v>
      </c>
      <c r="Q19" s="48">
        <v>1</v>
      </c>
      <c r="R19">
        <f t="shared" si="3"/>
        <v>75</v>
      </c>
      <c r="S19" s="51" t="s">
        <v>16</v>
      </c>
      <c r="T19" s="5" t="s">
        <v>5</v>
      </c>
      <c r="U19" s="4">
        <f t="shared" si="4"/>
        <v>0</v>
      </c>
      <c r="V19" s="4">
        <f t="shared" si="5"/>
        <v>75</v>
      </c>
      <c r="W19" s="4">
        <f t="shared" si="6"/>
        <v>75</v>
      </c>
      <c r="X19" s="12">
        <f t="shared" si="7"/>
        <v>1.5363028360150353E-4</v>
      </c>
      <c r="Z19" s="48">
        <v>1</v>
      </c>
      <c r="AA19">
        <f t="shared" si="8"/>
        <v>75</v>
      </c>
    </row>
    <row r="20" spans="1:27" ht="26.25" customHeight="1" thickBot="1" x14ac:dyDescent="0.55000000000000004">
      <c r="A20" s="8" t="s">
        <v>17</v>
      </c>
      <c r="B20" s="5" t="s">
        <v>5</v>
      </c>
      <c r="C20" s="4">
        <v>5730</v>
      </c>
      <c r="D20" s="4">
        <v>7937</v>
      </c>
      <c r="E20" s="4">
        <v>13667</v>
      </c>
      <c r="F20" s="12">
        <f t="shared" si="0"/>
        <v>0.12311059866323167</v>
      </c>
      <c r="G20" s="12"/>
      <c r="H20" s="47">
        <v>0.7</v>
      </c>
      <c r="I20">
        <f t="shared" si="1"/>
        <v>5555.9</v>
      </c>
      <c r="J20" s="51" t="s">
        <v>17</v>
      </c>
      <c r="K20" s="5" t="s">
        <v>5</v>
      </c>
      <c r="L20" s="4">
        <v>15777</v>
      </c>
      <c r="M20" s="4">
        <v>7105</v>
      </c>
      <c r="N20" s="4">
        <v>22882</v>
      </c>
      <c r="O20" s="12">
        <f t="shared" si="2"/>
        <v>6.0667442618865183E-2</v>
      </c>
      <c r="Q20" s="48">
        <v>0.7</v>
      </c>
      <c r="R20">
        <f t="shared" si="3"/>
        <v>4973.5</v>
      </c>
      <c r="S20" s="51" t="s">
        <v>17</v>
      </c>
      <c r="T20" s="5" t="s">
        <v>5</v>
      </c>
      <c r="U20" s="4">
        <f t="shared" si="4"/>
        <v>21507</v>
      </c>
      <c r="V20" s="4">
        <f t="shared" si="5"/>
        <v>15042</v>
      </c>
      <c r="W20" s="4">
        <f t="shared" si="6"/>
        <v>36549</v>
      </c>
      <c r="X20" s="12">
        <f t="shared" si="7"/>
        <v>7.4867109804684695E-2</v>
      </c>
      <c r="Z20" s="48">
        <v>0.7</v>
      </c>
      <c r="AA20">
        <f t="shared" si="8"/>
        <v>10529.4</v>
      </c>
    </row>
    <row r="21" spans="1:27" ht="14.7" thickBot="1" x14ac:dyDescent="0.55000000000000004">
      <c r="A21" s="7"/>
      <c r="B21" s="2"/>
      <c r="C21" s="88">
        <v>5740</v>
      </c>
      <c r="D21" s="87">
        <v>105274</v>
      </c>
      <c r="E21" s="87">
        <v>111014</v>
      </c>
      <c r="J21" s="50"/>
      <c r="K21" s="2"/>
      <c r="L21" s="88">
        <v>17748</v>
      </c>
      <c r="M21" s="87">
        <v>359423</v>
      </c>
      <c r="N21" s="87">
        <v>377171</v>
      </c>
      <c r="S21" s="50"/>
      <c r="T21" s="2"/>
      <c r="U21" s="88">
        <f>C21+L21</f>
        <v>23488</v>
      </c>
      <c r="V21" s="88">
        <f>D21+M21</f>
        <v>464697</v>
      </c>
      <c r="W21" s="88">
        <f>E21+N21</f>
        <v>488185</v>
      </c>
    </row>
    <row r="22" spans="1:27" ht="25.5" customHeight="1" x14ac:dyDescent="0.5">
      <c r="A22" s="9" t="s">
        <v>2</v>
      </c>
      <c r="B22" s="10" t="s">
        <v>5</v>
      </c>
      <c r="C22" s="88"/>
      <c r="D22" s="87"/>
      <c r="E22" s="87"/>
      <c r="F22" s="12">
        <f t="shared" ref="F22" si="9">E21/E$21</f>
        <v>1</v>
      </c>
      <c r="G22" s="12"/>
      <c r="I22">
        <f>SUM(I8:I21)</f>
        <v>96233.267000000007</v>
      </c>
      <c r="J22" s="52" t="s">
        <v>2</v>
      </c>
      <c r="K22" s="10" t="s">
        <v>5</v>
      </c>
      <c r="L22" s="88"/>
      <c r="M22" s="87"/>
      <c r="N22" s="87"/>
      <c r="O22" s="12">
        <f t="shared" ref="O22" si="10">N21/N$21</f>
        <v>1</v>
      </c>
      <c r="R22">
        <f>SUM(R8:R21)</f>
        <v>353286.70699999994</v>
      </c>
      <c r="S22" s="52" t="s">
        <v>2</v>
      </c>
      <c r="T22" s="10" t="s">
        <v>5</v>
      </c>
      <c r="U22" s="88"/>
      <c r="V22" s="88"/>
      <c r="W22" s="88"/>
      <c r="X22" s="12">
        <f t="shared" ref="X22" si="11">W21/W$21</f>
        <v>1</v>
      </c>
      <c r="AA22">
        <f>SUM(AA8:AA21)</f>
        <v>449519.97399999999</v>
      </c>
    </row>
    <row r="23" spans="1:27" ht="20.7" x14ac:dyDescent="0.5">
      <c r="B23" s="55" t="s">
        <v>67</v>
      </c>
      <c r="D23" s="54">
        <f>D21/V21</f>
        <v>0.22654331747353651</v>
      </c>
      <c r="E23" s="54">
        <f>E21/W21</f>
        <v>0.22740149738316418</v>
      </c>
    </row>
    <row r="24" spans="1:27" ht="32.25" customHeight="1" x14ac:dyDescent="0.5">
      <c r="F24" t="s">
        <v>30</v>
      </c>
      <c r="I24" t="s">
        <v>31</v>
      </c>
      <c r="O24" t="s">
        <v>30</v>
      </c>
      <c r="R24" t="s">
        <v>31</v>
      </c>
      <c r="Y24" t="s">
        <v>30</v>
      </c>
      <c r="AA24" t="s">
        <v>31</v>
      </c>
    </row>
    <row r="25" spans="1:27" x14ac:dyDescent="0.5">
      <c r="B25" s="19" t="s">
        <v>20</v>
      </c>
      <c r="E25">
        <f>SUM(E7:E11)</f>
        <v>82662</v>
      </c>
      <c r="F25" s="12">
        <f>E25/E$21</f>
        <v>0.74460878808078257</v>
      </c>
      <c r="G25" s="12"/>
      <c r="I25" s="12">
        <f>SUM(I8:I11)/SUM(D7:D11)</f>
        <v>0.9975818513948369</v>
      </c>
      <c r="N25">
        <f>SUM(N7:N11)</f>
        <v>337468</v>
      </c>
      <c r="O25" s="12">
        <f>N25/N$21</f>
        <v>0.89473474896002081</v>
      </c>
      <c r="P25" s="12"/>
      <c r="R25" s="12">
        <f>SUM(R8:R11)/SUM(M7:M11)</f>
        <v>0.99972434423411993</v>
      </c>
      <c r="W25">
        <f>SUM(W7:W11)</f>
        <v>420130</v>
      </c>
      <c r="Y25" s="12">
        <f>W25/W$21</f>
        <v>0.8605958806599957</v>
      </c>
      <c r="AA25" s="12">
        <f>SUM(AA8:AA11)/SUM(V7:V11)</f>
        <v>0.99930280151381701</v>
      </c>
    </row>
    <row r="26" spans="1:27" s="13" customFormat="1" x14ac:dyDescent="0.5">
      <c r="B26" s="13" t="s">
        <v>21</v>
      </c>
      <c r="E26" s="13">
        <f>E12</f>
        <v>11149</v>
      </c>
      <c r="F26" s="14">
        <f>E26/E$21</f>
        <v>0.10042877474913074</v>
      </c>
      <c r="G26" s="14"/>
      <c r="I26" s="14">
        <f>I12/D12</f>
        <v>0.5</v>
      </c>
      <c r="J26" s="53"/>
      <c r="N26" s="13">
        <f>N12</f>
        <v>4408</v>
      </c>
      <c r="O26" s="14">
        <f>N26/N$21</f>
        <v>1.1687006689273565E-2</v>
      </c>
      <c r="P26" s="14"/>
      <c r="R26" s="14">
        <f>R12/M12</f>
        <v>0.5</v>
      </c>
      <c r="S26" s="53"/>
      <c r="W26" s="13">
        <f>W12</f>
        <v>15557</v>
      </c>
      <c r="Y26" s="14">
        <f>W26/W$21</f>
        <v>3.1867017626514539E-2</v>
      </c>
      <c r="AA26" s="14">
        <f>AA12/V12</f>
        <v>0.5</v>
      </c>
    </row>
    <row r="27" spans="1:27" s="13" customFormat="1" x14ac:dyDescent="0.5">
      <c r="F27" s="14"/>
      <c r="G27" s="14"/>
      <c r="J27" s="53"/>
      <c r="O27" s="14"/>
      <c r="P27" s="14"/>
      <c r="S27" s="53"/>
      <c r="Y27" s="14"/>
    </row>
    <row r="28" spans="1:27" x14ac:dyDescent="0.5">
      <c r="B28" s="19" t="s">
        <v>22</v>
      </c>
      <c r="E28">
        <f>E25+E13+E14</f>
        <v>84606</v>
      </c>
      <c r="F28" s="12">
        <f>E28/E$21</f>
        <v>0.76212009296124816</v>
      </c>
      <c r="G28" s="12"/>
      <c r="I28" s="12">
        <f>SUM(I8:I11,I13:I14)/SUM(D7:D11,D13:D14)</f>
        <v>0.99648855873105935</v>
      </c>
      <c r="N28">
        <f>N25+N13+N14</f>
        <v>344376</v>
      </c>
      <c r="O28" s="12">
        <f>N28/N$21</f>
        <v>0.9130500489168043</v>
      </c>
      <c r="P28" s="12"/>
      <c r="R28" s="12">
        <f>SUM(R8:R11,R13:R14)/SUM(M7:M11,M13:M14)</f>
        <v>0.99873561165702596</v>
      </c>
      <c r="W28">
        <f>W25+W13+W14</f>
        <v>428982</v>
      </c>
      <c r="Y28" s="12">
        <f>W28/W$21</f>
        <v>0.87872835093253587</v>
      </c>
      <c r="AA28" s="12">
        <f>SUM(AA8:AA11,AA13:AA14)/SUM(V7:V11,V13:V14)</f>
        <v>0.99829243651248767</v>
      </c>
    </row>
    <row r="29" spans="1:27" x14ac:dyDescent="0.5">
      <c r="B29" s="17" t="s">
        <v>23</v>
      </c>
    </row>
    <row r="30" spans="1:27" x14ac:dyDescent="0.5">
      <c r="B30" s="19" t="s">
        <v>33</v>
      </c>
      <c r="E30">
        <f>D21</f>
        <v>105274</v>
      </c>
      <c r="F30" s="12">
        <f>E30/E$21</f>
        <v>0.94829480966364599</v>
      </c>
      <c r="G30" s="12"/>
      <c r="H30" s="12"/>
      <c r="I30" s="12">
        <f>SUM(I8:I16,I17,I19,I20)/SUM(D7:D17,D19,D20)</f>
        <v>0.91412188194615962</v>
      </c>
      <c r="N30">
        <f>M21</f>
        <v>359423</v>
      </c>
      <c r="O30" s="12">
        <f>N30/N$21</f>
        <v>0.95294442043529326</v>
      </c>
      <c r="P30" s="12"/>
      <c r="R30" s="12">
        <f>SUM(R8:R16,R17,R19,R20)/SUM(M7:M17,M19,M20)</f>
        <v>0.98292737804759278</v>
      </c>
      <c r="W30">
        <f>V21</f>
        <v>464697</v>
      </c>
      <c r="Y30" s="12">
        <f>W30/W$21</f>
        <v>0.9518870919835718</v>
      </c>
      <c r="AA30" s="12">
        <f>SUM(AA8:AA16,AA17,AA19,AA20)/SUM(V7:V17,V19,V20)</f>
        <v>0.96733995270036166</v>
      </c>
    </row>
    <row r="31" spans="1:27" x14ac:dyDescent="0.5">
      <c r="B31" s="17" t="s">
        <v>24</v>
      </c>
    </row>
    <row r="32" spans="1:27" x14ac:dyDescent="0.5">
      <c r="B32" s="18" t="s">
        <v>25</v>
      </c>
    </row>
    <row r="33" spans="2:27" x14ac:dyDescent="0.5">
      <c r="B33" s="18" t="s">
        <v>26</v>
      </c>
    </row>
    <row r="34" spans="2:27" x14ac:dyDescent="0.5">
      <c r="B34" s="18" t="s">
        <v>27</v>
      </c>
    </row>
    <row r="36" spans="2:27" x14ac:dyDescent="0.5">
      <c r="B36" s="19" t="s">
        <v>34</v>
      </c>
      <c r="W36">
        <f>N30+E25</f>
        <v>442085</v>
      </c>
      <c r="Y36" s="12">
        <f>W36/W$21</f>
        <v>0.90556858567960918</v>
      </c>
      <c r="AA36" s="12">
        <f>(SUM(R8:R20)+SUM(I8:I11)) / (SUM(M7:M20)+SUM(D7:D11))</f>
        <v>0.98566750285578564</v>
      </c>
    </row>
    <row r="37" spans="2:27" x14ac:dyDescent="0.5">
      <c r="B37" s="17" t="s">
        <v>68</v>
      </c>
    </row>
    <row r="38" spans="2:27" x14ac:dyDescent="0.5">
      <c r="B38" s="17" t="s">
        <v>35</v>
      </c>
    </row>
  </sheetData>
  <mergeCells count="33">
    <mergeCell ref="C21:C22"/>
    <mergeCell ref="D21:D22"/>
    <mergeCell ref="E21:E22"/>
    <mergeCell ref="M7:M8"/>
    <mergeCell ref="A3:E3"/>
    <mergeCell ref="A4:E4"/>
    <mergeCell ref="A5:B6"/>
    <mergeCell ref="C5:D5"/>
    <mergeCell ref="E5:E6"/>
    <mergeCell ref="C7:C8"/>
    <mergeCell ref="J3:N3"/>
    <mergeCell ref="J4:N4"/>
    <mergeCell ref="J5:K6"/>
    <mergeCell ref="L5:M5"/>
    <mergeCell ref="N5:N6"/>
    <mergeCell ref="D7:D8"/>
    <mergeCell ref="E7:E8"/>
    <mergeCell ref="N7:N8"/>
    <mergeCell ref="L21:L22"/>
    <mergeCell ref="M21:M22"/>
    <mergeCell ref="N21:N22"/>
    <mergeCell ref="S3:W3"/>
    <mergeCell ref="S4:W4"/>
    <mergeCell ref="S5:T6"/>
    <mergeCell ref="U5:V5"/>
    <mergeCell ref="W5:W6"/>
    <mergeCell ref="U7:U8"/>
    <mergeCell ref="V7:V8"/>
    <mergeCell ref="W7:W8"/>
    <mergeCell ref="U21:U22"/>
    <mergeCell ref="V21:V22"/>
    <mergeCell ref="W21:W22"/>
    <mergeCell ref="L7:L8"/>
  </mergeCells>
  <pageMargins left="0.7" right="0.7" top="0.75" bottom="0.75" header="0.3" footer="0.3"/>
  <pageSetup scale="93" fitToWidth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39"/>
  <sheetViews>
    <sheetView workbookViewId="0">
      <pane xSplit="2" ySplit="4" topLeftCell="C12" activePane="bottomRight" state="frozen"/>
      <selection pane="topRight" activeCell="C1" sqref="C1"/>
      <selection pane="bottomLeft" activeCell="A5" sqref="A5"/>
      <selection pane="bottomRight" activeCell="A22" sqref="A22"/>
    </sheetView>
  </sheetViews>
  <sheetFormatPr defaultRowHeight="14.35" x14ac:dyDescent="0.5"/>
  <cols>
    <col min="2" max="2" width="22.29296875" customWidth="1"/>
  </cols>
  <sheetData>
    <row r="1" spans="1:27" ht="14.7" thickBot="1" x14ac:dyDescent="0.55000000000000004">
      <c r="D1" s="89" t="s">
        <v>107</v>
      </c>
      <c r="E1" s="90"/>
      <c r="F1" s="90"/>
      <c r="G1" s="90"/>
      <c r="H1" s="89" t="s">
        <v>108</v>
      </c>
      <c r="I1" s="90"/>
      <c r="J1" s="90"/>
      <c r="K1" s="90"/>
      <c r="L1" s="89" t="s">
        <v>109</v>
      </c>
      <c r="M1" s="90"/>
      <c r="N1" s="90"/>
      <c r="O1" s="90"/>
      <c r="P1" s="89" t="s">
        <v>110</v>
      </c>
      <c r="Q1" s="90"/>
      <c r="R1" s="90"/>
      <c r="S1" s="90"/>
      <c r="T1" s="89" t="s">
        <v>111</v>
      </c>
      <c r="U1" s="90"/>
      <c r="V1" s="90"/>
      <c r="W1" s="90"/>
      <c r="X1" s="104" t="s">
        <v>112</v>
      </c>
      <c r="Y1" s="105"/>
      <c r="Z1" s="105"/>
      <c r="AA1" s="105"/>
    </row>
    <row r="2" spans="1:27" ht="25.5" customHeight="1" thickBot="1" x14ac:dyDescent="0.55000000000000004">
      <c r="A2" s="16" t="s">
        <v>74</v>
      </c>
      <c r="B2" s="16"/>
      <c r="D2" s="91"/>
      <c r="E2" s="92"/>
      <c r="F2" s="56"/>
      <c r="G2" s="97" t="s">
        <v>2</v>
      </c>
      <c r="H2" s="91"/>
      <c r="I2" s="92"/>
      <c r="J2" s="56"/>
      <c r="K2" s="97" t="s">
        <v>2</v>
      </c>
      <c r="L2" s="91"/>
      <c r="M2" s="92"/>
      <c r="N2" s="56"/>
      <c r="O2" s="97" t="s">
        <v>2</v>
      </c>
      <c r="P2" s="91"/>
      <c r="Q2" s="92"/>
      <c r="R2" s="56"/>
      <c r="S2" s="97" t="s">
        <v>2</v>
      </c>
      <c r="T2" s="91"/>
      <c r="U2" s="92"/>
      <c r="V2" s="56"/>
      <c r="W2" s="97" t="s">
        <v>2</v>
      </c>
      <c r="X2" s="89" t="s">
        <v>73</v>
      </c>
      <c r="Y2" s="90"/>
      <c r="Z2" s="90"/>
      <c r="AA2" s="90"/>
    </row>
    <row r="3" spans="1:27" ht="15.75" customHeight="1" thickBot="1" x14ac:dyDescent="0.55000000000000004">
      <c r="A3" s="100" t="s">
        <v>70</v>
      </c>
      <c r="B3" s="61"/>
      <c r="C3" s="102" t="s">
        <v>5</v>
      </c>
      <c r="D3" s="93"/>
      <c r="E3" s="94"/>
      <c r="F3" s="1">
        <v>1</v>
      </c>
      <c r="G3" s="98"/>
      <c r="H3" s="93"/>
      <c r="I3" s="94"/>
      <c r="J3" s="1">
        <v>1</v>
      </c>
      <c r="K3" s="98"/>
      <c r="L3" s="93"/>
      <c r="M3" s="94"/>
      <c r="N3" s="1">
        <v>1</v>
      </c>
      <c r="O3" s="98"/>
      <c r="P3" s="93"/>
      <c r="Q3" s="94"/>
      <c r="R3" s="1">
        <v>1</v>
      </c>
      <c r="S3" s="98"/>
      <c r="T3" s="93"/>
      <c r="U3" s="94"/>
      <c r="V3" s="1">
        <v>1</v>
      </c>
      <c r="W3" s="98"/>
      <c r="X3" s="91"/>
      <c r="Y3" s="92"/>
      <c r="Z3" s="1">
        <v>1</v>
      </c>
      <c r="AA3" s="97" t="s">
        <v>2</v>
      </c>
    </row>
    <row r="4" spans="1:27" ht="14.7" thickBot="1" x14ac:dyDescent="0.55000000000000004">
      <c r="A4" s="101"/>
      <c r="B4" s="66"/>
      <c r="C4" s="103"/>
      <c r="D4" s="7" t="s">
        <v>70</v>
      </c>
      <c r="E4" s="2"/>
      <c r="F4" s="106">
        <v>99.3</v>
      </c>
      <c r="G4" s="86"/>
      <c r="H4" s="7" t="s">
        <v>70</v>
      </c>
      <c r="I4" s="2"/>
      <c r="J4" s="106">
        <v>82.01</v>
      </c>
      <c r="K4" s="86"/>
      <c r="L4" s="7" t="s">
        <v>70</v>
      </c>
      <c r="M4" s="2"/>
      <c r="N4" s="106">
        <v>82.48</v>
      </c>
      <c r="O4" s="86"/>
      <c r="P4" s="7" t="s">
        <v>70</v>
      </c>
      <c r="Q4" s="2"/>
      <c r="R4" s="106">
        <v>81.33</v>
      </c>
      <c r="S4" s="86"/>
      <c r="T4" s="7" t="s">
        <v>70</v>
      </c>
      <c r="U4" s="2"/>
      <c r="V4" s="108">
        <v>17.12</v>
      </c>
      <c r="W4" s="86"/>
      <c r="X4" s="93"/>
      <c r="Y4" s="94"/>
      <c r="Z4" s="106">
        <v>0.35</v>
      </c>
      <c r="AA4" s="98"/>
    </row>
    <row r="5" spans="1:27" ht="14.7" thickBot="1" x14ac:dyDescent="0.55000000000000004">
      <c r="A5" s="62">
        <v>100</v>
      </c>
      <c r="B5" s="59" t="s">
        <v>75</v>
      </c>
      <c r="C5" s="60">
        <v>15161</v>
      </c>
      <c r="D5" s="8">
        <v>100</v>
      </c>
      <c r="E5" s="5" t="s">
        <v>71</v>
      </c>
      <c r="F5" s="107"/>
      <c r="G5" s="87"/>
      <c r="H5" s="8">
        <v>100</v>
      </c>
      <c r="I5" s="5" t="s">
        <v>71</v>
      </c>
      <c r="J5" s="107"/>
      <c r="K5" s="87"/>
      <c r="L5" s="8">
        <v>100</v>
      </c>
      <c r="M5" s="5" t="s">
        <v>71</v>
      </c>
      <c r="N5" s="107"/>
      <c r="O5" s="87"/>
      <c r="P5" s="8">
        <v>100</v>
      </c>
      <c r="Q5" s="5" t="s">
        <v>71</v>
      </c>
      <c r="R5" s="107"/>
      <c r="S5" s="87"/>
      <c r="T5" s="8">
        <v>100</v>
      </c>
      <c r="U5" s="5" t="s">
        <v>71</v>
      </c>
      <c r="V5" s="109"/>
      <c r="W5" s="87"/>
      <c r="X5" s="8">
        <v>100</v>
      </c>
      <c r="Y5" s="5" t="s">
        <v>71</v>
      </c>
      <c r="Z5" s="107"/>
      <c r="AA5" s="86"/>
    </row>
    <row r="6" spans="1:27" ht="14.7" thickBot="1" x14ac:dyDescent="0.55000000000000004">
      <c r="A6" s="62">
        <v>110</v>
      </c>
      <c r="B6" s="59" t="s">
        <v>76</v>
      </c>
      <c r="C6" s="60">
        <v>30066</v>
      </c>
      <c r="D6" s="8">
        <v>110</v>
      </c>
      <c r="E6" s="5" t="s">
        <v>71</v>
      </c>
      <c r="F6" s="57">
        <v>98.41</v>
      </c>
      <c r="G6" s="4"/>
      <c r="H6" s="8">
        <v>110</v>
      </c>
      <c r="I6" s="5" t="s">
        <v>71</v>
      </c>
      <c r="J6" s="57">
        <v>91.5</v>
      </c>
      <c r="K6" s="4"/>
      <c r="L6" s="8">
        <v>110</v>
      </c>
      <c r="M6" s="5" t="s">
        <v>71</v>
      </c>
      <c r="N6" s="57">
        <v>90.7</v>
      </c>
      <c r="O6" s="4"/>
      <c r="P6" s="8">
        <v>110</v>
      </c>
      <c r="Q6" s="5" t="s">
        <v>71</v>
      </c>
      <c r="R6" s="57">
        <v>89.67</v>
      </c>
      <c r="S6" s="4"/>
      <c r="T6" s="8">
        <v>110</v>
      </c>
      <c r="U6" s="5" t="s">
        <v>71</v>
      </c>
      <c r="V6" s="58">
        <v>7.96</v>
      </c>
      <c r="W6" s="4"/>
      <c r="X6" s="8">
        <v>110</v>
      </c>
      <c r="Y6" s="5" t="s">
        <v>71</v>
      </c>
      <c r="Z6" s="57">
        <v>0.64</v>
      </c>
      <c r="AA6" s="87"/>
    </row>
    <row r="7" spans="1:27" ht="14.7" thickBot="1" x14ac:dyDescent="0.55000000000000004">
      <c r="A7" s="62">
        <v>120</v>
      </c>
      <c r="B7" s="59" t="s">
        <v>77</v>
      </c>
      <c r="C7" s="60">
        <v>13642</v>
      </c>
      <c r="D7" s="8">
        <v>120</v>
      </c>
      <c r="E7" s="5" t="s">
        <v>71</v>
      </c>
      <c r="F7" s="57">
        <v>98.5</v>
      </c>
      <c r="G7" s="4"/>
      <c r="H7" s="8">
        <v>120</v>
      </c>
      <c r="I7" s="5" t="s">
        <v>71</v>
      </c>
      <c r="J7" s="57">
        <v>98.5</v>
      </c>
      <c r="K7" s="4"/>
      <c r="L7" s="8">
        <v>120</v>
      </c>
      <c r="M7" s="5" t="s">
        <v>71</v>
      </c>
      <c r="N7" s="57">
        <v>96.3</v>
      </c>
      <c r="O7" s="4"/>
      <c r="P7" s="8">
        <v>120</v>
      </c>
      <c r="Q7" s="5" t="s">
        <v>71</v>
      </c>
      <c r="R7" s="57">
        <v>95.62</v>
      </c>
      <c r="S7" s="4"/>
      <c r="T7" s="8">
        <v>120</v>
      </c>
      <c r="U7" s="5" t="s">
        <v>71</v>
      </c>
      <c r="V7" s="58">
        <v>1.37</v>
      </c>
      <c r="W7" s="4"/>
      <c r="X7" s="8">
        <v>120</v>
      </c>
      <c r="Y7" s="5" t="s">
        <v>71</v>
      </c>
      <c r="Z7" s="57">
        <v>0.68</v>
      </c>
      <c r="AA7" s="4"/>
    </row>
    <row r="8" spans="1:27" ht="14.7" thickBot="1" x14ac:dyDescent="0.55000000000000004">
      <c r="A8" s="62">
        <v>130</v>
      </c>
      <c r="B8" s="59" t="s">
        <v>78</v>
      </c>
      <c r="C8" s="60">
        <v>6419</v>
      </c>
      <c r="D8" s="8">
        <v>130</v>
      </c>
      <c r="E8" s="5" t="s">
        <v>71</v>
      </c>
      <c r="F8" s="57">
        <v>96.93</v>
      </c>
      <c r="G8" s="4"/>
      <c r="H8" s="8">
        <v>130</v>
      </c>
      <c r="I8" s="5" t="s">
        <v>71</v>
      </c>
      <c r="J8" s="57">
        <v>96.93</v>
      </c>
      <c r="K8" s="4"/>
      <c r="L8" s="8">
        <v>130</v>
      </c>
      <c r="M8" s="5" t="s">
        <v>71</v>
      </c>
      <c r="N8" s="57">
        <v>93.19</v>
      </c>
      <c r="O8" s="4"/>
      <c r="P8" s="8">
        <v>130</v>
      </c>
      <c r="Q8" s="5" t="s">
        <v>71</v>
      </c>
      <c r="R8" s="57">
        <v>91.7</v>
      </c>
      <c r="S8" s="4"/>
      <c r="T8" s="8">
        <v>130</v>
      </c>
      <c r="U8" s="5" t="s">
        <v>71</v>
      </c>
      <c r="V8" s="58">
        <v>2.85</v>
      </c>
      <c r="W8" s="4"/>
      <c r="X8" s="8">
        <v>130</v>
      </c>
      <c r="Y8" s="5" t="s">
        <v>71</v>
      </c>
      <c r="Z8" s="57">
        <v>1</v>
      </c>
      <c r="AA8" s="4"/>
    </row>
    <row r="9" spans="1:27" ht="14.7" thickBot="1" x14ac:dyDescent="0.55000000000000004">
      <c r="A9" s="62">
        <v>150</v>
      </c>
      <c r="B9" s="59" t="s">
        <v>79</v>
      </c>
      <c r="C9" s="60">
        <v>3984</v>
      </c>
      <c r="D9" s="8">
        <v>150</v>
      </c>
      <c r="E9" s="5" t="s">
        <v>71</v>
      </c>
      <c r="F9" s="57">
        <v>34.340000000000003</v>
      </c>
      <c r="G9" s="4"/>
      <c r="H9" s="8">
        <v>150</v>
      </c>
      <c r="I9" s="5" t="s">
        <v>71</v>
      </c>
      <c r="J9" s="57">
        <v>0.98</v>
      </c>
      <c r="K9" s="4"/>
      <c r="L9" s="8">
        <v>150</v>
      </c>
      <c r="M9" s="5" t="s">
        <v>71</v>
      </c>
      <c r="N9" s="57">
        <v>1</v>
      </c>
      <c r="O9" s="4"/>
      <c r="P9" s="8">
        <v>150</v>
      </c>
      <c r="Q9" s="5" t="s">
        <v>71</v>
      </c>
      <c r="R9" s="57">
        <v>0.98</v>
      </c>
      <c r="S9" s="4"/>
      <c r="T9" s="8">
        <v>150</v>
      </c>
      <c r="U9" s="5" t="s">
        <v>71</v>
      </c>
      <c r="V9" s="58">
        <v>93.17</v>
      </c>
      <c r="W9" s="4"/>
      <c r="X9" s="8">
        <v>150</v>
      </c>
      <c r="Y9" s="5" t="s">
        <v>71</v>
      </c>
      <c r="Z9" s="57">
        <v>0</v>
      </c>
      <c r="AA9" s="4"/>
    </row>
    <row r="10" spans="1:27" ht="14.7" thickBot="1" x14ac:dyDescent="0.55000000000000004">
      <c r="A10" s="62">
        <v>170</v>
      </c>
      <c r="B10" s="59" t="s">
        <v>80</v>
      </c>
      <c r="C10" s="60">
        <v>10023</v>
      </c>
      <c r="D10" s="8">
        <v>170</v>
      </c>
      <c r="E10" s="5" t="s">
        <v>71</v>
      </c>
      <c r="F10" s="57">
        <v>98.53</v>
      </c>
      <c r="G10" s="4"/>
      <c r="H10" s="8">
        <v>170</v>
      </c>
      <c r="I10" s="5" t="s">
        <v>71</v>
      </c>
      <c r="J10" s="57">
        <v>98.53</v>
      </c>
      <c r="K10" s="4"/>
      <c r="L10" s="8">
        <v>170</v>
      </c>
      <c r="M10" s="5" t="s">
        <v>71</v>
      </c>
      <c r="N10" s="57">
        <v>95.01</v>
      </c>
      <c r="O10" s="4"/>
      <c r="P10" s="8">
        <v>170</v>
      </c>
      <c r="Q10" s="5" t="s">
        <v>71</v>
      </c>
      <c r="R10" s="57">
        <v>94.48</v>
      </c>
      <c r="S10" s="4"/>
      <c r="T10" s="8">
        <v>170</v>
      </c>
      <c r="U10" s="5" t="s">
        <v>71</v>
      </c>
      <c r="V10" s="58">
        <v>3.33</v>
      </c>
      <c r="W10" s="4"/>
      <c r="X10" s="8">
        <v>170</v>
      </c>
      <c r="Y10" s="5" t="s">
        <v>71</v>
      </c>
      <c r="Z10" s="57">
        <v>2.44</v>
      </c>
      <c r="AA10" s="4"/>
    </row>
    <row r="11" spans="1:27" ht="14.7" thickBot="1" x14ac:dyDescent="0.55000000000000004">
      <c r="A11" s="62">
        <v>180</v>
      </c>
      <c r="B11" s="59" t="s">
        <v>81</v>
      </c>
      <c r="C11" s="60">
        <v>20161</v>
      </c>
      <c r="D11" s="8">
        <v>180</v>
      </c>
      <c r="E11" s="5" t="s">
        <v>71</v>
      </c>
      <c r="F11" s="57">
        <v>96.28</v>
      </c>
      <c r="G11" s="4"/>
      <c r="H11" s="8">
        <v>180</v>
      </c>
      <c r="I11" s="5" t="s">
        <v>71</v>
      </c>
      <c r="J11" s="57">
        <v>90.64</v>
      </c>
      <c r="K11" s="4"/>
      <c r="L11" s="8">
        <v>180</v>
      </c>
      <c r="M11" s="5" t="s">
        <v>71</v>
      </c>
      <c r="N11" s="57">
        <v>89.36</v>
      </c>
      <c r="O11" s="4"/>
      <c r="P11" s="8">
        <v>180</v>
      </c>
      <c r="Q11" s="5" t="s">
        <v>71</v>
      </c>
      <c r="R11" s="57">
        <v>87.41</v>
      </c>
      <c r="S11" s="4"/>
      <c r="T11" s="8">
        <v>180</v>
      </c>
      <c r="U11" s="5" t="s">
        <v>71</v>
      </c>
      <c r="V11" s="58">
        <v>7.68</v>
      </c>
      <c r="W11" s="4"/>
      <c r="X11" s="8">
        <v>180</v>
      </c>
      <c r="Y11" s="5" t="s">
        <v>71</v>
      </c>
      <c r="Z11" s="57">
        <v>0.84</v>
      </c>
      <c r="AA11" s="4"/>
    </row>
    <row r="12" spans="1:27" ht="14.7" thickBot="1" x14ac:dyDescent="0.55000000000000004">
      <c r="A12" s="62">
        <v>190</v>
      </c>
      <c r="B12" s="59" t="s">
        <v>82</v>
      </c>
      <c r="C12" s="60">
        <v>9666</v>
      </c>
      <c r="D12" s="8">
        <v>190</v>
      </c>
      <c r="E12" s="5" t="s">
        <v>71</v>
      </c>
      <c r="F12" s="57">
        <v>98.13</v>
      </c>
      <c r="G12" s="4"/>
      <c r="H12" s="8">
        <v>190</v>
      </c>
      <c r="I12" s="5" t="s">
        <v>71</v>
      </c>
      <c r="J12" s="57">
        <v>96.76</v>
      </c>
      <c r="K12" s="4"/>
      <c r="L12" s="8">
        <v>190</v>
      </c>
      <c r="M12" s="5" t="s">
        <v>71</v>
      </c>
      <c r="N12" s="57">
        <v>94.77</v>
      </c>
      <c r="O12" s="4"/>
      <c r="P12" s="8">
        <v>190</v>
      </c>
      <c r="Q12" s="5" t="s">
        <v>71</v>
      </c>
      <c r="R12" s="57">
        <v>94.09</v>
      </c>
      <c r="S12" s="4"/>
      <c r="T12" s="8">
        <v>190</v>
      </c>
      <c r="U12" s="5" t="s">
        <v>71</v>
      </c>
      <c r="V12" s="58">
        <v>2.85</v>
      </c>
      <c r="W12" s="4"/>
      <c r="X12" s="8">
        <v>190</v>
      </c>
      <c r="Y12" s="5" t="s">
        <v>71</v>
      </c>
      <c r="Z12" s="57">
        <v>0.94</v>
      </c>
      <c r="AA12" s="4"/>
    </row>
    <row r="13" spans="1:27" ht="14.7" thickBot="1" x14ac:dyDescent="0.55000000000000004">
      <c r="A13" s="62">
        <v>200</v>
      </c>
      <c r="B13" s="59" t="s">
        <v>83</v>
      </c>
      <c r="C13" s="60">
        <v>11540</v>
      </c>
      <c r="D13" s="8">
        <v>200</v>
      </c>
      <c r="E13" s="5" t="s">
        <v>71</v>
      </c>
      <c r="F13" s="57">
        <v>97.76</v>
      </c>
      <c r="G13" s="4"/>
      <c r="H13" s="8">
        <v>200</v>
      </c>
      <c r="I13" s="5" t="s">
        <v>71</v>
      </c>
      <c r="J13" s="57">
        <v>93.9</v>
      </c>
      <c r="K13" s="4"/>
      <c r="L13" s="8">
        <v>200</v>
      </c>
      <c r="M13" s="5" t="s">
        <v>71</v>
      </c>
      <c r="N13" s="57">
        <v>92.44</v>
      </c>
      <c r="O13" s="4"/>
      <c r="P13" s="8">
        <v>200</v>
      </c>
      <c r="Q13" s="5" t="s">
        <v>71</v>
      </c>
      <c r="R13" s="57">
        <v>91.05</v>
      </c>
      <c r="S13" s="4"/>
      <c r="T13" s="8">
        <v>200</v>
      </c>
      <c r="U13" s="5" t="s">
        <v>71</v>
      </c>
      <c r="V13" s="58">
        <v>4.6900000000000004</v>
      </c>
      <c r="W13" s="4"/>
      <c r="X13" s="8">
        <v>200</v>
      </c>
      <c r="Y13" s="5" t="s">
        <v>71</v>
      </c>
      <c r="Z13" s="57">
        <v>0.61</v>
      </c>
      <c r="AA13" s="4"/>
    </row>
    <row r="14" spans="1:27" ht="14.7" thickBot="1" x14ac:dyDescent="0.55000000000000004">
      <c r="A14" s="62">
        <v>210</v>
      </c>
      <c r="B14" s="59" t="s">
        <v>84</v>
      </c>
      <c r="C14" s="60">
        <v>8544</v>
      </c>
      <c r="D14" s="8">
        <v>210</v>
      </c>
      <c r="E14" s="5" t="s">
        <v>71</v>
      </c>
      <c r="F14" s="57">
        <v>99.81</v>
      </c>
      <c r="G14" s="4"/>
      <c r="H14" s="8">
        <v>210</v>
      </c>
      <c r="I14" s="5" t="s">
        <v>71</v>
      </c>
      <c r="J14" s="57">
        <v>86.87</v>
      </c>
      <c r="K14" s="4"/>
      <c r="L14" s="8">
        <v>210</v>
      </c>
      <c r="M14" s="5" t="s">
        <v>71</v>
      </c>
      <c r="N14" s="57">
        <v>88.53</v>
      </c>
      <c r="O14" s="4"/>
      <c r="P14" s="8">
        <v>210</v>
      </c>
      <c r="Q14" s="5" t="s">
        <v>71</v>
      </c>
      <c r="R14" s="57">
        <v>86.87</v>
      </c>
      <c r="S14" s="4"/>
      <c r="T14" s="8">
        <v>210</v>
      </c>
      <c r="U14" s="5" t="s">
        <v>71</v>
      </c>
      <c r="V14" s="58">
        <v>11.27</v>
      </c>
      <c r="W14" s="4"/>
      <c r="X14" s="8">
        <v>210</v>
      </c>
      <c r="Y14" s="5" t="s">
        <v>71</v>
      </c>
      <c r="Z14" s="57">
        <v>0</v>
      </c>
      <c r="AA14" s="4"/>
    </row>
    <row r="15" spans="1:27" ht="14.7" thickBot="1" x14ac:dyDescent="0.55000000000000004">
      <c r="A15" s="62">
        <v>220</v>
      </c>
      <c r="B15" s="59" t="s">
        <v>85</v>
      </c>
      <c r="C15" s="60">
        <v>8949</v>
      </c>
      <c r="D15" s="8">
        <v>220</v>
      </c>
      <c r="E15" s="5" t="s">
        <v>71</v>
      </c>
      <c r="F15" s="57">
        <v>95.66</v>
      </c>
      <c r="G15" s="4"/>
      <c r="H15" s="8">
        <v>220</v>
      </c>
      <c r="I15" s="5" t="s">
        <v>71</v>
      </c>
      <c r="J15" s="57">
        <v>95.66</v>
      </c>
      <c r="K15" s="4"/>
      <c r="L15" s="8">
        <v>220</v>
      </c>
      <c r="M15" s="5" t="s">
        <v>71</v>
      </c>
      <c r="N15" s="57">
        <v>91.52</v>
      </c>
      <c r="O15" s="4"/>
      <c r="P15" s="8">
        <v>220</v>
      </c>
      <c r="Q15" s="5" t="s">
        <v>71</v>
      </c>
      <c r="R15" s="57">
        <v>90.47</v>
      </c>
      <c r="S15" s="4"/>
      <c r="T15" s="8">
        <v>220</v>
      </c>
      <c r="U15" s="5" t="s">
        <v>71</v>
      </c>
      <c r="V15" s="58">
        <v>3.79</v>
      </c>
      <c r="W15" s="4"/>
      <c r="X15" s="8">
        <v>220</v>
      </c>
      <c r="Y15" s="5" t="s">
        <v>71</v>
      </c>
      <c r="Z15" s="57">
        <v>1.52</v>
      </c>
      <c r="AA15" s="4"/>
    </row>
    <row r="16" spans="1:27" ht="14.7" thickBot="1" x14ac:dyDescent="0.55000000000000004">
      <c r="A16" s="62">
        <v>230</v>
      </c>
      <c r="B16" s="59" t="s">
        <v>86</v>
      </c>
      <c r="C16" s="60">
        <v>45522</v>
      </c>
      <c r="D16" s="8">
        <v>230</v>
      </c>
      <c r="E16" s="5" t="s">
        <v>71</v>
      </c>
      <c r="F16" s="57">
        <v>93.81</v>
      </c>
      <c r="G16" s="4"/>
      <c r="H16" s="8">
        <v>230</v>
      </c>
      <c r="I16" s="5" t="s">
        <v>71</v>
      </c>
      <c r="J16" s="57">
        <v>93.81</v>
      </c>
      <c r="K16" s="4"/>
      <c r="L16" s="8">
        <v>230</v>
      </c>
      <c r="M16" s="5" t="s">
        <v>71</v>
      </c>
      <c r="N16" s="57">
        <v>90.75</v>
      </c>
      <c r="O16" s="4"/>
      <c r="P16" s="8">
        <v>230</v>
      </c>
      <c r="Q16" s="5" t="s">
        <v>71</v>
      </c>
      <c r="R16" s="57">
        <v>89.75</v>
      </c>
      <c r="S16" s="4"/>
      <c r="T16" s="8">
        <v>230</v>
      </c>
      <c r="U16" s="5" t="s">
        <v>71</v>
      </c>
      <c r="V16" s="58">
        <v>6.03</v>
      </c>
      <c r="W16" s="4"/>
      <c r="X16" s="8">
        <v>230</v>
      </c>
      <c r="Y16" s="5" t="s">
        <v>71</v>
      </c>
      <c r="Z16" s="57">
        <v>1.44</v>
      </c>
      <c r="AA16" s="4"/>
    </row>
    <row r="17" spans="1:27" ht="14.7" thickBot="1" x14ac:dyDescent="0.55000000000000004">
      <c r="A17" s="62">
        <v>235</v>
      </c>
      <c r="B17" s="59" t="s">
        <v>87</v>
      </c>
      <c r="C17" s="60">
        <v>2561</v>
      </c>
      <c r="D17" s="8">
        <v>235</v>
      </c>
      <c r="E17" s="5" t="s">
        <v>71</v>
      </c>
      <c r="F17" s="57">
        <v>95.2</v>
      </c>
      <c r="G17" s="4"/>
      <c r="H17" s="8">
        <v>235</v>
      </c>
      <c r="I17" s="5" t="s">
        <v>71</v>
      </c>
      <c r="J17" s="57">
        <v>95.2</v>
      </c>
      <c r="K17" s="4"/>
      <c r="L17" s="8">
        <v>235</v>
      </c>
      <c r="M17" s="5" t="s">
        <v>71</v>
      </c>
      <c r="N17" s="57">
        <v>90.82</v>
      </c>
      <c r="O17" s="4"/>
      <c r="P17" s="8">
        <v>235</v>
      </c>
      <c r="Q17" s="5" t="s">
        <v>71</v>
      </c>
      <c r="R17" s="57">
        <v>89.65</v>
      </c>
      <c r="S17" s="4"/>
      <c r="T17" s="8">
        <v>235</v>
      </c>
      <c r="U17" s="5" t="s">
        <v>71</v>
      </c>
      <c r="V17" s="58">
        <v>4.26</v>
      </c>
      <c r="W17" s="4"/>
      <c r="X17" s="8">
        <v>235</v>
      </c>
      <c r="Y17" s="5" t="s">
        <v>71</v>
      </c>
      <c r="Z17" s="57">
        <v>1.44</v>
      </c>
      <c r="AA17" s="4"/>
    </row>
    <row r="18" spans="1:27" ht="14.7" thickBot="1" x14ac:dyDescent="0.55000000000000004">
      <c r="A18" s="62">
        <v>240</v>
      </c>
      <c r="B18" s="59" t="s">
        <v>88</v>
      </c>
      <c r="C18" s="60">
        <v>15990</v>
      </c>
      <c r="D18" s="8">
        <v>240</v>
      </c>
      <c r="E18" s="5" t="s">
        <v>71</v>
      </c>
      <c r="F18" s="57">
        <v>97.92</v>
      </c>
      <c r="G18" s="4"/>
      <c r="H18" s="8">
        <v>240</v>
      </c>
      <c r="I18" s="5" t="s">
        <v>71</v>
      </c>
      <c r="J18" s="57">
        <v>97.92</v>
      </c>
      <c r="K18" s="4"/>
      <c r="L18" s="8">
        <v>240</v>
      </c>
      <c r="M18" s="5" t="s">
        <v>71</v>
      </c>
      <c r="N18" s="57">
        <v>95.21</v>
      </c>
      <c r="O18" s="4"/>
      <c r="P18" s="8">
        <v>240</v>
      </c>
      <c r="Q18" s="5" t="s">
        <v>71</v>
      </c>
      <c r="R18" s="57">
        <v>93.71</v>
      </c>
      <c r="S18" s="4"/>
      <c r="T18" s="8">
        <v>240</v>
      </c>
      <c r="U18" s="5" t="s">
        <v>71</v>
      </c>
      <c r="V18" s="58">
        <v>2.1800000000000002</v>
      </c>
      <c r="W18" s="4"/>
      <c r="X18" s="8">
        <v>240</v>
      </c>
      <c r="Y18" s="5" t="s">
        <v>71</v>
      </c>
      <c r="Z18" s="57">
        <v>1.1000000000000001</v>
      </c>
      <c r="AA18" s="4"/>
    </row>
    <row r="19" spans="1:27" ht="14.7" thickBot="1" x14ac:dyDescent="0.55000000000000004">
      <c r="A19" s="62">
        <v>250</v>
      </c>
      <c r="B19" s="59" t="s">
        <v>89</v>
      </c>
      <c r="C19" s="60">
        <v>20959</v>
      </c>
      <c r="D19" s="8">
        <v>250</v>
      </c>
      <c r="E19" s="5" t="s">
        <v>71</v>
      </c>
      <c r="F19" s="57">
        <v>99.09</v>
      </c>
      <c r="G19" s="4"/>
      <c r="H19" s="8">
        <v>250</v>
      </c>
      <c r="I19" s="5" t="s">
        <v>71</v>
      </c>
      <c r="J19" s="57">
        <v>94.74</v>
      </c>
      <c r="K19" s="4"/>
      <c r="L19" s="8">
        <v>250</v>
      </c>
      <c r="M19" s="5" t="s">
        <v>71</v>
      </c>
      <c r="N19" s="57">
        <v>94.12</v>
      </c>
      <c r="O19" s="4"/>
      <c r="P19" s="8">
        <v>250</v>
      </c>
      <c r="Q19" s="5" t="s">
        <v>71</v>
      </c>
      <c r="R19" s="57">
        <v>93.58</v>
      </c>
      <c r="S19" s="4"/>
      <c r="T19" s="8">
        <v>250</v>
      </c>
      <c r="U19" s="5" t="s">
        <v>71</v>
      </c>
      <c r="V19" s="58">
        <v>5.17</v>
      </c>
      <c r="W19" s="4"/>
      <c r="X19" s="8">
        <v>250</v>
      </c>
      <c r="Y19" s="5" t="s">
        <v>71</v>
      </c>
      <c r="Z19" s="57">
        <v>0.52</v>
      </c>
      <c r="AA19" s="4"/>
    </row>
    <row r="20" spans="1:27" ht="14.7" thickBot="1" x14ac:dyDescent="0.55000000000000004">
      <c r="A20" s="62">
        <v>260</v>
      </c>
      <c r="B20" s="59" t="s">
        <v>90</v>
      </c>
      <c r="C20" s="60">
        <v>64523</v>
      </c>
      <c r="D20" s="8">
        <v>260</v>
      </c>
      <c r="E20" s="5" t="s">
        <v>71</v>
      </c>
      <c r="F20" s="57">
        <v>95.73</v>
      </c>
      <c r="G20" s="4"/>
      <c r="H20" s="8">
        <v>260</v>
      </c>
      <c r="I20" s="5" t="s">
        <v>71</v>
      </c>
      <c r="J20" s="57">
        <v>95.73</v>
      </c>
      <c r="K20" s="4"/>
      <c r="L20" s="8">
        <v>260</v>
      </c>
      <c r="M20" s="5" t="s">
        <v>71</v>
      </c>
      <c r="N20" s="57">
        <v>89.8</v>
      </c>
      <c r="O20" s="4"/>
      <c r="P20" s="8">
        <v>260</v>
      </c>
      <c r="Q20" s="5" t="s">
        <v>71</v>
      </c>
      <c r="R20" s="57">
        <v>86.45</v>
      </c>
      <c r="S20" s="4"/>
      <c r="T20" s="8">
        <v>260</v>
      </c>
      <c r="U20" s="5" t="s">
        <v>71</v>
      </c>
      <c r="V20" s="58">
        <v>5.6</v>
      </c>
      <c r="W20" s="4"/>
      <c r="X20" s="8">
        <v>260</v>
      </c>
      <c r="Y20" s="5" t="s">
        <v>71</v>
      </c>
      <c r="Z20" s="57">
        <v>3.15</v>
      </c>
      <c r="AA20" s="4"/>
    </row>
    <row r="21" spans="1:27" ht="14.7" thickBot="1" x14ac:dyDescent="0.55000000000000004">
      <c r="A21" s="62">
        <v>270</v>
      </c>
      <c r="B21" s="59" t="s">
        <v>91</v>
      </c>
      <c r="C21" s="60">
        <v>25271</v>
      </c>
      <c r="D21" s="8">
        <v>270</v>
      </c>
      <c r="E21" s="5" t="s">
        <v>71</v>
      </c>
      <c r="F21" s="57">
        <v>79.239999999999995</v>
      </c>
      <c r="G21" s="4"/>
      <c r="H21" s="8">
        <v>270</v>
      </c>
      <c r="I21" s="5" t="s">
        <v>71</v>
      </c>
      <c r="J21" s="57">
        <v>79.239999999999995</v>
      </c>
      <c r="K21" s="4"/>
      <c r="L21" s="8">
        <v>270</v>
      </c>
      <c r="M21" s="5" t="s">
        <v>71</v>
      </c>
      <c r="N21" s="57">
        <v>75.099999999999994</v>
      </c>
      <c r="O21" s="4"/>
      <c r="P21" s="8">
        <v>270</v>
      </c>
      <c r="Q21" s="5" t="s">
        <v>71</v>
      </c>
      <c r="R21" s="57">
        <v>73.89</v>
      </c>
      <c r="S21" s="4"/>
      <c r="T21" s="8">
        <v>270</v>
      </c>
      <c r="U21" s="5" t="s">
        <v>71</v>
      </c>
      <c r="V21" s="58">
        <v>17.350000000000001</v>
      </c>
      <c r="W21" s="4"/>
      <c r="X21" s="8">
        <v>270</v>
      </c>
      <c r="Y21" s="5" t="s">
        <v>71</v>
      </c>
      <c r="Z21" s="57">
        <v>1</v>
      </c>
      <c r="AA21" s="4"/>
    </row>
    <row r="22" spans="1:27" ht="14.7" thickBot="1" x14ac:dyDescent="0.55000000000000004">
      <c r="A22" s="62">
        <v>280</v>
      </c>
      <c r="B22" s="59" t="s">
        <v>92</v>
      </c>
      <c r="C22" s="60">
        <v>8431</v>
      </c>
      <c r="D22" s="8">
        <v>280</v>
      </c>
      <c r="E22" s="5" t="s">
        <v>71</v>
      </c>
      <c r="F22" s="57">
        <v>97.15</v>
      </c>
      <c r="G22" s="4"/>
      <c r="H22" s="8">
        <v>280</v>
      </c>
      <c r="I22" s="5" t="s">
        <v>71</v>
      </c>
      <c r="J22" s="57">
        <v>97.15</v>
      </c>
      <c r="K22" s="4"/>
      <c r="L22" s="8">
        <v>280</v>
      </c>
      <c r="M22" s="5" t="s">
        <v>71</v>
      </c>
      <c r="N22" s="57">
        <v>93.41</v>
      </c>
      <c r="O22" s="4"/>
      <c r="P22" s="8">
        <v>280</v>
      </c>
      <c r="Q22" s="5" t="s">
        <v>71</v>
      </c>
      <c r="R22" s="57">
        <v>91.85</v>
      </c>
      <c r="S22" s="4"/>
      <c r="T22" s="8">
        <v>280</v>
      </c>
      <c r="U22" s="5" t="s">
        <v>71</v>
      </c>
      <c r="V22" s="58">
        <v>2.4700000000000002</v>
      </c>
      <c r="W22" s="4"/>
      <c r="X22" s="8">
        <v>280</v>
      </c>
      <c r="Y22" s="5" t="s">
        <v>71</v>
      </c>
      <c r="Z22" s="57">
        <v>1.1200000000000001</v>
      </c>
      <c r="AA22" s="4"/>
    </row>
    <row r="23" spans="1:27" ht="14.7" thickBot="1" x14ac:dyDescent="0.55000000000000004">
      <c r="A23" s="62">
        <v>290</v>
      </c>
      <c r="B23" s="59" t="s">
        <v>93</v>
      </c>
      <c r="C23" s="60">
        <v>5420</v>
      </c>
      <c r="D23" s="8">
        <v>290</v>
      </c>
      <c r="E23" s="5" t="s">
        <v>71</v>
      </c>
      <c r="F23" s="57">
        <v>82.58</v>
      </c>
      <c r="G23" s="4"/>
      <c r="H23" s="8">
        <v>290</v>
      </c>
      <c r="I23" s="5" t="s">
        <v>71</v>
      </c>
      <c r="J23" s="57">
        <v>80.069999999999993</v>
      </c>
      <c r="K23" s="4"/>
      <c r="L23" s="8">
        <v>290</v>
      </c>
      <c r="M23" s="5" t="s">
        <v>71</v>
      </c>
      <c r="N23" s="57">
        <v>78.62</v>
      </c>
      <c r="O23" s="4"/>
      <c r="P23" s="8">
        <v>290</v>
      </c>
      <c r="Q23" s="5" t="s">
        <v>71</v>
      </c>
      <c r="R23" s="57">
        <v>77.790000000000006</v>
      </c>
      <c r="S23" s="4"/>
      <c r="T23" s="8">
        <v>290</v>
      </c>
      <c r="U23" s="5" t="s">
        <v>71</v>
      </c>
      <c r="V23" s="58">
        <v>14.74</v>
      </c>
      <c r="W23" s="4"/>
      <c r="X23" s="8">
        <v>290</v>
      </c>
      <c r="Y23" s="5" t="s">
        <v>71</v>
      </c>
      <c r="Z23" s="57">
        <v>0.83</v>
      </c>
      <c r="AA23" s="4"/>
    </row>
    <row r="24" spans="1:27" ht="14.7" thickBot="1" x14ac:dyDescent="0.55000000000000004">
      <c r="A24" s="62">
        <v>300</v>
      </c>
      <c r="B24" s="59" t="s">
        <v>94</v>
      </c>
      <c r="C24" s="60">
        <v>5545</v>
      </c>
      <c r="D24" s="8">
        <v>300</v>
      </c>
      <c r="E24" s="5" t="s">
        <v>71</v>
      </c>
      <c r="F24" s="57">
        <v>95.62</v>
      </c>
      <c r="G24" s="4"/>
      <c r="H24" s="8">
        <v>300</v>
      </c>
      <c r="I24" s="5" t="s">
        <v>71</v>
      </c>
      <c r="J24" s="57">
        <v>91</v>
      </c>
      <c r="K24" s="4"/>
      <c r="L24" s="8">
        <v>300</v>
      </c>
      <c r="M24" s="5" t="s">
        <v>71</v>
      </c>
      <c r="N24" s="57">
        <v>89.65</v>
      </c>
      <c r="O24" s="4"/>
      <c r="P24" s="8">
        <v>300</v>
      </c>
      <c r="Q24" s="5" t="s">
        <v>71</v>
      </c>
      <c r="R24" s="57">
        <v>89</v>
      </c>
      <c r="S24" s="4"/>
      <c r="T24" s="8">
        <v>300</v>
      </c>
      <c r="U24" s="5" t="s">
        <v>71</v>
      </c>
      <c r="V24" s="58">
        <v>8.66</v>
      </c>
      <c r="W24" s="4"/>
      <c r="X24" s="8">
        <v>300</v>
      </c>
      <c r="Y24" s="5" t="s">
        <v>71</v>
      </c>
      <c r="Z24" s="57">
        <v>0.79</v>
      </c>
      <c r="AA24" s="4"/>
    </row>
    <row r="25" spans="1:27" ht="14.7" thickBot="1" x14ac:dyDescent="0.55000000000000004">
      <c r="A25" s="62">
        <v>310</v>
      </c>
      <c r="B25" s="59" t="s">
        <v>95</v>
      </c>
      <c r="C25" s="60">
        <v>11189</v>
      </c>
      <c r="D25" s="8">
        <v>310</v>
      </c>
      <c r="E25" s="5" t="s">
        <v>71</v>
      </c>
      <c r="F25" s="57">
        <v>96.59</v>
      </c>
      <c r="G25" s="4"/>
      <c r="H25" s="8">
        <v>310</v>
      </c>
      <c r="I25" s="5" t="s">
        <v>71</v>
      </c>
      <c r="J25" s="57">
        <v>96.59</v>
      </c>
      <c r="K25" s="4"/>
      <c r="L25" s="8">
        <v>310</v>
      </c>
      <c r="M25" s="5" t="s">
        <v>71</v>
      </c>
      <c r="N25" s="57">
        <v>92.86</v>
      </c>
      <c r="O25" s="4"/>
      <c r="P25" s="8">
        <v>310</v>
      </c>
      <c r="Q25" s="5" t="s">
        <v>71</v>
      </c>
      <c r="R25" s="57">
        <v>91.1</v>
      </c>
      <c r="S25" s="4"/>
      <c r="T25" s="8">
        <v>310</v>
      </c>
      <c r="U25" s="5" t="s">
        <v>71</v>
      </c>
      <c r="V25" s="58">
        <v>3.36</v>
      </c>
      <c r="W25" s="4"/>
      <c r="X25" s="8">
        <v>310</v>
      </c>
      <c r="Y25" s="5" t="s">
        <v>71</v>
      </c>
      <c r="Z25" s="57">
        <v>1.43</v>
      </c>
      <c r="AA25" s="4"/>
    </row>
    <row r="26" spans="1:27" ht="14.7" thickBot="1" x14ac:dyDescent="0.55000000000000004">
      <c r="A26" s="62">
        <v>320</v>
      </c>
      <c r="B26" s="59" t="s">
        <v>96</v>
      </c>
      <c r="C26" s="60">
        <v>24929</v>
      </c>
      <c r="D26" s="8">
        <v>320</v>
      </c>
      <c r="E26" s="5" t="s">
        <v>71</v>
      </c>
      <c r="F26" s="57">
        <v>92.05</v>
      </c>
      <c r="G26" s="4"/>
      <c r="H26" s="8">
        <v>320</v>
      </c>
      <c r="I26" s="5" t="s">
        <v>71</v>
      </c>
      <c r="J26" s="57">
        <v>76.69</v>
      </c>
      <c r="K26" s="4"/>
      <c r="L26" s="8">
        <v>320</v>
      </c>
      <c r="M26" s="5" t="s">
        <v>71</v>
      </c>
      <c r="N26" s="57">
        <v>73.17</v>
      </c>
      <c r="O26" s="4"/>
      <c r="P26" s="8">
        <v>320</v>
      </c>
      <c r="Q26" s="5" t="s">
        <v>71</v>
      </c>
      <c r="R26" s="57">
        <v>70.78</v>
      </c>
      <c r="S26" s="4"/>
      <c r="T26" s="8">
        <v>320</v>
      </c>
      <c r="U26" s="5" t="s">
        <v>71</v>
      </c>
      <c r="V26" s="58">
        <v>22.13</v>
      </c>
      <c r="W26" s="4"/>
      <c r="X26" s="8">
        <v>320</v>
      </c>
      <c r="Y26" s="5" t="s">
        <v>71</v>
      </c>
      <c r="Z26" s="57">
        <v>1.1100000000000001</v>
      </c>
      <c r="AA26" s="4"/>
    </row>
    <row r="27" spans="1:27" ht="14.7" thickBot="1" x14ac:dyDescent="0.55000000000000004">
      <c r="A27" s="62">
        <v>330</v>
      </c>
      <c r="B27" s="59" t="s">
        <v>97</v>
      </c>
      <c r="C27" s="60">
        <v>2486</v>
      </c>
      <c r="D27" s="8">
        <v>330</v>
      </c>
      <c r="E27" s="5" t="s">
        <v>71</v>
      </c>
      <c r="F27" s="57">
        <v>91.43</v>
      </c>
      <c r="G27" s="4"/>
      <c r="H27" s="8">
        <v>330</v>
      </c>
      <c r="I27" s="5" t="s">
        <v>71</v>
      </c>
      <c r="J27" s="57">
        <v>91.43</v>
      </c>
      <c r="K27" s="4"/>
      <c r="L27" s="8">
        <v>330</v>
      </c>
      <c r="M27" s="5" t="s">
        <v>71</v>
      </c>
      <c r="N27" s="57">
        <v>84.88</v>
      </c>
      <c r="O27" s="4"/>
      <c r="P27" s="8">
        <v>330</v>
      </c>
      <c r="Q27" s="5" t="s">
        <v>71</v>
      </c>
      <c r="R27" s="57">
        <v>81.7</v>
      </c>
      <c r="S27" s="4"/>
      <c r="T27" s="8">
        <v>330</v>
      </c>
      <c r="U27" s="5" t="s">
        <v>71</v>
      </c>
      <c r="V27" s="58">
        <v>5.71</v>
      </c>
      <c r="W27" s="4"/>
      <c r="X27" s="8">
        <v>330</v>
      </c>
      <c r="Y27" s="5" t="s">
        <v>71</v>
      </c>
      <c r="Z27" s="57">
        <v>2.46</v>
      </c>
      <c r="AA27" s="4"/>
    </row>
    <row r="28" spans="1:27" ht="14.7" thickBot="1" x14ac:dyDescent="0.55000000000000004">
      <c r="A28" s="62">
        <v>340</v>
      </c>
      <c r="B28" s="59" t="s">
        <v>98</v>
      </c>
      <c r="C28" s="60">
        <v>10842</v>
      </c>
      <c r="D28" s="8">
        <v>340</v>
      </c>
      <c r="E28" s="5" t="s">
        <v>71</v>
      </c>
      <c r="F28" s="57">
        <v>98.48</v>
      </c>
      <c r="G28" s="4"/>
      <c r="H28" s="8">
        <v>340</v>
      </c>
      <c r="I28" s="5" t="s">
        <v>71</v>
      </c>
      <c r="J28" s="57">
        <v>93.99</v>
      </c>
      <c r="K28" s="4"/>
      <c r="L28" s="8">
        <v>340</v>
      </c>
      <c r="M28" s="5" t="s">
        <v>71</v>
      </c>
      <c r="N28" s="57">
        <v>92.92</v>
      </c>
      <c r="O28" s="4"/>
      <c r="P28" s="8">
        <v>340</v>
      </c>
      <c r="Q28" s="5" t="s">
        <v>71</v>
      </c>
      <c r="R28" s="57">
        <v>92.07</v>
      </c>
      <c r="S28" s="4"/>
      <c r="T28" s="8">
        <v>340</v>
      </c>
      <c r="U28" s="5" t="s">
        <v>71</v>
      </c>
      <c r="V28" s="58">
        <v>5.68</v>
      </c>
      <c r="W28" s="4"/>
      <c r="X28" s="8">
        <v>340</v>
      </c>
      <c r="Y28" s="5" t="s">
        <v>71</v>
      </c>
      <c r="Z28" s="57">
        <v>0.7</v>
      </c>
      <c r="AA28" s="4"/>
    </row>
    <row r="29" spans="1:27" ht="14.7" thickBot="1" x14ac:dyDescent="0.55000000000000004">
      <c r="A29" s="62">
        <v>350</v>
      </c>
      <c r="B29" s="59" t="s">
        <v>99</v>
      </c>
      <c r="C29" s="60">
        <v>13793</v>
      </c>
      <c r="D29" s="8">
        <v>350</v>
      </c>
      <c r="E29" s="5" t="s">
        <v>71</v>
      </c>
      <c r="F29" s="57">
        <v>99.91</v>
      </c>
      <c r="G29" s="4"/>
      <c r="H29" s="8">
        <v>350</v>
      </c>
      <c r="I29" s="5" t="s">
        <v>71</v>
      </c>
      <c r="J29" s="57">
        <v>81.11</v>
      </c>
      <c r="K29" s="4"/>
      <c r="L29" s="8">
        <v>350</v>
      </c>
      <c r="M29" s="5" t="s">
        <v>71</v>
      </c>
      <c r="N29" s="57">
        <v>82.95</v>
      </c>
      <c r="O29" s="4"/>
      <c r="P29" s="8">
        <v>350</v>
      </c>
      <c r="Q29" s="5" t="s">
        <v>71</v>
      </c>
      <c r="R29" s="57">
        <v>80.98</v>
      </c>
      <c r="S29" s="4"/>
      <c r="T29" s="8">
        <v>350</v>
      </c>
      <c r="U29" s="5" t="s">
        <v>71</v>
      </c>
      <c r="V29" s="58">
        <v>16.82</v>
      </c>
      <c r="W29" s="4"/>
      <c r="X29" s="8">
        <v>350</v>
      </c>
      <c r="Y29" s="5" t="s">
        <v>71</v>
      </c>
      <c r="Z29" s="57">
        <v>0.05</v>
      </c>
      <c r="AA29" s="4"/>
    </row>
    <row r="30" spans="1:27" ht="14.7" thickBot="1" x14ac:dyDescent="0.55000000000000004">
      <c r="A30" s="62">
        <v>355</v>
      </c>
      <c r="B30" s="59" t="s">
        <v>100</v>
      </c>
      <c r="C30" s="60">
        <v>10251</v>
      </c>
      <c r="D30" s="8">
        <v>355</v>
      </c>
      <c r="E30" s="5" t="s">
        <v>71</v>
      </c>
      <c r="F30" s="57">
        <v>94.5</v>
      </c>
      <c r="G30" s="4"/>
      <c r="H30" s="8">
        <v>355</v>
      </c>
      <c r="I30" s="5" t="s">
        <v>71</v>
      </c>
      <c r="J30" s="57">
        <v>84.15</v>
      </c>
      <c r="K30" s="4"/>
      <c r="L30" s="8">
        <v>355</v>
      </c>
      <c r="M30" s="5" t="s">
        <v>71</v>
      </c>
      <c r="N30" s="57">
        <v>84.76</v>
      </c>
      <c r="O30" s="4"/>
      <c r="P30" s="8">
        <v>355</v>
      </c>
      <c r="Q30" s="5" t="s">
        <v>71</v>
      </c>
      <c r="R30" s="57">
        <v>82</v>
      </c>
      <c r="S30" s="4"/>
      <c r="T30" s="8">
        <v>355</v>
      </c>
      <c r="U30" s="5" t="s">
        <v>71</v>
      </c>
      <c r="V30" s="58">
        <v>6.52</v>
      </c>
      <c r="W30" s="4"/>
      <c r="X30" s="8">
        <v>355</v>
      </c>
      <c r="Y30" s="5" t="s">
        <v>71</v>
      </c>
      <c r="Z30" s="57">
        <v>0.49</v>
      </c>
      <c r="AA30" s="4"/>
    </row>
    <row r="31" spans="1:27" ht="14.7" thickBot="1" x14ac:dyDescent="0.55000000000000004">
      <c r="A31" s="62">
        <v>360</v>
      </c>
      <c r="B31" s="59" t="s">
        <v>101</v>
      </c>
      <c r="C31" s="60">
        <v>2150</v>
      </c>
      <c r="D31" s="8">
        <v>360</v>
      </c>
      <c r="E31" s="5" t="s">
        <v>71</v>
      </c>
      <c r="F31" s="57">
        <v>96.7</v>
      </c>
      <c r="G31" s="4"/>
      <c r="H31" s="8">
        <v>360</v>
      </c>
      <c r="I31" s="5" t="s">
        <v>71</v>
      </c>
      <c r="J31" s="57">
        <v>95.49</v>
      </c>
      <c r="K31" s="4"/>
      <c r="L31" s="8">
        <v>360</v>
      </c>
      <c r="M31" s="5" t="s">
        <v>71</v>
      </c>
      <c r="N31" s="57">
        <v>92.05</v>
      </c>
      <c r="O31" s="4"/>
      <c r="P31" s="8">
        <v>360</v>
      </c>
      <c r="Q31" s="5" t="s">
        <v>71</v>
      </c>
      <c r="R31" s="57">
        <v>90.42</v>
      </c>
      <c r="S31" s="4"/>
      <c r="T31" s="8">
        <v>360</v>
      </c>
      <c r="U31" s="5" t="s">
        <v>71</v>
      </c>
      <c r="V31" s="58">
        <v>3.12</v>
      </c>
      <c r="W31" s="4"/>
      <c r="X31" s="8">
        <v>360</v>
      </c>
      <c r="Y31" s="5" t="s">
        <v>71</v>
      </c>
      <c r="Z31" s="57">
        <v>1.02</v>
      </c>
      <c r="AA31" s="4"/>
    </row>
    <row r="32" spans="1:27" ht="14.7" thickBot="1" x14ac:dyDescent="0.55000000000000004">
      <c r="A32" s="62">
        <v>370</v>
      </c>
      <c r="B32" s="59" t="s">
        <v>102</v>
      </c>
      <c r="C32" s="60">
        <v>13142</v>
      </c>
      <c r="D32" s="8">
        <v>370</v>
      </c>
      <c r="E32" s="5" t="s">
        <v>71</v>
      </c>
      <c r="F32" s="57">
        <v>95.42</v>
      </c>
      <c r="G32" s="4"/>
      <c r="H32" s="8">
        <v>370</v>
      </c>
      <c r="I32" s="5" t="s">
        <v>71</v>
      </c>
      <c r="J32" s="57">
        <v>95.42</v>
      </c>
      <c r="K32" s="4"/>
      <c r="L32" s="8">
        <v>370</v>
      </c>
      <c r="M32" s="5" t="s">
        <v>71</v>
      </c>
      <c r="N32" s="57">
        <v>89.04</v>
      </c>
      <c r="O32" s="4"/>
      <c r="P32" s="8">
        <v>370</v>
      </c>
      <c r="Q32" s="5" t="s">
        <v>71</v>
      </c>
      <c r="R32" s="57">
        <v>84.8</v>
      </c>
      <c r="S32" s="4"/>
      <c r="T32" s="8">
        <v>370</v>
      </c>
      <c r="U32" s="5" t="s">
        <v>71</v>
      </c>
      <c r="V32" s="58">
        <v>4.8899999999999997</v>
      </c>
      <c r="W32" s="4"/>
      <c r="X32" s="8">
        <v>370</v>
      </c>
      <c r="Y32" s="5" t="s">
        <v>71</v>
      </c>
      <c r="Z32" s="57">
        <v>2.2000000000000002</v>
      </c>
      <c r="AA32" s="4"/>
    </row>
    <row r="33" spans="1:27" ht="14.7" thickBot="1" x14ac:dyDescent="0.55000000000000004">
      <c r="A33" s="62">
        <v>380</v>
      </c>
      <c r="B33" s="59" t="s">
        <v>103</v>
      </c>
      <c r="C33" s="60">
        <v>29900</v>
      </c>
      <c r="D33" s="8">
        <v>380</v>
      </c>
      <c r="E33" s="5" t="s">
        <v>71</v>
      </c>
      <c r="F33" s="57">
        <v>96.89</v>
      </c>
      <c r="G33" s="4"/>
      <c r="H33" s="8">
        <v>380</v>
      </c>
      <c r="I33" s="5" t="s">
        <v>71</v>
      </c>
      <c r="J33" s="57">
        <v>96.89</v>
      </c>
      <c r="K33" s="4"/>
      <c r="L33" s="8">
        <v>380</v>
      </c>
      <c r="M33" s="5" t="s">
        <v>71</v>
      </c>
      <c r="N33" s="57">
        <v>90.71</v>
      </c>
      <c r="O33" s="4"/>
      <c r="P33" s="8">
        <v>380</v>
      </c>
      <c r="Q33" s="5" t="s">
        <v>71</v>
      </c>
      <c r="R33" s="57">
        <v>87.07</v>
      </c>
      <c r="S33" s="4"/>
      <c r="T33" s="8">
        <v>380</v>
      </c>
      <c r="U33" s="5" t="s">
        <v>71</v>
      </c>
      <c r="V33" s="58">
        <v>4.34</v>
      </c>
      <c r="W33" s="4"/>
      <c r="X33" s="8">
        <v>380</v>
      </c>
      <c r="Y33" s="5" t="s">
        <v>71</v>
      </c>
      <c r="Z33" s="57">
        <v>2.89</v>
      </c>
      <c r="AA33" s="4"/>
    </row>
    <row r="34" spans="1:27" ht="14.7" thickBot="1" x14ac:dyDescent="0.55000000000000004">
      <c r="A34" s="62">
        <v>390</v>
      </c>
      <c r="B34" s="59" t="s">
        <v>104</v>
      </c>
      <c r="C34" s="60">
        <v>8602</v>
      </c>
      <c r="D34" s="8">
        <v>390</v>
      </c>
      <c r="E34" s="5" t="s">
        <v>71</v>
      </c>
      <c r="F34" s="57">
        <v>96.51</v>
      </c>
      <c r="G34" s="4"/>
      <c r="H34" s="8">
        <v>390</v>
      </c>
      <c r="I34" s="5" t="s">
        <v>71</v>
      </c>
      <c r="J34" s="57">
        <v>96.51</v>
      </c>
      <c r="K34" s="4"/>
      <c r="L34" s="8">
        <v>390</v>
      </c>
      <c r="M34" s="5" t="s">
        <v>71</v>
      </c>
      <c r="N34" s="57">
        <v>93.48</v>
      </c>
      <c r="O34" s="4"/>
      <c r="P34" s="8">
        <v>390</v>
      </c>
      <c r="Q34" s="5" t="s">
        <v>71</v>
      </c>
      <c r="R34" s="57">
        <v>92.84</v>
      </c>
      <c r="S34" s="4"/>
      <c r="T34" s="8">
        <v>390</v>
      </c>
      <c r="U34" s="5" t="s">
        <v>71</v>
      </c>
      <c r="V34" s="58">
        <v>3.19</v>
      </c>
      <c r="W34" s="4"/>
      <c r="X34" s="8">
        <v>390</v>
      </c>
      <c r="Y34" s="5" t="s">
        <v>71</v>
      </c>
      <c r="Z34" s="57">
        <v>1.01</v>
      </c>
      <c r="AA34" s="4"/>
    </row>
    <row r="35" spans="1:27" ht="14.7" thickBot="1" x14ac:dyDescent="0.55000000000000004">
      <c r="A35" s="62">
        <v>395</v>
      </c>
      <c r="B35" s="59" t="s">
        <v>105</v>
      </c>
      <c r="C35" s="60">
        <v>8773</v>
      </c>
      <c r="D35" s="8">
        <v>395</v>
      </c>
      <c r="E35" s="5" t="s">
        <v>71</v>
      </c>
      <c r="F35" s="57">
        <v>99.93</v>
      </c>
      <c r="G35" s="4"/>
      <c r="H35" s="8">
        <v>395</v>
      </c>
      <c r="I35" s="5" t="s">
        <v>71</v>
      </c>
      <c r="J35" s="57">
        <v>85.14</v>
      </c>
      <c r="K35" s="4"/>
      <c r="L35" s="8">
        <v>395</v>
      </c>
      <c r="M35" s="5" t="s">
        <v>71</v>
      </c>
      <c r="N35" s="57">
        <v>86.47</v>
      </c>
      <c r="O35" s="4"/>
      <c r="P35" s="8">
        <v>395</v>
      </c>
      <c r="Q35" s="5" t="s">
        <v>71</v>
      </c>
      <c r="R35" s="57">
        <v>85.14</v>
      </c>
      <c r="S35" s="4"/>
      <c r="T35" s="8">
        <v>395</v>
      </c>
      <c r="U35" s="5" t="s">
        <v>71</v>
      </c>
      <c r="V35" s="58">
        <v>13.47</v>
      </c>
      <c r="W35" s="4"/>
      <c r="X35" s="8">
        <v>395</v>
      </c>
      <c r="Y35" s="5" t="s">
        <v>71</v>
      </c>
      <c r="Z35" s="57">
        <v>0</v>
      </c>
      <c r="AA35" s="4"/>
    </row>
    <row r="36" spans="1:27" ht="14.7" thickBot="1" x14ac:dyDescent="0.55000000000000004">
      <c r="A36" s="63">
        <v>400</v>
      </c>
      <c r="B36" s="67" t="s">
        <v>106</v>
      </c>
      <c r="C36" s="64">
        <v>19751</v>
      </c>
      <c r="D36" s="8">
        <v>400</v>
      </c>
      <c r="E36" s="5" t="s">
        <v>71</v>
      </c>
      <c r="F36" s="57">
        <v>99.87</v>
      </c>
      <c r="G36" s="4"/>
      <c r="H36" s="8">
        <v>400</v>
      </c>
      <c r="I36" s="5" t="s">
        <v>71</v>
      </c>
      <c r="J36" s="57">
        <v>83.85</v>
      </c>
      <c r="K36" s="4"/>
      <c r="L36" s="8">
        <v>400</v>
      </c>
      <c r="M36" s="5" t="s">
        <v>71</v>
      </c>
      <c r="N36" s="57">
        <v>85.79</v>
      </c>
      <c r="O36" s="4"/>
      <c r="P36" s="8">
        <v>400</v>
      </c>
      <c r="Q36" s="5" t="s">
        <v>71</v>
      </c>
      <c r="R36" s="57">
        <v>83.83</v>
      </c>
      <c r="S36" s="4"/>
      <c r="T36" s="8">
        <v>400</v>
      </c>
      <c r="U36" s="5" t="s">
        <v>71</v>
      </c>
      <c r="V36" s="58">
        <v>14.05</v>
      </c>
      <c r="W36" s="4"/>
      <c r="X36" s="8">
        <v>400</v>
      </c>
      <c r="Y36" s="5" t="s">
        <v>71</v>
      </c>
      <c r="Z36" s="57">
        <v>0</v>
      </c>
      <c r="AA36" s="4"/>
    </row>
    <row r="37" spans="1:27" ht="14.7" thickBot="1" x14ac:dyDescent="0.55000000000000004">
      <c r="D37" s="7"/>
      <c r="E37" s="2"/>
      <c r="F37" s="87">
        <v>464697</v>
      </c>
      <c r="G37" s="87">
        <v>488185</v>
      </c>
      <c r="H37" s="7"/>
      <c r="I37" s="2"/>
      <c r="J37" s="87">
        <v>442085</v>
      </c>
      <c r="K37" s="87">
        <v>488185</v>
      </c>
      <c r="L37" s="7"/>
      <c r="M37" s="2"/>
      <c r="N37" s="87">
        <v>428982</v>
      </c>
      <c r="O37" s="87">
        <v>488185</v>
      </c>
      <c r="P37" s="7"/>
      <c r="Q37" s="2"/>
      <c r="R37" s="87">
        <v>420130</v>
      </c>
      <c r="S37" s="87">
        <v>488185</v>
      </c>
      <c r="T37" s="7"/>
      <c r="U37" s="2"/>
      <c r="V37" s="87">
        <v>42721</v>
      </c>
      <c r="W37" s="87">
        <v>488185</v>
      </c>
      <c r="X37" s="7"/>
      <c r="Y37" s="2"/>
      <c r="Z37" s="87">
        <v>6050</v>
      </c>
      <c r="AA37" s="87">
        <v>442085</v>
      </c>
    </row>
    <row r="38" spans="1:27" ht="25.35" x14ac:dyDescent="0.5">
      <c r="A38" s="9" t="s">
        <v>2</v>
      </c>
      <c r="B38" s="68"/>
      <c r="C38">
        <f>SUM(C5:C37)</f>
        <v>488185</v>
      </c>
      <c r="D38" s="9" t="s">
        <v>2</v>
      </c>
      <c r="E38" s="10" t="s">
        <v>5</v>
      </c>
      <c r="F38" s="87"/>
      <c r="G38" s="87"/>
      <c r="H38" s="9" t="s">
        <v>2</v>
      </c>
      <c r="I38" s="10" t="s">
        <v>5</v>
      </c>
      <c r="J38" s="87"/>
      <c r="K38" s="87"/>
      <c r="L38" s="9" t="s">
        <v>2</v>
      </c>
      <c r="M38" s="10" t="s">
        <v>5</v>
      </c>
      <c r="N38" s="87"/>
      <c r="O38" s="87"/>
      <c r="P38" s="9" t="s">
        <v>2</v>
      </c>
      <c r="Q38" s="10" t="s">
        <v>5</v>
      </c>
      <c r="R38" s="87"/>
      <c r="S38" s="87"/>
      <c r="T38" s="9" t="s">
        <v>2</v>
      </c>
      <c r="U38" s="10" t="s">
        <v>5</v>
      </c>
      <c r="V38" s="87"/>
      <c r="W38" s="87"/>
      <c r="X38" s="9" t="s">
        <v>2</v>
      </c>
      <c r="Y38" s="10" t="s">
        <v>5</v>
      </c>
      <c r="Z38" s="87"/>
      <c r="AA38" s="87"/>
    </row>
    <row r="39" spans="1:27" ht="38" x14ac:dyDescent="0.5">
      <c r="E39" s="10" t="s">
        <v>72</v>
      </c>
      <c r="F39" s="12">
        <f>F37/G37</f>
        <v>0.9518870919835718</v>
      </c>
      <c r="J39" s="12">
        <f>J37/K37</f>
        <v>0.90556858567960918</v>
      </c>
      <c r="N39" s="12">
        <f>N37/O37</f>
        <v>0.87872835093253587</v>
      </c>
      <c r="R39" s="12">
        <f>R37/S37</f>
        <v>0.8605958806599957</v>
      </c>
      <c r="V39" s="12">
        <f>V37/W37</f>
        <v>8.7509857943197766E-2</v>
      </c>
      <c r="Z39" s="12">
        <f>Z37/AA37</f>
        <v>1.36851510456134E-2</v>
      </c>
    </row>
  </sheetData>
  <mergeCells count="45">
    <mergeCell ref="D1:G1"/>
    <mergeCell ref="D2:E3"/>
    <mergeCell ref="G2:G3"/>
    <mergeCell ref="F4:F5"/>
    <mergeCell ref="G4:G5"/>
    <mergeCell ref="H1:K1"/>
    <mergeCell ref="H2:I3"/>
    <mergeCell ref="K2:K3"/>
    <mergeCell ref="J4:J5"/>
    <mergeCell ref="K4:K5"/>
    <mergeCell ref="L1:O1"/>
    <mergeCell ref="L2:M3"/>
    <mergeCell ref="O2:O3"/>
    <mergeCell ref="N4:N5"/>
    <mergeCell ref="O4:O5"/>
    <mergeCell ref="P1:S1"/>
    <mergeCell ref="P2:Q3"/>
    <mergeCell ref="S2:S3"/>
    <mergeCell ref="R4:R5"/>
    <mergeCell ref="S4:S5"/>
    <mergeCell ref="T1:W1"/>
    <mergeCell ref="T2:U3"/>
    <mergeCell ref="W2:W3"/>
    <mergeCell ref="V4:V5"/>
    <mergeCell ref="W4:W5"/>
    <mergeCell ref="X1:AA1"/>
    <mergeCell ref="X2:AA2"/>
    <mergeCell ref="X3:Y4"/>
    <mergeCell ref="AA3:AA4"/>
    <mergeCell ref="Z4:Z5"/>
    <mergeCell ref="AA5:AA6"/>
    <mergeCell ref="Z37:Z38"/>
    <mergeCell ref="AA37:AA38"/>
    <mergeCell ref="A3:A4"/>
    <mergeCell ref="C3:C4"/>
    <mergeCell ref="V37:V38"/>
    <mergeCell ref="W37:W38"/>
    <mergeCell ref="R37:R38"/>
    <mergeCell ref="S37:S38"/>
    <mergeCell ref="N37:N38"/>
    <mergeCell ref="O37:O38"/>
    <mergeCell ref="J37:J38"/>
    <mergeCell ref="K37:K38"/>
    <mergeCell ref="F37:F38"/>
    <mergeCell ref="G37:G38"/>
  </mergeCells>
  <pageMargins left="0.7" right="0.7" top="0.75" bottom="0.75" header="0.3" footer="0.3"/>
  <pageSetup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2" sqref="C12"/>
    </sheetView>
  </sheetViews>
  <sheetFormatPr defaultRowHeight="14.35" x14ac:dyDescent="0.5"/>
  <cols>
    <col min="1" max="1" width="6" customWidth="1"/>
    <col min="2" max="2" width="11.29296875" customWidth="1"/>
    <col min="3" max="3" width="10.87890625" customWidth="1"/>
    <col min="5" max="5" width="10.87890625" customWidth="1"/>
    <col min="9" max="9" width="11.1171875" customWidth="1"/>
  </cols>
  <sheetData>
    <row r="1" spans="1:27" ht="14.7" thickBot="1" x14ac:dyDescent="0.55000000000000004">
      <c r="D1" s="89" t="s">
        <v>107</v>
      </c>
      <c r="E1" s="90"/>
      <c r="F1" s="90"/>
      <c r="G1" s="90"/>
      <c r="H1" s="89" t="s">
        <v>108</v>
      </c>
      <c r="I1" s="90"/>
      <c r="J1" s="90"/>
      <c r="K1" s="90"/>
      <c r="L1" s="89" t="s">
        <v>109</v>
      </c>
      <c r="M1" s="90"/>
      <c r="N1" s="90"/>
      <c r="O1" s="90"/>
      <c r="P1" s="89" t="s">
        <v>110</v>
      </c>
      <c r="Q1" s="90"/>
      <c r="R1" s="90"/>
      <c r="S1" s="90"/>
      <c r="T1" s="89" t="s">
        <v>111</v>
      </c>
      <c r="U1" s="90"/>
      <c r="V1" s="90"/>
      <c r="W1" s="90"/>
      <c r="X1" s="104" t="s">
        <v>112</v>
      </c>
      <c r="Y1" s="105"/>
      <c r="Z1" s="105"/>
      <c r="AA1" s="105"/>
    </row>
    <row r="2" spans="1:27" ht="25.5" customHeight="1" thickBot="1" x14ac:dyDescent="0.55000000000000004">
      <c r="A2" s="16" t="s">
        <v>74</v>
      </c>
      <c r="B2" s="16"/>
      <c r="D2" s="91"/>
      <c r="E2" s="92"/>
      <c r="F2" s="56"/>
      <c r="G2" s="97" t="s">
        <v>2</v>
      </c>
      <c r="H2" s="91"/>
      <c r="I2" s="92"/>
      <c r="J2" s="56"/>
      <c r="K2" s="97" t="s">
        <v>2</v>
      </c>
      <c r="L2" s="91"/>
      <c r="M2" s="92"/>
      <c r="N2" s="56"/>
      <c r="O2" s="97" t="s">
        <v>2</v>
      </c>
      <c r="P2" s="91"/>
      <c r="Q2" s="92"/>
      <c r="R2" s="56"/>
      <c r="S2" s="97" t="s">
        <v>2</v>
      </c>
      <c r="T2" s="91"/>
      <c r="U2" s="92"/>
      <c r="V2" s="56"/>
      <c r="W2" s="97" t="s">
        <v>2</v>
      </c>
      <c r="X2" s="89" t="s">
        <v>73</v>
      </c>
      <c r="Y2" s="90"/>
      <c r="Z2" s="90"/>
      <c r="AA2" s="90"/>
    </row>
    <row r="3" spans="1:27" ht="15.75" customHeight="1" thickBot="1" x14ac:dyDescent="0.55000000000000004">
      <c r="A3" s="100" t="s">
        <v>135</v>
      </c>
      <c r="B3" s="65"/>
      <c r="C3" s="102" t="s">
        <v>5</v>
      </c>
      <c r="D3" s="93"/>
      <c r="E3" s="94"/>
      <c r="F3" s="1">
        <v>1</v>
      </c>
      <c r="G3" s="98"/>
      <c r="H3" s="93"/>
      <c r="I3" s="94"/>
      <c r="J3" s="1">
        <v>1</v>
      </c>
      <c r="K3" s="98"/>
      <c r="L3" s="93"/>
      <c r="M3" s="94"/>
      <c r="N3" s="1">
        <v>1</v>
      </c>
      <c r="O3" s="98"/>
      <c r="P3" s="93"/>
      <c r="Q3" s="94"/>
      <c r="R3" s="1">
        <v>1</v>
      </c>
      <c r="S3" s="98"/>
      <c r="T3" s="93"/>
      <c r="U3" s="94"/>
      <c r="V3" s="1">
        <v>1</v>
      </c>
      <c r="W3" s="98"/>
      <c r="X3" s="91"/>
      <c r="Y3" s="92"/>
      <c r="Z3" s="1">
        <v>1</v>
      </c>
      <c r="AA3" s="97" t="s">
        <v>2</v>
      </c>
    </row>
    <row r="4" spans="1:27" ht="14.7" thickBot="1" x14ac:dyDescent="0.55000000000000004">
      <c r="A4" s="101"/>
      <c r="B4" s="66"/>
      <c r="C4" s="103"/>
      <c r="D4" s="7" t="s">
        <v>135</v>
      </c>
      <c r="E4" s="2"/>
      <c r="F4" s="106">
        <v>94.99</v>
      </c>
      <c r="G4" s="86"/>
      <c r="H4" s="7" t="s">
        <v>135</v>
      </c>
      <c r="I4" s="2"/>
      <c r="J4" s="106">
        <v>90.42</v>
      </c>
      <c r="K4" s="86"/>
      <c r="L4" s="7" t="s">
        <v>135</v>
      </c>
      <c r="M4" s="2"/>
      <c r="N4" s="106">
        <v>87.15</v>
      </c>
      <c r="O4" s="86"/>
      <c r="P4" s="7" t="s">
        <v>135</v>
      </c>
      <c r="Q4" s="2"/>
      <c r="R4" s="106">
        <v>85.31</v>
      </c>
      <c r="S4" s="86"/>
      <c r="T4" s="7" t="s">
        <v>135</v>
      </c>
      <c r="U4" s="2"/>
      <c r="V4" s="106">
        <v>9.25</v>
      </c>
      <c r="W4" s="86"/>
      <c r="X4" s="93"/>
      <c r="Y4" s="94"/>
      <c r="Z4" s="106">
        <v>1.93</v>
      </c>
      <c r="AA4" s="98"/>
    </row>
    <row r="5" spans="1:27" ht="14.7" thickBot="1" x14ac:dyDescent="0.55000000000000004">
      <c r="A5" s="62">
        <v>1</v>
      </c>
      <c r="B5" s="59" t="s">
        <v>136</v>
      </c>
      <c r="C5" s="60">
        <v>184297</v>
      </c>
      <c r="D5" s="76">
        <v>1</v>
      </c>
      <c r="E5" s="5" t="s">
        <v>71</v>
      </c>
      <c r="F5" s="107"/>
      <c r="G5" s="87"/>
      <c r="H5" s="76">
        <v>1</v>
      </c>
      <c r="I5" s="5" t="s">
        <v>71</v>
      </c>
      <c r="J5" s="107"/>
      <c r="K5" s="87"/>
      <c r="L5" s="76">
        <v>1</v>
      </c>
      <c r="M5" s="5" t="s">
        <v>71</v>
      </c>
      <c r="N5" s="107"/>
      <c r="O5" s="87"/>
      <c r="P5" s="76">
        <v>1</v>
      </c>
      <c r="Q5" s="5" t="s">
        <v>71</v>
      </c>
      <c r="R5" s="107"/>
      <c r="S5" s="87"/>
      <c r="T5" s="76">
        <v>1</v>
      </c>
      <c r="U5" s="5" t="s">
        <v>71</v>
      </c>
      <c r="V5" s="107"/>
      <c r="W5" s="87"/>
      <c r="X5" s="76">
        <v>1</v>
      </c>
      <c r="Y5" s="5" t="s">
        <v>71</v>
      </c>
      <c r="Z5" s="107"/>
      <c r="AA5" s="86"/>
    </row>
    <row r="6" spans="1:27" ht="14.7" thickBot="1" x14ac:dyDescent="0.55000000000000004">
      <c r="A6" s="62">
        <v>2</v>
      </c>
      <c r="B6" s="59" t="s">
        <v>137</v>
      </c>
      <c r="C6" s="60">
        <v>302702</v>
      </c>
      <c r="D6" s="76">
        <v>2</v>
      </c>
      <c r="E6" s="5" t="s">
        <v>71</v>
      </c>
      <c r="F6" s="57">
        <v>95.68</v>
      </c>
      <c r="G6" s="11"/>
      <c r="H6" s="76">
        <v>2</v>
      </c>
      <c r="I6" s="5" t="s">
        <v>71</v>
      </c>
      <c r="J6" s="57">
        <v>91</v>
      </c>
      <c r="K6" s="11"/>
      <c r="L6" s="76">
        <v>2</v>
      </c>
      <c r="M6" s="5" t="s">
        <v>71</v>
      </c>
      <c r="N6" s="57">
        <v>88.66</v>
      </c>
      <c r="O6" s="11"/>
      <c r="P6" s="76">
        <v>2</v>
      </c>
      <c r="Q6" s="5" t="s">
        <v>71</v>
      </c>
      <c r="R6" s="57">
        <v>86.86</v>
      </c>
      <c r="S6" s="11"/>
      <c r="T6" s="76">
        <v>2</v>
      </c>
      <c r="U6" s="5" t="s">
        <v>71</v>
      </c>
      <c r="V6" s="57">
        <v>8.09</v>
      </c>
      <c r="W6" s="11"/>
      <c r="X6" s="76">
        <v>2</v>
      </c>
      <c r="Y6" s="5" t="s">
        <v>71</v>
      </c>
      <c r="Z6" s="57">
        <v>1.03</v>
      </c>
      <c r="AA6" s="87"/>
    </row>
    <row r="7" spans="1:27" ht="14.7" thickBot="1" x14ac:dyDescent="0.55000000000000004">
      <c r="A7" s="62">
        <v>3</v>
      </c>
      <c r="B7" s="59" t="s">
        <v>138</v>
      </c>
      <c r="C7" s="60">
        <v>1186</v>
      </c>
      <c r="D7" s="76">
        <v>3</v>
      </c>
      <c r="E7" s="5" t="s">
        <v>71</v>
      </c>
      <c r="F7" s="57">
        <v>0</v>
      </c>
      <c r="G7" s="11"/>
      <c r="H7" s="76">
        <v>3</v>
      </c>
      <c r="I7" s="5" t="s">
        <v>71</v>
      </c>
      <c r="J7" s="57">
        <v>0</v>
      </c>
      <c r="K7" s="11"/>
      <c r="L7" s="76">
        <v>3</v>
      </c>
      <c r="M7" s="5" t="s">
        <v>71</v>
      </c>
      <c r="N7" s="57">
        <v>0</v>
      </c>
      <c r="O7" s="11"/>
      <c r="P7" s="76">
        <v>3</v>
      </c>
      <c r="Q7" s="5" t="s">
        <v>71</v>
      </c>
      <c r="R7" s="57">
        <v>0</v>
      </c>
      <c r="S7" s="11"/>
      <c r="T7" s="76">
        <v>3</v>
      </c>
      <c r="U7" s="5" t="s">
        <v>71</v>
      </c>
      <c r="V7" s="57">
        <v>99.75</v>
      </c>
      <c r="W7" s="11"/>
      <c r="X7" s="76">
        <v>3</v>
      </c>
      <c r="Y7" s="5" t="s">
        <v>71</v>
      </c>
      <c r="Z7" s="57" t="s">
        <v>139</v>
      </c>
      <c r="AA7" s="11"/>
    </row>
    <row r="8" spans="1:27" ht="14.7" thickBot="1" x14ac:dyDescent="0.55000000000000004">
      <c r="D8" s="7"/>
      <c r="E8" s="2"/>
      <c r="F8" s="87">
        <v>464697</v>
      </c>
      <c r="G8" s="87">
        <v>488185</v>
      </c>
      <c r="H8" s="7"/>
      <c r="I8" s="2"/>
      <c r="J8" s="87">
        <v>442085</v>
      </c>
      <c r="K8" s="87">
        <v>488185</v>
      </c>
      <c r="L8" s="7"/>
      <c r="M8" s="2"/>
      <c r="N8" s="87">
        <v>428982</v>
      </c>
      <c r="O8" s="87">
        <v>488185</v>
      </c>
      <c r="P8" s="7"/>
      <c r="Q8" s="2"/>
      <c r="R8" s="87">
        <v>420130</v>
      </c>
      <c r="S8" s="87">
        <v>488185</v>
      </c>
      <c r="T8" s="7"/>
      <c r="U8" s="2"/>
      <c r="V8" s="87">
        <v>42721</v>
      </c>
      <c r="W8" s="87">
        <v>488185</v>
      </c>
      <c r="X8" s="7"/>
      <c r="Y8" s="2"/>
      <c r="Z8" s="87">
        <v>6050</v>
      </c>
      <c r="AA8" s="87">
        <v>442085</v>
      </c>
    </row>
    <row r="9" spans="1:27" ht="25.35" x14ac:dyDescent="0.5">
      <c r="A9" s="9" t="s">
        <v>2</v>
      </c>
      <c r="B9" s="68"/>
      <c r="C9">
        <f>SUM(C5:C8)</f>
        <v>488185</v>
      </c>
      <c r="D9" s="9" t="s">
        <v>2</v>
      </c>
      <c r="E9" s="10" t="s">
        <v>5</v>
      </c>
      <c r="F9" s="87"/>
      <c r="G9" s="87"/>
      <c r="H9" s="9" t="s">
        <v>2</v>
      </c>
      <c r="I9" s="10" t="s">
        <v>5</v>
      </c>
      <c r="J9" s="87"/>
      <c r="K9" s="87"/>
      <c r="L9" s="9" t="s">
        <v>2</v>
      </c>
      <c r="M9" s="10" t="s">
        <v>5</v>
      </c>
      <c r="N9" s="87"/>
      <c r="O9" s="87"/>
      <c r="P9" s="9" t="s">
        <v>2</v>
      </c>
      <c r="Q9" s="10" t="s">
        <v>5</v>
      </c>
      <c r="R9" s="87"/>
      <c r="S9" s="87"/>
      <c r="T9" s="9" t="s">
        <v>2</v>
      </c>
      <c r="U9" s="10" t="s">
        <v>5</v>
      </c>
      <c r="V9" s="87"/>
      <c r="W9" s="87"/>
      <c r="X9" s="9" t="s">
        <v>2</v>
      </c>
      <c r="Y9" s="10" t="s">
        <v>5</v>
      </c>
      <c r="Z9" s="87"/>
      <c r="AA9" s="87"/>
    </row>
    <row r="10" spans="1:27" ht="38" x14ac:dyDescent="0.5">
      <c r="E10" s="10" t="s">
        <v>72</v>
      </c>
      <c r="F10" s="12">
        <f>F8/G8</f>
        <v>0.9518870919835718</v>
      </c>
      <c r="J10" s="12">
        <f>J8/K8</f>
        <v>0.90556858567960918</v>
      </c>
      <c r="N10" s="12">
        <f>N8/O8</f>
        <v>0.87872835093253587</v>
      </c>
      <c r="R10" s="12">
        <f>R8/S8</f>
        <v>0.8605958806599957</v>
      </c>
      <c r="V10" s="12">
        <f>V8/W8</f>
        <v>8.7509857943197766E-2</v>
      </c>
      <c r="Z10" s="12">
        <f>Z8/AA8</f>
        <v>1.36851510456134E-2</v>
      </c>
    </row>
    <row r="12" spans="1:27" x14ac:dyDescent="0.5">
      <c r="C12" s="69"/>
    </row>
  </sheetData>
  <mergeCells count="45">
    <mergeCell ref="Z4:Z5"/>
    <mergeCell ref="AA5:AA6"/>
    <mergeCell ref="AA8:AA9"/>
    <mergeCell ref="O8:O9"/>
    <mergeCell ref="R8:R9"/>
    <mergeCell ref="S8:S9"/>
    <mergeCell ref="V8:V9"/>
    <mergeCell ref="W8:W9"/>
    <mergeCell ref="Z8:Z9"/>
    <mergeCell ref="F8:F9"/>
    <mergeCell ref="G8:G9"/>
    <mergeCell ref="J8:J9"/>
    <mergeCell ref="K8:K9"/>
    <mergeCell ref="N8:N9"/>
    <mergeCell ref="W2:W3"/>
    <mergeCell ref="G4:G5"/>
    <mergeCell ref="J4:J5"/>
    <mergeCell ref="K4:K5"/>
    <mergeCell ref="N4:N5"/>
    <mergeCell ref="O4:O5"/>
    <mergeCell ref="S4:S5"/>
    <mergeCell ref="V4:V5"/>
    <mergeCell ref="W4:W5"/>
    <mergeCell ref="X2:AA2"/>
    <mergeCell ref="A3:A4"/>
    <mergeCell ref="C3:C4"/>
    <mergeCell ref="X3:Y4"/>
    <mergeCell ref="AA3:AA4"/>
    <mergeCell ref="F4:F5"/>
    <mergeCell ref="D2:E3"/>
    <mergeCell ref="G2:G3"/>
    <mergeCell ref="H2:I3"/>
    <mergeCell ref="K2:K3"/>
    <mergeCell ref="L2:M3"/>
    <mergeCell ref="O2:O3"/>
    <mergeCell ref="R4:R5"/>
    <mergeCell ref="P2:Q3"/>
    <mergeCell ref="S2:S3"/>
    <mergeCell ref="T2:U3"/>
    <mergeCell ref="X1:AA1"/>
    <mergeCell ref="D1:G1"/>
    <mergeCell ref="H1:K1"/>
    <mergeCell ref="L1:O1"/>
    <mergeCell ref="P1:S1"/>
    <mergeCell ref="T1:W1"/>
  </mergeCells>
  <pageMargins left="0.7" right="0.7" top="0.75" bottom="0.75" header="0.3" footer="0.3"/>
  <pageSetup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1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14" sqref="J114"/>
    </sheetView>
  </sheetViews>
  <sheetFormatPr defaultRowHeight="14.35" x14ac:dyDescent="0.5"/>
  <cols>
    <col min="2" max="2" width="22.29296875" customWidth="1"/>
    <col min="3" max="3" width="10.5859375" customWidth="1"/>
    <col min="5" max="5" width="11.703125" customWidth="1"/>
  </cols>
  <sheetData>
    <row r="1" spans="1:27" ht="14.7" thickBot="1" x14ac:dyDescent="0.55000000000000004">
      <c r="D1" s="89" t="s">
        <v>107</v>
      </c>
      <c r="E1" s="90"/>
      <c r="F1" s="90"/>
      <c r="G1" s="90"/>
      <c r="H1" s="89" t="s">
        <v>108</v>
      </c>
      <c r="I1" s="90"/>
      <c r="J1" s="90"/>
      <c r="K1" s="90"/>
      <c r="L1" s="89" t="s">
        <v>109</v>
      </c>
      <c r="M1" s="90"/>
      <c r="N1" s="90"/>
      <c r="O1" s="90"/>
      <c r="P1" s="89" t="s">
        <v>110</v>
      </c>
      <c r="Q1" s="90"/>
      <c r="R1" s="90"/>
      <c r="S1" s="90"/>
      <c r="T1" s="89" t="s">
        <v>111</v>
      </c>
      <c r="U1" s="90"/>
      <c r="V1" s="90"/>
      <c r="W1" s="90"/>
      <c r="X1" s="104" t="s">
        <v>112</v>
      </c>
      <c r="Y1" s="105"/>
      <c r="Z1" s="105"/>
      <c r="AA1" s="105"/>
    </row>
    <row r="2" spans="1:27" ht="25.5" customHeight="1" thickBot="1" x14ac:dyDescent="0.55000000000000004">
      <c r="A2" s="16" t="s">
        <v>74</v>
      </c>
      <c r="B2" s="16"/>
      <c r="D2" s="91"/>
      <c r="E2" s="92"/>
      <c r="F2" s="56"/>
      <c r="G2" s="97" t="s">
        <v>2</v>
      </c>
      <c r="H2" s="91"/>
      <c r="I2" s="92"/>
      <c r="J2" s="56"/>
      <c r="K2" s="97" t="s">
        <v>2</v>
      </c>
      <c r="L2" s="91"/>
      <c r="M2" s="92"/>
      <c r="N2" s="56"/>
      <c r="O2" s="97" t="s">
        <v>2</v>
      </c>
      <c r="P2" s="91"/>
      <c r="Q2" s="92"/>
      <c r="R2" s="56"/>
      <c r="S2" s="97" t="s">
        <v>2</v>
      </c>
      <c r="T2" s="91"/>
      <c r="U2" s="92"/>
      <c r="V2" s="56"/>
      <c r="W2" s="97" t="s">
        <v>2</v>
      </c>
      <c r="X2" s="89" t="s">
        <v>73</v>
      </c>
      <c r="Y2" s="90"/>
      <c r="Z2" s="90"/>
      <c r="AA2" s="90"/>
    </row>
    <row r="3" spans="1:27" ht="15.75" customHeight="1" thickBot="1" x14ac:dyDescent="0.55000000000000004">
      <c r="A3" s="100" t="s">
        <v>140</v>
      </c>
      <c r="B3" s="65"/>
      <c r="C3" s="102" t="s">
        <v>5</v>
      </c>
      <c r="D3" s="93"/>
      <c r="E3" s="94"/>
      <c r="F3" s="1">
        <v>1</v>
      </c>
      <c r="G3" s="98"/>
      <c r="H3" s="93"/>
      <c r="I3" s="94"/>
      <c r="J3" s="1">
        <v>1</v>
      </c>
      <c r="K3" s="98"/>
      <c r="L3" s="93"/>
      <c r="M3" s="94"/>
      <c r="N3" s="1">
        <v>1</v>
      </c>
      <c r="O3" s="98"/>
      <c r="P3" s="93"/>
      <c r="Q3" s="94"/>
      <c r="R3" s="1">
        <v>1</v>
      </c>
      <c r="S3" s="98"/>
      <c r="T3" s="93"/>
      <c r="U3" s="94"/>
      <c r="V3" s="1">
        <v>1</v>
      </c>
      <c r="W3" s="98"/>
      <c r="X3" s="91"/>
      <c r="Y3" s="92"/>
      <c r="Z3" s="1">
        <v>1</v>
      </c>
      <c r="AA3" s="97" t="s">
        <v>2</v>
      </c>
    </row>
    <row r="4" spans="1:27" ht="14.7" thickBot="1" x14ac:dyDescent="0.55000000000000004">
      <c r="A4" s="101"/>
      <c r="B4" s="66"/>
      <c r="C4" s="103"/>
      <c r="D4" s="7" t="s">
        <v>140</v>
      </c>
      <c r="E4" s="2"/>
      <c r="F4" s="106">
        <v>48.21</v>
      </c>
      <c r="G4" s="86"/>
      <c r="H4" s="7" t="s">
        <v>140</v>
      </c>
      <c r="I4" s="2"/>
      <c r="J4" s="106">
        <v>29.29</v>
      </c>
      <c r="K4" s="86"/>
      <c r="L4" s="7" t="s">
        <v>140</v>
      </c>
      <c r="M4" s="2"/>
      <c r="N4" s="106">
        <v>28.93</v>
      </c>
      <c r="O4" s="86"/>
      <c r="P4" s="7" t="s">
        <v>140</v>
      </c>
      <c r="Q4" s="2"/>
      <c r="R4" s="106">
        <v>25</v>
      </c>
      <c r="S4" s="86"/>
      <c r="T4" s="7" t="s">
        <v>140</v>
      </c>
      <c r="U4" s="2"/>
      <c r="V4" s="106">
        <v>36.43</v>
      </c>
      <c r="W4" s="86"/>
      <c r="X4" s="93"/>
      <c r="Y4" s="94"/>
      <c r="Z4" s="106">
        <v>0</v>
      </c>
      <c r="AA4" s="98"/>
    </row>
    <row r="5" spans="1:27" ht="14.7" thickBot="1" x14ac:dyDescent="0.55000000000000004">
      <c r="A5" s="62">
        <v>1899</v>
      </c>
      <c r="B5" s="62">
        <v>1899</v>
      </c>
      <c r="C5" s="60">
        <v>280</v>
      </c>
      <c r="D5" s="62">
        <v>1899</v>
      </c>
      <c r="E5" s="5" t="s">
        <v>71</v>
      </c>
      <c r="F5" s="107"/>
      <c r="G5" s="87"/>
      <c r="H5" s="62">
        <v>1899</v>
      </c>
      <c r="I5" s="5" t="s">
        <v>71</v>
      </c>
      <c r="J5" s="107"/>
      <c r="K5" s="87"/>
      <c r="L5" s="62">
        <v>1899</v>
      </c>
      <c r="M5" s="5" t="s">
        <v>71</v>
      </c>
      <c r="N5" s="107"/>
      <c r="O5" s="87"/>
      <c r="P5" s="62">
        <v>1899</v>
      </c>
      <c r="Q5" s="5" t="s">
        <v>71</v>
      </c>
      <c r="R5" s="107"/>
      <c r="S5" s="87"/>
      <c r="T5" s="62">
        <v>1899</v>
      </c>
      <c r="U5" s="5" t="s">
        <v>71</v>
      </c>
      <c r="V5" s="107"/>
      <c r="W5" s="87"/>
      <c r="X5" s="62">
        <v>1899</v>
      </c>
      <c r="Y5" s="5" t="s">
        <v>71</v>
      </c>
      <c r="Z5" s="107"/>
      <c r="AA5" s="86"/>
    </row>
    <row r="6" spans="1:27" ht="14.7" thickBot="1" x14ac:dyDescent="0.55000000000000004">
      <c r="A6" s="62">
        <v>1900</v>
      </c>
      <c r="B6" s="62">
        <v>1900</v>
      </c>
      <c r="C6" s="60">
        <v>2782</v>
      </c>
      <c r="D6" s="62">
        <v>1900</v>
      </c>
      <c r="E6" s="5" t="s">
        <v>71</v>
      </c>
      <c r="F6" s="57">
        <v>39.29</v>
      </c>
      <c r="G6" s="11"/>
      <c r="H6" s="62">
        <v>1900</v>
      </c>
      <c r="I6" s="5" t="s">
        <v>71</v>
      </c>
      <c r="J6" s="57">
        <v>11.97</v>
      </c>
      <c r="K6" s="11"/>
      <c r="L6" s="62">
        <v>1900</v>
      </c>
      <c r="M6" s="5" t="s">
        <v>71</v>
      </c>
      <c r="N6" s="57">
        <v>14.41</v>
      </c>
      <c r="O6" s="11"/>
      <c r="P6" s="62">
        <v>1900</v>
      </c>
      <c r="Q6" s="5" t="s">
        <v>71</v>
      </c>
      <c r="R6" s="57">
        <v>8.84</v>
      </c>
      <c r="S6" s="11"/>
      <c r="T6" s="62">
        <v>1900</v>
      </c>
      <c r="U6" s="5" t="s">
        <v>71</v>
      </c>
      <c r="V6" s="57">
        <v>46.37</v>
      </c>
      <c r="W6" s="11"/>
      <c r="X6" s="62">
        <v>1900</v>
      </c>
      <c r="Y6" s="5" t="s">
        <v>71</v>
      </c>
      <c r="Z6" s="57">
        <v>5.71</v>
      </c>
      <c r="AA6" s="87"/>
    </row>
    <row r="7" spans="1:27" ht="14.7" thickBot="1" x14ac:dyDescent="0.55000000000000004">
      <c r="A7" s="62" t="s">
        <v>141</v>
      </c>
      <c r="B7" s="62" t="s">
        <v>141</v>
      </c>
      <c r="C7" s="60">
        <v>46</v>
      </c>
      <c r="D7" s="62" t="s">
        <v>141</v>
      </c>
      <c r="E7" s="5" t="s">
        <v>71</v>
      </c>
      <c r="F7" s="57">
        <v>76.09</v>
      </c>
      <c r="G7" s="11"/>
      <c r="H7" s="62" t="s">
        <v>141</v>
      </c>
      <c r="I7" s="5" t="s">
        <v>71</v>
      </c>
      <c r="J7" s="57">
        <v>65.22</v>
      </c>
      <c r="K7" s="11"/>
      <c r="L7" s="62" t="s">
        <v>141</v>
      </c>
      <c r="M7" s="5" t="s">
        <v>71</v>
      </c>
      <c r="N7" s="57">
        <v>50</v>
      </c>
      <c r="O7" s="11"/>
      <c r="P7" s="62" t="s">
        <v>141</v>
      </c>
      <c r="Q7" s="5" t="s">
        <v>71</v>
      </c>
      <c r="R7" s="57">
        <v>47.83</v>
      </c>
      <c r="S7" s="11"/>
      <c r="T7" s="62" t="s">
        <v>141</v>
      </c>
      <c r="U7" s="5" t="s">
        <v>71</v>
      </c>
      <c r="V7" s="57">
        <v>21.74</v>
      </c>
      <c r="W7" s="11"/>
      <c r="X7" s="62" t="s">
        <v>141</v>
      </c>
      <c r="Y7" s="5" t="s">
        <v>71</v>
      </c>
      <c r="Z7" s="57">
        <v>0</v>
      </c>
      <c r="AA7" s="11"/>
    </row>
    <row r="8" spans="1:27" ht="14.7" thickBot="1" x14ac:dyDescent="0.55000000000000004">
      <c r="A8" s="62">
        <v>1906</v>
      </c>
      <c r="B8" s="62">
        <v>1906</v>
      </c>
      <c r="C8" s="60">
        <v>34</v>
      </c>
      <c r="D8" s="62">
        <v>1906</v>
      </c>
      <c r="E8" s="5" t="s">
        <v>71</v>
      </c>
      <c r="F8" s="57">
        <v>88.24</v>
      </c>
      <c r="G8" s="11"/>
      <c r="H8" s="62">
        <v>1906</v>
      </c>
      <c r="I8" s="5" t="s">
        <v>71</v>
      </c>
      <c r="J8" s="57">
        <v>76.47</v>
      </c>
      <c r="K8" s="11"/>
      <c r="L8" s="62">
        <v>1906</v>
      </c>
      <c r="M8" s="5" t="s">
        <v>71</v>
      </c>
      <c r="N8" s="57">
        <v>79.41</v>
      </c>
      <c r="O8" s="11"/>
      <c r="P8" s="62">
        <v>1906</v>
      </c>
      <c r="Q8" s="5" t="s">
        <v>71</v>
      </c>
      <c r="R8" s="57">
        <v>73.53</v>
      </c>
      <c r="S8" s="11"/>
      <c r="T8" s="62">
        <v>1906</v>
      </c>
      <c r="U8" s="5" t="s">
        <v>71</v>
      </c>
      <c r="V8" s="57">
        <v>17.649999999999999</v>
      </c>
      <c r="W8" s="11"/>
      <c r="X8" s="62">
        <v>1906</v>
      </c>
      <c r="Y8" s="5" t="s">
        <v>71</v>
      </c>
      <c r="Z8" s="57">
        <v>0</v>
      </c>
      <c r="AA8" s="11"/>
    </row>
    <row r="9" spans="1:27" ht="14.7" thickBot="1" x14ac:dyDescent="0.55000000000000004">
      <c r="A9" s="62">
        <v>1907</v>
      </c>
      <c r="B9" s="62">
        <v>1907</v>
      </c>
      <c r="C9" s="60">
        <v>52</v>
      </c>
      <c r="D9" s="62">
        <v>1907</v>
      </c>
      <c r="E9" s="5" t="s">
        <v>71</v>
      </c>
      <c r="F9" s="57">
        <v>92.31</v>
      </c>
      <c r="G9" s="11"/>
      <c r="H9" s="62">
        <v>1907</v>
      </c>
      <c r="I9" s="5" t="s">
        <v>71</v>
      </c>
      <c r="J9" s="57">
        <v>82.69</v>
      </c>
      <c r="K9" s="11"/>
      <c r="L9" s="62">
        <v>1907</v>
      </c>
      <c r="M9" s="5" t="s">
        <v>71</v>
      </c>
      <c r="N9" s="57">
        <v>78.849999999999994</v>
      </c>
      <c r="O9" s="11"/>
      <c r="P9" s="62">
        <v>1907</v>
      </c>
      <c r="Q9" s="5" t="s">
        <v>71</v>
      </c>
      <c r="R9" s="57">
        <v>75</v>
      </c>
      <c r="S9" s="11"/>
      <c r="T9" s="62">
        <v>1907</v>
      </c>
      <c r="U9" s="5" t="s">
        <v>71</v>
      </c>
      <c r="V9" s="57">
        <v>11.54</v>
      </c>
      <c r="W9" s="11"/>
      <c r="X9" s="62">
        <v>1907</v>
      </c>
      <c r="Y9" s="5" t="s">
        <v>71</v>
      </c>
      <c r="Z9" s="57">
        <v>2.33</v>
      </c>
      <c r="AA9" s="11"/>
    </row>
    <row r="10" spans="1:27" ht="14.7" thickBot="1" x14ac:dyDescent="0.55000000000000004">
      <c r="A10" s="62">
        <v>1908</v>
      </c>
      <c r="B10" s="62">
        <v>1908</v>
      </c>
      <c r="C10" s="60">
        <v>109</v>
      </c>
      <c r="D10" s="62">
        <v>1908</v>
      </c>
      <c r="E10" s="5" t="s">
        <v>71</v>
      </c>
      <c r="F10" s="57">
        <v>92.66</v>
      </c>
      <c r="G10" s="11"/>
      <c r="H10" s="62">
        <v>1908</v>
      </c>
      <c r="I10" s="5" t="s">
        <v>71</v>
      </c>
      <c r="J10" s="57">
        <v>88.07</v>
      </c>
      <c r="K10" s="11"/>
      <c r="L10" s="62">
        <v>1908</v>
      </c>
      <c r="M10" s="5" t="s">
        <v>71</v>
      </c>
      <c r="N10" s="57">
        <v>77.06</v>
      </c>
      <c r="O10" s="11"/>
      <c r="P10" s="62">
        <v>1908</v>
      </c>
      <c r="Q10" s="5" t="s">
        <v>71</v>
      </c>
      <c r="R10" s="57">
        <v>73.39</v>
      </c>
      <c r="S10" s="11"/>
      <c r="T10" s="62">
        <v>1908</v>
      </c>
      <c r="U10" s="5" t="s">
        <v>71</v>
      </c>
      <c r="V10" s="57">
        <v>11.01</v>
      </c>
      <c r="W10" s="11"/>
      <c r="X10" s="62">
        <v>1908</v>
      </c>
      <c r="Y10" s="5" t="s">
        <v>71</v>
      </c>
      <c r="Z10" s="57">
        <v>3.13</v>
      </c>
      <c r="AA10" s="11"/>
    </row>
    <row r="11" spans="1:27" ht="14.7" thickBot="1" x14ac:dyDescent="0.55000000000000004">
      <c r="A11" s="62">
        <v>1909</v>
      </c>
      <c r="B11" s="62">
        <v>1909</v>
      </c>
      <c r="C11" s="60">
        <v>162</v>
      </c>
      <c r="D11" s="62">
        <v>1909</v>
      </c>
      <c r="E11" s="5" t="s">
        <v>71</v>
      </c>
      <c r="F11" s="57">
        <v>90.74</v>
      </c>
      <c r="G11" s="11"/>
      <c r="H11" s="62">
        <v>1909</v>
      </c>
      <c r="I11" s="5" t="s">
        <v>71</v>
      </c>
      <c r="J11" s="57">
        <v>85.19</v>
      </c>
      <c r="K11" s="11"/>
      <c r="L11" s="62">
        <v>1909</v>
      </c>
      <c r="M11" s="5" t="s">
        <v>71</v>
      </c>
      <c r="N11" s="57">
        <v>80.86</v>
      </c>
      <c r="O11" s="11"/>
      <c r="P11" s="62">
        <v>1909</v>
      </c>
      <c r="Q11" s="5" t="s">
        <v>71</v>
      </c>
      <c r="R11" s="57">
        <v>79.63</v>
      </c>
      <c r="S11" s="11"/>
      <c r="T11" s="62">
        <v>1909</v>
      </c>
      <c r="U11" s="5" t="s">
        <v>71</v>
      </c>
      <c r="V11" s="57">
        <v>11.73</v>
      </c>
      <c r="W11" s="11"/>
      <c r="X11" s="62">
        <v>1909</v>
      </c>
      <c r="Y11" s="5" t="s">
        <v>71</v>
      </c>
      <c r="Z11" s="57">
        <v>0.72</v>
      </c>
      <c r="AA11" s="11"/>
    </row>
    <row r="12" spans="1:27" ht="14.7" thickBot="1" x14ac:dyDescent="0.55000000000000004">
      <c r="A12" s="62">
        <v>1910</v>
      </c>
      <c r="B12" s="62">
        <v>1910</v>
      </c>
      <c r="C12" s="60">
        <v>295</v>
      </c>
      <c r="D12" s="62">
        <v>1910</v>
      </c>
      <c r="E12" s="5" t="s">
        <v>71</v>
      </c>
      <c r="F12" s="57">
        <v>92.88</v>
      </c>
      <c r="G12" s="11"/>
      <c r="H12" s="62">
        <v>1910</v>
      </c>
      <c r="I12" s="5" t="s">
        <v>71</v>
      </c>
      <c r="J12" s="57">
        <v>86.44</v>
      </c>
      <c r="K12" s="11"/>
      <c r="L12" s="62">
        <v>1910</v>
      </c>
      <c r="M12" s="5" t="s">
        <v>71</v>
      </c>
      <c r="N12" s="57">
        <v>83.05</v>
      </c>
      <c r="O12" s="11"/>
      <c r="P12" s="62">
        <v>1910</v>
      </c>
      <c r="Q12" s="5" t="s">
        <v>71</v>
      </c>
      <c r="R12" s="57">
        <v>80.34</v>
      </c>
      <c r="S12" s="11"/>
      <c r="T12" s="62">
        <v>1910</v>
      </c>
      <c r="U12" s="5" t="s">
        <v>71</v>
      </c>
      <c r="V12" s="57">
        <v>10.85</v>
      </c>
      <c r="W12" s="11"/>
      <c r="X12" s="62">
        <v>1910</v>
      </c>
      <c r="Y12" s="5" t="s">
        <v>71</v>
      </c>
      <c r="Z12" s="57">
        <v>1.57</v>
      </c>
      <c r="AA12" s="11"/>
    </row>
    <row r="13" spans="1:27" ht="14.7" thickBot="1" x14ac:dyDescent="0.55000000000000004">
      <c r="A13" s="62">
        <v>1911</v>
      </c>
      <c r="B13" s="62">
        <v>1911</v>
      </c>
      <c r="C13" s="60">
        <v>395</v>
      </c>
      <c r="D13" s="62">
        <v>1911</v>
      </c>
      <c r="E13" s="5" t="s">
        <v>71</v>
      </c>
      <c r="F13" s="57">
        <v>91.14</v>
      </c>
      <c r="G13" s="11"/>
      <c r="H13" s="62">
        <v>1911</v>
      </c>
      <c r="I13" s="5" t="s">
        <v>71</v>
      </c>
      <c r="J13" s="57">
        <v>84.05</v>
      </c>
      <c r="K13" s="11"/>
      <c r="L13" s="62">
        <v>1911</v>
      </c>
      <c r="M13" s="5" t="s">
        <v>71</v>
      </c>
      <c r="N13" s="57">
        <v>81.010000000000005</v>
      </c>
      <c r="O13" s="11"/>
      <c r="P13" s="62">
        <v>1911</v>
      </c>
      <c r="Q13" s="5" t="s">
        <v>71</v>
      </c>
      <c r="R13" s="57">
        <v>77.22</v>
      </c>
      <c r="S13" s="11"/>
      <c r="T13" s="62">
        <v>1911</v>
      </c>
      <c r="U13" s="5" t="s">
        <v>71</v>
      </c>
      <c r="V13" s="57">
        <v>13.92</v>
      </c>
      <c r="W13" s="11"/>
      <c r="X13" s="62">
        <v>1911</v>
      </c>
      <c r="Y13" s="5" t="s">
        <v>71</v>
      </c>
      <c r="Z13" s="57">
        <v>2.41</v>
      </c>
      <c r="AA13" s="11"/>
    </row>
    <row r="14" spans="1:27" ht="14.7" thickBot="1" x14ac:dyDescent="0.55000000000000004">
      <c r="A14" s="62">
        <v>1912</v>
      </c>
      <c r="B14" s="62">
        <v>1912</v>
      </c>
      <c r="C14" s="60">
        <v>718</v>
      </c>
      <c r="D14" s="62">
        <v>1912</v>
      </c>
      <c r="E14" s="5" t="s">
        <v>71</v>
      </c>
      <c r="F14" s="57">
        <v>90.11</v>
      </c>
      <c r="G14" s="11"/>
      <c r="H14" s="62">
        <v>1912</v>
      </c>
      <c r="I14" s="5" t="s">
        <v>71</v>
      </c>
      <c r="J14" s="57">
        <v>84.54</v>
      </c>
      <c r="K14" s="11"/>
      <c r="L14" s="62">
        <v>1912</v>
      </c>
      <c r="M14" s="5" t="s">
        <v>71</v>
      </c>
      <c r="N14" s="57">
        <v>80.36</v>
      </c>
      <c r="O14" s="11"/>
      <c r="P14" s="62">
        <v>1912</v>
      </c>
      <c r="Q14" s="5" t="s">
        <v>71</v>
      </c>
      <c r="R14" s="57">
        <v>77.58</v>
      </c>
      <c r="S14" s="11"/>
      <c r="T14" s="62">
        <v>1912</v>
      </c>
      <c r="U14" s="5" t="s">
        <v>71</v>
      </c>
      <c r="V14" s="57">
        <v>10.029999999999999</v>
      </c>
      <c r="W14" s="11"/>
      <c r="X14" s="62">
        <v>1912</v>
      </c>
      <c r="Y14" s="5" t="s">
        <v>71</v>
      </c>
      <c r="Z14" s="57">
        <v>0.49</v>
      </c>
      <c r="AA14" s="11"/>
    </row>
    <row r="15" spans="1:27" ht="14.7" thickBot="1" x14ac:dyDescent="0.55000000000000004">
      <c r="A15" s="62">
        <v>1913</v>
      </c>
      <c r="B15" s="62">
        <v>1913</v>
      </c>
      <c r="C15" s="60">
        <v>1080</v>
      </c>
      <c r="D15" s="62">
        <v>1913</v>
      </c>
      <c r="E15" s="5" t="s">
        <v>71</v>
      </c>
      <c r="F15" s="57">
        <v>92.41</v>
      </c>
      <c r="G15" s="11"/>
      <c r="H15" s="62">
        <v>1913</v>
      </c>
      <c r="I15" s="5" t="s">
        <v>71</v>
      </c>
      <c r="J15" s="57">
        <v>85.83</v>
      </c>
      <c r="K15" s="11"/>
      <c r="L15" s="62">
        <v>1913</v>
      </c>
      <c r="M15" s="5" t="s">
        <v>71</v>
      </c>
      <c r="N15" s="57">
        <v>82.41</v>
      </c>
      <c r="O15" s="11"/>
      <c r="P15" s="62">
        <v>1913</v>
      </c>
      <c r="Q15" s="5" t="s">
        <v>71</v>
      </c>
      <c r="R15" s="57">
        <v>80.37</v>
      </c>
      <c r="S15" s="11"/>
      <c r="T15" s="62">
        <v>1913</v>
      </c>
      <c r="U15" s="5" t="s">
        <v>71</v>
      </c>
      <c r="V15" s="57">
        <v>11.2</v>
      </c>
      <c r="W15" s="11"/>
      <c r="X15" s="62">
        <v>1913</v>
      </c>
      <c r="Y15" s="5" t="s">
        <v>71</v>
      </c>
      <c r="Z15" s="57">
        <v>1.51</v>
      </c>
      <c r="AA15" s="11"/>
    </row>
    <row r="16" spans="1:27" ht="14.7" thickBot="1" x14ac:dyDescent="0.55000000000000004">
      <c r="A16" s="62">
        <v>1914</v>
      </c>
      <c r="B16" s="62">
        <v>1914</v>
      </c>
      <c r="C16" s="60">
        <v>1549</v>
      </c>
      <c r="D16" s="62">
        <v>1914</v>
      </c>
      <c r="E16" s="5" t="s">
        <v>71</v>
      </c>
      <c r="F16" s="57">
        <v>94.71</v>
      </c>
      <c r="G16" s="11"/>
      <c r="H16" s="62">
        <v>1914</v>
      </c>
      <c r="I16" s="5" t="s">
        <v>71</v>
      </c>
      <c r="J16" s="57">
        <v>88.44</v>
      </c>
      <c r="K16" s="11"/>
      <c r="L16" s="62">
        <v>1914</v>
      </c>
      <c r="M16" s="5" t="s">
        <v>71</v>
      </c>
      <c r="N16" s="57">
        <v>85.67</v>
      </c>
      <c r="O16" s="11"/>
      <c r="P16" s="62">
        <v>1914</v>
      </c>
      <c r="Q16" s="5" t="s">
        <v>71</v>
      </c>
      <c r="R16" s="57">
        <v>83.99</v>
      </c>
      <c r="S16" s="11"/>
      <c r="T16" s="62">
        <v>1914</v>
      </c>
      <c r="U16" s="5" t="s">
        <v>71</v>
      </c>
      <c r="V16" s="57">
        <v>10.46</v>
      </c>
      <c r="W16" s="11"/>
      <c r="X16" s="62">
        <v>1914</v>
      </c>
      <c r="Y16" s="5" t="s">
        <v>71</v>
      </c>
      <c r="Z16" s="57">
        <v>1.17</v>
      </c>
      <c r="AA16" s="11"/>
    </row>
    <row r="17" spans="1:27" ht="14.7" thickBot="1" x14ac:dyDescent="0.55000000000000004">
      <c r="A17" s="62">
        <v>1915</v>
      </c>
      <c r="B17" s="62">
        <v>1915</v>
      </c>
      <c r="C17" s="60">
        <v>2025</v>
      </c>
      <c r="D17" s="62">
        <v>1915</v>
      </c>
      <c r="E17" s="5" t="s">
        <v>71</v>
      </c>
      <c r="F17" s="57">
        <v>94.77</v>
      </c>
      <c r="G17" s="11"/>
      <c r="H17" s="62">
        <v>1915</v>
      </c>
      <c r="I17" s="5" t="s">
        <v>71</v>
      </c>
      <c r="J17" s="57">
        <v>89.28</v>
      </c>
      <c r="K17" s="11"/>
      <c r="L17" s="62">
        <v>1915</v>
      </c>
      <c r="M17" s="5" t="s">
        <v>71</v>
      </c>
      <c r="N17" s="57">
        <v>86.02</v>
      </c>
      <c r="O17" s="11"/>
      <c r="P17" s="62">
        <v>1915</v>
      </c>
      <c r="Q17" s="5" t="s">
        <v>71</v>
      </c>
      <c r="R17" s="57">
        <v>84.1</v>
      </c>
      <c r="S17" s="11"/>
      <c r="T17" s="62">
        <v>1915</v>
      </c>
      <c r="U17" s="5" t="s">
        <v>71</v>
      </c>
      <c r="V17" s="57">
        <v>9.09</v>
      </c>
      <c r="W17" s="11"/>
      <c r="X17" s="62">
        <v>1915</v>
      </c>
      <c r="Y17" s="5" t="s">
        <v>71</v>
      </c>
      <c r="Z17" s="57">
        <v>1.44</v>
      </c>
      <c r="AA17" s="11"/>
    </row>
    <row r="18" spans="1:27" ht="14.7" thickBot="1" x14ac:dyDescent="0.55000000000000004">
      <c r="A18" s="62">
        <v>1916</v>
      </c>
      <c r="B18" s="62">
        <v>1916</v>
      </c>
      <c r="C18" s="60">
        <v>2726</v>
      </c>
      <c r="D18" s="62">
        <v>1916</v>
      </c>
      <c r="E18" s="5" t="s">
        <v>71</v>
      </c>
      <c r="F18" s="57">
        <v>94.57</v>
      </c>
      <c r="G18" s="11"/>
      <c r="H18" s="62">
        <v>1916</v>
      </c>
      <c r="I18" s="5" t="s">
        <v>71</v>
      </c>
      <c r="J18" s="57">
        <v>89.03</v>
      </c>
      <c r="K18" s="11"/>
      <c r="L18" s="62">
        <v>1916</v>
      </c>
      <c r="M18" s="5" t="s">
        <v>71</v>
      </c>
      <c r="N18" s="57">
        <v>85.4</v>
      </c>
      <c r="O18" s="11"/>
      <c r="P18" s="62">
        <v>1916</v>
      </c>
      <c r="Q18" s="5" t="s">
        <v>71</v>
      </c>
      <c r="R18" s="57">
        <v>83.97</v>
      </c>
      <c r="S18" s="11"/>
      <c r="T18" s="62">
        <v>1916</v>
      </c>
      <c r="U18" s="5" t="s">
        <v>71</v>
      </c>
      <c r="V18" s="57">
        <v>10.09</v>
      </c>
      <c r="W18" s="11"/>
      <c r="X18" s="62">
        <v>1916</v>
      </c>
      <c r="Y18" s="5" t="s">
        <v>71</v>
      </c>
      <c r="Z18" s="57">
        <v>1.61</v>
      </c>
      <c r="AA18" s="11"/>
    </row>
    <row r="19" spans="1:27" ht="14.7" thickBot="1" x14ac:dyDescent="0.55000000000000004">
      <c r="A19" s="62">
        <v>1917</v>
      </c>
      <c r="B19" s="62">
        <v>1917</v>
      </c>
      <c r="C19" s="60">
        <v>3147</v>
      </c>
      <c r="D19" s="62">
        <v>1917</v>
      </c>
      <c r="E19" s="5" t="s">
        <v>71</v>
      </c>
      <c r="F19" s="57">
        <v>95.14</v>
      </c>
      <c r="G19" s="11"/>
      <c r="H19" s="62">
        <v>1917</v>
      </c>
      <c r="I19" s="5" t="s">
        <v>71</v>
      </c>
      <c r="J19" s="57">
        <v>89.42</v>
      </c>
      <c r="K19" s="11"/>
      <c r="L19" s="62">
        <v>1917</v>
      </c>
      <c r="M19" s="5" t="s">
        <v>71</v>
      </c>
      <c r="N19" s="57">
        <v>87.1</v>
      </c>
      <c r="O19" s="11"/>
      <c r="P19" s="62">
        <v>1917</v>
      </c>
      <c r="Q19" s="5" t="s">
        <v>71</v>
      </c>
      <c r="R19" s="57">
        <v>84.84</v>
      </c>
      <c r="S19" s="11"/>
      <c r="T19" s="62">
        <v>1917</v>
      </c>
      <c r="U19" s="5" t="s">
        <v>71</v>
      </c>
      <c r="V19" s="57">
        <v>9.4700000000000006</v>
      </c>
      <c r="W19" s="11"/>
      <c r="X19" s="62">
        <v>1917</v>
      </c>
      <c r="Y19" s="5" t="s">
        <v>71</v>
      </c>
      <c r="Z19" s="57">
        <v>1.56</v>
      </c>
      <c r="AA19" s="11"/>
    </row>
    <row r="20" spans="1:27" ht="14.7" thickBot="1" x14ac:dyDescent="0.55000000000000004">
      <c r="A20" s="62">
        <v>1918</v>
      </c>
      <c r="B20" s="62">
        <v>1918</v>
      </c>
      <c r="C20" s="60">
        <v>4121</v>
      </c>
      <c r="D20" s="62">
        <v>1918</v>
      </c>
      <c r="E20" s="5" t="s">
        <v>71</v>
      </c>
      <c r="F20" s="57">
        <v>94.83</v>
      </c>
      <c r="G20" s="11"/>
      <c r="H20" s="62">
        <v>1918</v>
      </c>
      <c r="I20" s="5" t="s">
        <v>71</v>
      </c>
      <c r="J20" s="57">
        <v>89.3</v>
      </c>
      <c r="K20" s="11"/>
      <c r="L20" s="62">
        <v>1918</v>
      </c>
      <c r="M20" s="5" t="s">
        <v>71</v>
      </c>
      <c r="N20" s="57">
        <v>86.39</v>
      </c>
      <c r="O20" s="11"/>
      <c r="P20" s="62">
        <v>1918</v>
      </c>
      <c r="Q20" s="5" t="s">
        <v>71</v>
      </c>
      <c r="R20" s="57">
        <v>84.45</v>
      </c>
      <c r="S20" s="11"/>
      <c r="T20" s="62">
        <v>1918</v>
      </c>
      <c r="U20" s="5" t="s">
        <v>71</v>
      </c>
      <c r="V20" s="57">
        <v>9.39</v>
      </c>
      <c r="W20" s="11"/>
      <c r="X20" s="62">
        <v>1918</v>
      </c>
      <c r="Y20" s="5" t="s">
        <v>71</v>
      </c>
      <c r="Z20" s="57">
        <v>1.17</v>
      </c>
      <c r="AA20" s="11"/>
    </row>
    <row r="21" spans="1:27" ht="14.7" thickBot="1" x14ac:dyDescent="0.55000000000000004">
      <c r="A21" s="62">
        <v>1919</v>
      </c>
      <c r="B21" s="62">
        <v>1919</v>
      </c>
      <c r="C21" s="60">
        <v>5864</v>
      </c>
      <c r="D21" s="62">
        <v>1919</v>
      </c>
      <c r="E21" s="5" t="s">
        <v>71</v>
      </c>
      <c r="F21" s="57">
        <v>95.23</v>
      </c>
      <c r="G21" s="11"/>
      <c r="H21" s="62">
        <v>1919</v>
      </c>
      <c r="I21" s="5" t="s">
        <v>71</v>
      </c>
      <c r="J21" s="57">
        <v>89.48</v>
      </c>
      <c r="K21" s="11"/>
      <c r="L21" s="62">
        <v>1919</v>
      </c>
      <c r="M21" s="5" t="s">
        <v>71</v>
      </c>
      <c r="N21" s="57">
        <v>86.58</v>
      </c>
      <c r="O21" s="11"/>
      <c r="P21" s="62">
        <v>1919</v>
      </c>
      <c r="Q21" s="5" t="s">
        <v>71</v>
      </c>
      <c r="R21" s="57">
        <v>84.7</v>
      </c>
      <c r="S21" s="11"/>
      <c r="T21" s="62">
        <v>1919</v>
      </c>
      <c r="U21" s="5" t="s">
        <v>71</v>
      </c>
      <c r="V21" s="57">
        <v>9.84</v>
      </c>
      <c r="W21" s="11"/>
      <c r="X21" s="62">
        <v>1919</v>
      </c>
      <c r="Y21" s="5" t="s">
        <v>71</v>
      </c>
      <c r="Z21" s="57">
        <v>1.58</v>
      </c>
      <c r="AA21" s="11"/>
    </row>
    <row r="22" spans="1:27" ht="14.7" thickBot="1" x14ac:dyDescent="0.55000000000000004">
      <c r="A22" s="62">
        <v>1920</v>
      </c>
      <c r="B22" s="62">
        <v>1920</v>
      </c>
      <c r="C22" s="60">
        <v>9217</v>
      </c>
      <c r="D22" s="62">
        <v>1920</v>
      </c>
      <c r="E22" s="5" t="s">
        <v>71</v>
      </c>
      <c r="F22" s="57">
        <v>95.56</v>
      </c>
      <c r="G22" s="11"/>
      <c r="H22" s="62">
        <v>1920</v>
      </c>
      <c r="I22" s="5" t="s">
        <v>71</v>
      </c>
      <c r="J22" s="57">
        <v>90.06</v>
      </c>
      <c r="K22" s="11"/>
      <c r="L22" s="62">
        <v>1920</v>
      </c>
      <c r="M22" s="5" t="s">
        <v>71</v>
      </c>
      <c r="N22" s="57">
        <v>86.86</v>
      </c>
      <c r="O22" s="11"/>
      <c r="P22" s="62">
        <v>1920</v>
      </c>
      <c r="Q22" s="5" t="s">
        <v>71</v>
      </c>
      <c r="R22" s="57">
        <v>85.09</v>
      </c>
      <c r="S22" s="11"/>
      <c r="T22" s="62">
        <v>1920</v>
      </c>
      <c r="U22" s="5" t="s">
        <v>71</v>
      </c>
      <c r="V22" s="57">
        <v>9.67</v>
      </c>
      <c r="W22" s="11"/>
      <c r="X22" s="62">
        <v>1920</v>
      </c>
      <c r="Y22" s="5" t="s">
        <v>71</v>
      </c>
      <c r="Z22" s="57">
        <v>1.64</v>
      </c>
      <c r="AA22" s="11"/>
    </row>
    <row r="23" spans="1:27" ht="14.7" thickBot="1" x14ac:dyDescent="0.55000000000000004">
      <c r="A23" s="62">
        <v>1921</v>
      </c>
      <c r="B23" s="62">
        <v>1921</v>
      </c>
      <c r="C23" s="60">
        <v>10255</v>
      </c>
      <c r="D23" s="62">
        <v>1921</v>
      </c>
      <c r="E23" s="5" t="s">
        <v>71</v>
      </c>
      <c r="F23" s="57">
        <v>95.31</v>
      </c>
      <c r="G23" s="11"/>
      <c r="H23" s="62">
        <v>1921</v>
      </c>
      <c r="I23" s="5" t="s">
        <v>71</v>
      </c>
      <c r="J23" s="57">
        <v>89.85</v>
      </c>
      <c r="K23" s="11"/>
      <c r="L23" s="62">
        <v>1921</v>
      </c>
      <c r="M23" s="5" t="s">
        <v>71</v>
      </c>
      <c r="N23" s="57">
        <v>86.91</v>
      </c>
      <c r="O23" s="11"/>
      <c r="P23" s="62">
        <v>1921</v>
      </c>
      <c r="Q23" s="5" t="s">
        <v>71</v>
      </c>
      <c r="R23" s="57">
        <v>85.12</v>
      </c>
      <c r="S23" s="11"/>
      <c r="T23" s="62">
        <v>1921</v>
      </c>
      <c r="U23" s="5" t="s">
        <v>71</v>
      </c>
      <c r="V23" s="57">
        <v>9.48</v>
      </c>
      <c r="W23" s="11"/>
      <c r="X23" s="62">
        <v>1921</v>
      </c>
      <c r="Y23" s="5" t="s">
        <v>71</v>
      </c>
      <c r="Z23" s="57">
        <v>1.44</v>
      </c>
      <c r="AA23" s="11"/>
    </row>
    <row r="24" spans="1:27" ht="14.7" thickBot="1" x14ac:dyDescent="0.55000000000000004">
      <c r="A24" s="62">
        <v>1922</v>
      </c>
      <c r="B24" s="62">
        <v>1922</v>
      </c>
      <c r="C24" s="60">
        <v>11284</v>
      </c>
      <c r="D24" s="62">
        <v>1922</v>
      </c>
      <c r="E24" s="5" t="s">
        <v>71</v>
      </c>
      <c r="F24" s="57">
        <v>95.38</v>
      </c>
      <c r="G24" s="11"/>
      <c r="H24" s="62">
        <v>1922</v>
      </c>
      <c r="I24" s="5" t="s">
        <v>71</v>
      </c>
      <c r="J24" s="57">
        <v>90.8</v>
      </c>
      <c r="K24" s="11"/>
      <c r="L24" s="62">
        <v>1922</v>
      </c>
      <c r="M24" s="5" t="s">
        <v>71</v>
      </c>
      <c r="N24" s="57">
        <v>87.34</v>
      </c>
      <c r="O24" s="11"/>
      <c r="P24" s="62">
        <v>1922</v>
      </c>
      <c r="Q24" s="5" t="s">
        <v>71</v>
      </c>
      <c r="R24" s="57">
        <v>85.7</v>
      </c>
      <c r="S24" s="11"/>
      <c r="T24" s="62">
        <v>1922</v>
      </c>
      <c r="U24" s="5" t="s">
        <v>71</v>
      </c>
      <c r="V24" s="57">
        <v>9.23</v>
      </c>
      <c r="W24" s="11"/>
      <c r="X24" s="62">
        <v>1922</v>
      </c>
      <c r="Y24" s="5" t="s">
        <v>71</v>
      </c>
      <c r="Z24" s="57">
        <v>1.77</v>
      </c>
      <c r="AA24" s="11"/>
    </row>
    <row r="25" spans="1:27" ht="14.7" thickBot="1" x14ac:dyDescent="0.55000000000000004">
      <c r="A25" s="62">
        <v>1923</v>
      </c>
      <c r="B25" s="62">
        <v>1923</v>
      </c>
      <c r="C25" s="60">
        <v>12966</v>
      </c>
      <c r="D25" s="62">
        <v>1923</v>
      </c>
      <c r="E25" s="5" t="s">
        <v>71</v>
      </c>
      <c r="F25" s="57">
        <v>95.44</v>
      </c>
      <c r="G25" s="11"/>
      <c r="H25" s="62">
        <v>1923</v>
      </c>
      <c r="I25" s="5" t="s">
        <v>71</v>
      </c>
      <c r="J25" s="57">
        <v>90.37</v>
      </c>
      <c r="K25" s="11"/>
      <c r="L25" s="62">
        <v>1923</v>
      </c>
      <c r="M25" s="5" t="s">
        <v>71</v>
      </c>
      <c r="N25" s="57">
        <v>87.41</v>
      </c>
      <c r="O25" s="11"/>
      <c r="P25" s="62">
        <v>1923</v>
      </c>
      <c r="Q25" s="5" t="s">
        <v>71</v>
      </c>
      <c r="R25" s="57">
        <v>85.7</v>
      </c>
      <c r="S25" s="11"/>
      <c r="T25" s="62">
        <v>1923</v>
      </c>
      <c r="U25" s="5" t="s">
        <v>71</v>
      </c>
      <c r="V25" s="57">
        <v>9.25</v>
      </c>
      <c r="W25" s="11"/>
      <c r="X25" s="62">
        <v>1923</v>
      </c>
      <c r="Y25" s="5" t="s">
        <v>71</v>
      </c>
      <c r="Z25" s="57">
        <v>1.49</v>
      </c>
      <c r="AA25" s="11"/>
    </row>
    <row r="26" spans="1:27" ht="14.7" thickBot="1" x14ac:dyDescent="0.55000000000000004">
      <c r="A26" s="62">
        <v>1924</v>
      </c>
      <c r="B26" s="62">
        <v>1924</v>
      </c>
      <c r="C26" s="60">
        <v>14180</v>
      </c>
      <c r="D26" s="62">
        <v>1924</v>
      </c>
      <c r="E26" s="5" t="s">
        <v>71</v>
      </c>
      <c r="F26" s="57">
        <v>95.82</v>
      </c>
      <c r="G26" s="11"/>
      <c r="H26" s="62">
        <v>1924</v>
      </c>
      <c r="I26" s="5" t="s">
        <v>71</v>
      </c>
      <c r="J26" s="57">
        <v>90.9</v>
      </c>
      <c r="K26" s="11"/>
      <c r="L26" s="62">
        <v>1924</v>
      </c>
      <c r="M26" s="5" t="s">
        <v>71</v>
      </c>
      <c r="N26" s="57">
        <v>88.05</v>
      </c>
      <c r="O26" s="11"/>
      <c r="P26" s="62">
        <v>1924</v>
      </c>
      <c r="Q26" s="5" t="s">
        <v>71</v>
      </c>
      <c r="R26" s="57">
        <v>86.59</v>
      </c>
      <c r="S26" s="11"/>
      <c r="T26" s="62">
        <v>1924</v>
      </c>
      <c r="U26" s="5" t="s">
        <v>71</v>
      </c>
      <c r="V26" s="57">
        <v>8.7899999999999991</v>
      </c>
      <c r="W26" s="11"/>
      <c r="X26" s="62">
        <v>1924</v>
      </c>
      <c r="Y26" s="5" t="s">
        <v>71</v>
      </c>
      <c r="Z26" s="57">
        <v>1.57</v>
      </c>
      <c r="AA26" s="11"/>
    </row>
    <row r="27" spans="1:27" ht="14.7" thickBot="1" x14ac:dyDescent="0.55000000000000004">
      <c r="A27" s="62">
        <v>1925</v>
      </c>
      <c r="B27" s="62">
        <v>1925</v>
      </c>
      <c r="C27" s="60">
        <v>15570</v>
      </c>
      <c r="D27" s="62">
        <v>1925</v>
      </c>
      <c r="E27" s="5" t="s">
        <v>71</v>
      </c>
      <c r="F27" s="57">
        <v>96</v>
      </c>
      <c r="G27" s="11"/>
      <c r="H27" s="62">
        <v>1925</v>
      </c>
      <c r="I27" s="5" t="s">
        <v>71</v>
      </c>
      <c r="J27" s="57">
        <v>91.53</v>
      </c>
      <c r="K27" s="11"/>
      <c r="L27" s="62">
        <v>1925</v>
      </c>
      <c r="M27" s="5" t="s">
        <v>71</v>
      </c>
      <c r="N27" s="57">
        <v>88.54</v>
      </c>
      <c r="O27" s="11"/>
      <c r="P27" s="62">
        <v>1925</v>
      </c>
      <c r="Q27" s="5" t="s">
        <v>71</v>
      </c>
      <c r="R27" s="57">
        <v>86.91</v>
      </c>
      <c r="S27" s="11"/>
      <c r="T27" s="62">
        <v>1925</v>
      </c>
      <c r="U27" s="5" t="s">
        <v>71</v>
      </c>
      <c r="V27" s="57">
        <v>8.1300000000000008</v>
      </c>
      <c r="W27" s="11"/>
      <c r="X27" s="62">
        <v>1925</v>
      </c>
      <c r="Y27" s="5" t="s">
        <v>71</v>
      </c>
      <c r="Z27" s="57">
        <v>1.57</v>
      </c>
      <c r="AA27" s="11"/>
    </row>
    <row r="28" spans="1:27" ht="14.7" thickBot="1" x14ac:dyDescent="0.55000000000000004">
      <c r="A28" s="62">
        <v>1926</v>
      </c>
      <c r="B28" s="62">
        <v>1926</v>
      </c>
      <c r="C28" s="60">
        <v>16770</v>
      </c>
      <c r="D28" s="62">
        <v>1926</v>
      </c>
      <c r="E28" s="5" t="s">
        <v>71</v>
      </c>
      <c r="F28" s="57">
        <v>95.74</v>
      </c>
      <c r="G28" s="11"/>
      <c r="H28" s="62">
        <v>1926</v>
      </c>
      <c r="I28" s="5" t="s">
        <v>71</v>
      </c>
      <c r="J28" s="57">
        <v>91.12</v>
      </c>
      <c r="K28" s="11"/>
      <c r="L28" s="62">
        <v>1926</v>
      </c>
      <c r="M28" s="5" t="s">
        <v>71</v>
      </c>
      <c r="N28" s="57">
        <v>88.36</v>
      </c>
      <c r="O28" s="11"/>
      <c r="P28" s="62">
        <v>1926</v>
      </c>
      <c r="Q28" s="5" t="s">
        <v>71</v>
      </c>
      <c r="R28" s="57">
        <v>86.95</v>
      </c>
      <c r="S28" s="11"/>
      <c r="T28" s="62">
        <v>1926</v>
      </c>
      <c r="U28" s="5" t="s">
        <v>71</v>
      </c>
      <c r="V28" s="57">
        <v>8.2100000000000009</v>
      </c>
      <c r="W28" s="11"/>
      <c r="X28" s="62">
        <v>1926</v>
      </c>
      <c r="Y28" s="5" t="s">
        <v>71</v>
      </c>
      <c r="Z28" s="57">
        <v>1.45</v>
      </c>
      <c r="AA28" s="11"/>
    </row>
    <row r="29" spans="1:27" ht="14.7" thickBot="1" x14ac:dyDescent="0.55000000000000004">
      <c r="A29" s="62">
        <v>1927</v>
      </c>
      <c r="B29" s="62">
        <v>1927</v>
      </c>
      <c r="C29" s="60">
        <v>16766</v>
      </c>
      <c r="D29" s="62">
        <v>1927</v>
      </c>
      <c r="E29" s="5" t="s">
        <v>71</v>
      </c>
      <c r="F29" s="57">
        <v>96.18</v>
      </c>
      <c r="G29" s="11"/>
      <c r="H29" s="62">
        <v>1927</v>
      </c>
      <c r="I29" s="5" t="s">
        <v>71</v>
      </c>
      <c r="J29" s="57">
        <v>91.75</v>
      </c>
      <c r="K29" s="11"/>
      <c r="L29" s="62">
        <v>1927</v>
      </c>
      <c r="M29" s="5" t="s">
        <v>71</v>
      </c>
      <c r="N29" s="57">
        <v>89.18</v>
      </c>
      <c r="O29" s="11"/>
      <c r="P29" s="62">
        <v>1927</v>
      </c>
      <c r="Q29" s="5" t="s">
        <v>71</v>
      </c>
      <c r="R29" s="57">
        <v>87.7</v>
      </c>
      <c r="S29" s="11"/>
      <c r="T29" s="62">
        <v>1927</v>
      </c>
      <c r="U29" s="5" t="s">
        <v>71</v>
      </c>
      <c r="V29" s="57">
        <v>7.9</v>
      </c>
      <c r="W29" s="11"/>
      <c r="X29" s="62">
        <v>1927</v>
      </c>
      <c r="Y29" s="5" t="s">
        <v>71</v>
      </c>
      <c r="Z29" s="57">
        <v>1.22</v>
      </c>
      <c r="AA29" s="11"/>
    </row>
    <row r="30" spans="1:27" ht="14.7" thickBot="1" x14ac:dyDescent="0.55000000000000004">
      <c r="A30" s="62">
        <v>1928</v>
      </c>
      <c r="B30" s="62">
        <v>1928</v>
      </c>
      <c r="C30" s="60">
        <v>18178</v>
      </c>
      <c r="D30" s="62">
        <v>1928</v>
      </c>
      <c r="E30" s="5" t="s">
        <v>71</v>
      </c>
      <c r="F30" s="57">
        <v>96.12</v>
      </c>
      <c r="G30" s="11"/>
      <c r="H30" s="62">
        <v>1928</v>
      </c>
      <c r="I30" s="5" t="s">
        <v>71</v>
      </c>
      <c r="J30" s="57">
        <v>91.81</v>
      </c>
      <c r="K30" s="11"/>
      <c r="L30" s="62">
        <v>1928</v>
      </c>
      <c r="M30" s="5" t="s">
        <v>71</v>
      </c>
      <c r="N30" s="57">
        <v>89.31</v>
      </c>
      <c r="O30" s="11"/>
      <c r="P30" s="62">
        <v>1928</v>
      </c>
      <c r="Q30" s="5" t="s">
        <v>71</v>
      </c>
      <c r="R30" s="57">
        <v>87.85</v>
      </c>
      <c r="S30" s="11"/>
      <c r="T30" s="62">
        <v>1928</v>
      </c>
      <c r="U30" s="5" t="s">
        <v>71</v>
      </c>
      <c r="V30" s="57">
        <v>7.61</v>
      </c>
      <c r="W30" s="11"/>
      <c r="X30" s="62">
        <v>1928</v>
      </c>
      <c r="Y30" s="5" t="s">
        <v>71</v>
      </c>
      <c r="Z30" s="57">
        <v>1.1399999999999999</v>
      </c>
      <c r="AA30" s="11"/>
    </row>
    <row r="31" spans="1:27" ht="14.7" thickBot="1" x14ac:dyDescent="0.55000000000000004">
      <c r="A31" s="62">
        <v>1929</v>
      </c>
      <c r="B31" s="62">
        <v>1929</v>
      </c>
      <c r="C31" s="60">
        <v>17846</v>
      </c>
      <c r="D31" s="62">
        <v>1929</v>
      </c>
      <c r="E31" s="5" t="s">
        <v>71</v>
      </c>
      <c r="F31" s="57">
        <v>96.18</v>
      </c>
      <c r="G31" s="11"/>
      <c r="H31" s="62">
        <v>1929</v>
      </c>
      <c r="I31" s="5" t="s">
        <v>71</v>
      </c>
      <c r="J31" s="57">
        <v>92.19</v>
      </c>
      <c r="K31" s="11"/>
      <c r="L31" s="62">
        <v>1929</v>
      </c>
      <c r="M31" s="5" t="s">
        <v>71</v>
      </c>
      <c r="N31" s="57">
        <v>89.53</v>
      </c>
      <c r="O31" s="11"/>
      <c r="P31" s="62">
        <v>1929</v>
      </c>
      <c r="Q31" s="5" t="s">
        <v>71</v>
      </c>
      <c r="R31" s="57">
        <v>88.09</v>
      </c>
      <c r="S31" s="11"/>
      <c r="T31" s="62">
        <v>1929</v>
      </c>
      <c r="U31" s="5" t="s">
        <v>71</v>
      </c>
      <c r="V31" s="57">
        <v>7.26</v>
      </c>
      <c r="W31" s="11"/>
      <c r="X31" s="62">
        <v>1929</v>
      </c>
      <c r="Y31" s="5" t="s">
        <v>71</v>
      </c>
      <c r="Z31" s="57">
        <v>1.26</v>
      </c>
      <c r="AA31" s="11"/>
    </row>
    <row r="32" spans="1:27" ht="14.7" thickBot="1" x14ac:dyDescent="0.55000000000000004">
      <c r="A32" s="62">
        <v>1930</v>
      </c>
      <c r="B32" s="62">
        <v>1930</v>
      </c>
      <c r="C32" s="60">
        <v>18454</v>
      </c>
      <c r="D32" s="62">
        <v>1930</v>
      </c>
      <c r="E32" s="5" t="s">
        <v>71</v>
      </c>
      <c r="F32" s="57">
        <v>96.15</v>
      </c>
      <c r="G32" s="11"/>
      <c r="H32" s="62">
        <v>1930</v>
      </c>
      <c r="I32" s="5" t="s">
        <v>71</v>
      </c>
      <c r="J32" s="57">
        <v>92.09</v>
      </c>
      <c r="K32" s="11"/>
      <c r="L32" s="62">
        <v>1930</v>
      </c>
      <c r="M32" s="5" t="s">
        <v>71</v>
      </c>
      <c r="N32" s="57">
        <v>89.43</v>
      </c>
      <c r="O32" s="11"/>
      <c r="P32" s="62">
        <v>1930</v>
      </c>
      <c r="Q32" s="5" t="s">
        <v>71</v>
      </c>
      <c r="R32" s="57">
        <v>87.85</v>
      </c>
      <c r="S32" s="11"/>
      <c r="T32" s="62">
        <v>1930</v>
      </c>
      <c r="U32" s="5" t="s">
        <v>71</v>
      </c>
      <c r="V32" s="57">
        <v>7.43</v>
      </c>
      <c r="W32" s="11"/>
      <c r="X32" s="62">
        <v>1930</v>
      </c>
      <c r="Y32" s="5" t="s">
        <v>71</v>
      </c>
      <c r="Z32" s="57">
        <v>1.24</v>
      </c>
      <c r="AA32" s="11"/>
    </row>
    <row r="33" spans="1:27" ht="14.7" thickBot="1" x14ac:dyDescent="0.55000000000000004">
      <c r="A33" s="62">
        <v>1931</v>
      </c>
      <c r="B33" s="62">
        <v>1931</v>
      </c>
      <c r="C33" s="60">
        <v>17944</v>
      </c>
      <c r="D33" s="62">
        <v>1931</v>
      </c>
      <c r="E33" s="5" t="s">
        <v>71</v>
      </c>
      <c r="F33" s="57">
        <v>96.41</v>
      </c>
      <c r="G33" s="11"/>
      <c r="H33" s="62">
        <v>1931</v>
      </c>
      <c r="I33" s="5" t="s">
        <v>71</v>
      </c>
      <c r="J33" s="57">
        <v>92.56</v>
      </c>
      <c r="K33" s="11"/>
      <c r="L33" s="62">
        <v>1931</v>
      </c>
      <c r="M33" s="5" t="s">
        <v>71</v>
      </c>
      <c r="N33" s="57">
        <v>89.78</v>
      </c>
      <c r="O33" s="11"/>
      <c r="P33" s="62">
        <v>1931</v>
      </c>
      <c r="Q33" s="5" t="s">
        <v>71</v>
      </c>
      <c r="R33" s="57">
        <v>88.31</v>
      </c>
      <c r="S33" s="11"/>
      <c r="T33" s="62">
        <v>1931</v>
      </c>
      <c r="U33" s="5" t="s">
        <v>71</v>
      </c>
      <c r="V33" s="57">
        <v>7.37</v>
      </c>
      <c r="W33" s="11"/>
      <c r="X33" s="62">
        <v>1931</v>
      </c>
      <c r="Y33" s="5" t="s">
        <v>71</v>
      </c>
      <c r="Z33" s="57">
        <v>1.39</v>
      </c>
      <c r="AA33" s="11"/>
    </row>
    <row r="34" spans="1:27" ht="14.7" thickBot="1" x14ac:dyDescent="0.55000000000000004">
      <c r="A34" s="62">
        <v>1932</v>
      </c>
      <c r="B34" s="62">
        <v>1932</v>
      </c>
      <c r="C34" s="60">
        <v>16967</v>
      </c>
      <c r="D34" s="62">
        <v>1932</v>
      </c>
      <c r="E34" s="5" t="s">
        <v>71</v>
      </c>
      <c r="F34" s="57">
        <v>96.31</v>
      </c>
      <c r="G34" s="11"/>
      <c r="H34" s="62">
        <v>1932</v>
      </c>
      <c r="I34" s="5" t="s">
        <v>71</v>
      </c>
      <c r="J34" s="57">
        <v>92.3</v>
      </c>
      <c r="K34" s="11"/>
      <c r="L34" s="62">
        <v>1932</v>
      </c>
      <c r="M34" s="5" t="s">
        <v>71</v>
      </c>
      <c r="N34" s="57">
        <v>89.93</v>
      </c>
      <c r="O34" s="11"/>
      <c r="P34" s="62">
        <v>1932</v>
      </c>
      <c r="Q34" s="5" t="s">
        <v>71</v>
      </c>
      <c r="R34" s="57">
        <v>88.36</v>
      </c>
      <c r="S34" s="11"/>
      <c r="T34" s="62">
        <v>1932</v>
      </c>
      <c r="U34" s="5" t="s">
        <v>71</v>
      </c>
      <c r="V34" s="57">
        <v>7.27</v>
      </c>
      <c r="W34" s="11"/>
      <c r="X34" s="62">
        <v>1932</v>
      </c>
      <c r="Y34" s="5" t="s">
        <v>71</v>
      </c>
      <c r="Z34" s="57">
        <v>1.05</v>
      </c>
      <c r="AA34" s="11"/>
    </row>
    <row r="35" spans="1:27" ht="14.7" thickBot="1" x14ac:dyDescent="0.55000000000000004">
      <c r="A35" s="62">
        <v>1933</v>
      </c>
      <c r="B35" s="62">
        <v>1933</v>
      </c>
      <c r="C35" s="60">
        <v>15560</v>
      </c>
      <c r="D35" s="62">
        <v>1933</v>
      </c>
      <c r="E35" s="5" t="s">
        <v>71</v>
      </c>
      <c r="F35" s="57">
        <v>96.39</v>
      </c>
      <c r="G35" s="11"/>
      <c r="H35" s="62">
        <v>1933</v>
      </c>
      <c r="I35" s="5" t="s">
        <v>71</v>
      </c>
      <c r="J35" s="57">
        <v>92.89</v>
      </c>
      <c r="K35" s="11"/>
      <c r="L35" s="62">
        <v>1933</v>
      </c>
      <c r="M35" s="5" t="s">
        <v>71</v>
      </c>
      <c r="N35" s="57">
        <v>90.28</v>
      </c>
      <c r="O35" s="11"/>
      <c r="P35" s="62">
        <v>1933</v>
      </c>
      <c r="Q35" s="5" t="s">
        <v>71</v>
      </c>
      <c r="R35" s="57">
        <v>88.78</v>
      </c>
      <c r="S35" s="11"/>
      <c r="T35" s="62">
        <v>1933</v>
      </c>
      <c r="U35" s="5" t="s">
        <v>71</v>
      </c>
      <c r="V35" s="57">
        <v>6.66</v>
      </c>
      <c r="W35" s="11"/>
      <c r="X35" s="62">
        <v>1933</v>
      </c>
      <c r="Y35" s="5" t="s">
        <v>71</v>
      </c>
      <c r="Z35" s="57">
        <v>1.2</v>
      </c>
      <c r="AA35" s="11"/>
    </row>
    <row r="36" spans="1:27" ht="14.7" thickBot="1" x14ac:dyDescent="0.55000000000000004">
      <c r="A36" s="62">
        <v>1934</v>
      </c>
      <c r="B36" s="62">
        <v>1934</v>
      </c>
      <c r="C36" s="60">
        <v>15257</v>
      </c>
      <c r="D36" s="62">
        <v>1934</v>
      </c>
      <c r="E36" s="5" t="s">
        <v>71</v>
      </c>
      <c r="F36" s="57">
        <v>96.37</v>
      </c>
      <c r="G36" s="11"/>
      <c r="H36" s="62">
        <v>1934</v>
      </c>
      <c r="I36" s="5" t="s">
        <v>71</v>
      </c>
      <c r="J36" s="57">
        <v>92.53</v>
      </c>
      <c r="K36" s="11"/>
      <c r="L36" s="62">
        <v>1934</v>
      </c>
      <c r="M36" s="5" t="s">
        <v>71</v>
      </c>
      <c r="N36" s="57">
        <v>90.46</v>
      </c>
      <c r="O36" s="11"/>
      <c r="P36" s="62">
        <v>1934</v>
      </c>
      <c r="Q36" s="5" t="s">
        <v>71</v>
      </c>
      <c r="R36" s="57">
        <v>88.69</v>
      </c>
      <c r="S36" s="11"/>
      <c r="T36" s="62">
        <v>1934</v>
      </c>
      <c r="U36" s="5" t="s">
        <v>71</v>
      </c>
      <c r="V36" s="57">
        <v>6.87</v>
      </c>
      <c r="W36" s="11"/>
      <c r="X36" s="62">
        <v>1934</v>
      </c>
      <c r="Y36" s="5" t="s">
        <v>71</v>
      </c>
      <c r="Z36" s="57">
        <v>0.98</v>
      </c>
      <c r="AA36" s="11"/>
    </row>
    <row r="37" spans="1:27" ht="14.7" thickBot="1" x14ac:dyDescent="0.55000000000000004">
      <c r="A37" s="62">
        <v>1935</v>
      </c>
      <c r="B37" s="62">
        <v>1935</v>
      </c>
      <c r="C37" s="60">
        <v>14372</v>
      </c>
      <c r="D37" s="62">
        <v>1935</v>
      </c>
      <c r="E37" s="5" t="s">
        <v>71</v>
      </c>
      <c r="F37" s="57">
        <v>96.29</v>
      </c>
      <c r="G37" s="11"/>
      <c r="H37" s="62">
        <v>1935</v>
      </c>
      <c r="I37" s="5" t="s">
        <v>71</v>
      </c>
      <c r="J37" s="57">
        <v>92.49</v>
      </c>
      <c r="K37" s="11"/>
      <c r="L37" s="62">
        <v>1935</v>
      </c>
      <c r="M37" s="5" t="s">
        <v>71</v>
      </c>
      <c r="N37" s="57">
        <v>89.86</v>
      </c>
      <c r="O37" s="11"/>
      <c r="P37" s="62">
        <v>1935</v>
      </c>
      <c r="Q37" s="5" t="s">
        <v>71</v>
      </c>
      <c r="R37" s="57">
        <v>88.41</v>
      </c>
      <c r="S37" s="11"/>
      <c r="T37" s="62">
        <v>1935</v>
      </c>
      <c r="U37" s="5" t="s">
        <v>71</v>
      </c>
      <c r="V37" s="57">
        <v>7.08</v>
      </c>
      <c r="W37" s="11"/>
      <c r="X37" s="62">
        <v>1935</v>
      </c>
      <c r="Y37" s="5" t="s">
        <v>71</v>
      </c>
      <c r="Z37" s="57">
        <v>1.1200000000000001</v>
      </c>
      <c r="AA37" s="11"/>
    </row>
    <row r="38" spans="1:27" ht="17.25" customHeight="1" thickBot="1" x14ac:dyDescent="0.55000000000000004">
      <c r="A38" s="62">
        <v>1936</v>
      </c>
      <c r="B38" s="62">
        <v>1936</v>
      </c>
      <c r="C38" s="60">
        <v>12952</v>
      </c>
      <c r="D38" s="62">
        <v>1936</v>
      </c>
      <c r="E38" s="5" t="s">
        <v>71</v>
      </c>
      <c r="F38" s="57">
        <v>96.31</v>
      </c>
      <c r="G38" s="11"/>
      <c r="H38" s="62">
        <v>1936</v>
      </c>
      <c r="I38" s="5" t="s">
        <v>71</v>
      </c>
      <c r="J38" s="57">
        <v>92.36</v>
      </c>
      <c r="K38" s="11"/>
      <c r="L38" s="62">
        <v>1936</v>
      </c>
      <c r="M38" s="5" t="s">
        <v>71</v>
      </c>
      <c r="N38" s="57">
        <v>90.16</v>
      </c>
      <c r="O38" s="11"/>
      <c r="P38" s="62">
        <v>1936</v>
      </c>
      <c r="Q38" s="5" t="s">
        <v>71</v>
      </c>
      <c r="R38" s="57">
        <v>88.3</v>
      </c>
      <c r="S38" s="11"/>
      <c r="T38" s="62">
        <v>1936</v>
      </c>
      <c r="U38" s="5" t="s">
        <v>71</v>
      </c>
      <c r="V38" s="57">
        <v>6.97</v>
      </c>
      <c r="W38" s="11"/>
      <c r="X38" s="62">
        <v>1936</v>
      </c>
      <c r="Y38" s="5" t="s">
        <v>71</v>
      </c>
      <c r="Z38" s="57">
        <v>1.03</v>
      </c>
      <c r="AA38" s="11"/>
    </row>
    <row r="39" spans="1:27" ht="15.75" customHeight="1" thickBot="1" x14ac:dyDescent="0.55000000000000004">
      <c r="A39" s="62">
        <v>1937</v>
      </c>
      <c r="B39" s="62">
        <v>1937</v>
      </c>
      <c r="C39" s="60">
        <v>12058</v>
      </c>
      <c r="D39" s="62">
        <v>1937</v>
      </c>
      <c r="E39" s="5" t="s">
        <v>71</v>
      </c>
      <c r="F39" s="57">
        <v>95.99</v>
      </c>
      <c r="H39" s="62">
        <v>1937</v>
      </c>
      <c r="I39" s="5" t="s">
        <v>71</v>
      </c>
      <c r="J39" s="57">
        <v>92.54</v>
      </c>
      <c r="L39" s="62">
        <v>1937</v>
      </c>
      <c r="M39" s="5" t="s">
        <v>71</v>
      </c>
      <c r="N39" s="57">
        <v>90.05</v>
      </c>
      <c r="P39" s="62">
        <v>1937</v>
      </c>
      <c r="Q39" s="5" t="s">
        <v>71</v>
      </c>
      <c r="R39" s="57">
        <v>88.17</v>
      </c>
      <c r="T39" s="62">
        <v>1937</v>
      </c>
      <c r="U39" s="5" t="s">
        <v>71</v>
      </c>
      <c r="V39" s="57">
        <v>7.08</v>
      </c>
      <c r="X39" s="62">
        <v>1937</v>
      </c>
      <c r="Y39" s="5" t="s">
        <v>71</v>
      </c>
      <c r="Z39" s="57">
        <v>1.23</v>
      </c>
    </row>
    <row r="40" spans="1:27" ht="14.7" thickBot="1" x14ac:dyDescent="0.55000000000000004">
      <c r="A40" s="62">
        <v>1938</v>
      </c>
      <c r="B40" s="62">
        <v>1938</v>
      </c>
      <c r="C40" s="60">
        <v>11532</v>
      </c>
      <c r="D40" s="62">
        <v>1938</v>
      </c>
      <c r="E40" s="5" t="s">
        <v>71</v>
      </c>
      <c r="F40" s="57">
        <v>96.28</v>
      </c>
      <c r="H40" s="62">
        <v>1938</v>
      </c>
      <c r="I40" s="5" t="s">
        <v>71</v>
      </c>
      <c r="J40" s="57">
        <v>92.43</v>
      </c>
      <c r="L40" s="62">
        <v>1938</v>
      </c>
      <c r="M40" s="5" t="s">
        <v>71</v>
      </c>
      <c r="N40" s="57">
        <v>89.96</v>
      </c>
      <c r="P40" s="62">
        <v>1938</v>
      </c>
      <c r="Q40" s="5" t="s">
        <v>71</v>
      </c>
      <c r="R40" s="57">
        <v>87.92</v>
      </c>
      <c r="T40" s="62">
        <v>1938</v>
      </c>
      <c r="U40" s="5" t="s">
        <v>71</v>
      </c>
      <c r="V40" s="57">
        <v>7.16</v>
      </c>
      <c r="X40" s="62">
        <v>1938</v>
      </c>
      <c r="Y40" s="5" t="s">
        <v>71</v>
      </c>
      <c r="Z40" s="57">
        <v>1.22</v>
      </c>
    </row>
    <row r="41" spans="1:27" ht="14.7" thickBot="1" x14ac:dyDescent="0.55000000000000004">
      <c r="A41" s="62">
        <v>1939</v>
      </c>
      <c r="B41" s="62">
        <v>1939</v>
      </c>
      <c r="C41" s="60">
        <v>10193</v>
      </c>
      <c r="D41" s="62">
        <v>1939</v>
      </c>
      <c r="E41" s="5" t="s">
        <v>71</v>
      </c>
      <c r="F41" s="57">
        <v>95.85</v>
      </c>
      <c r="H41" s="62">
        <v>1939</v>
      </c>
      <c r="I41" s="5" t="s">
        <v>71</v>
      </c>
      <c r="J41" s="57">
        <v>92.47</v>
      </c>
      <c r="L41" s="62">
        <v>1939</v>
      </c>
      <c r="M41" s="5" t="s">
        <v>71</v>
      </c>
      <c r="N41" s="57">
        <v>89.92</v>
      </c>
      <c r="P41" s="62">
        <v>1939</v>
      </c>
      <c r="Q41" s="5" t="s">
        <v>71</v>
      </c>
      <c r="R41" s="57">
        <v>88.16</v>
      </c>
      <c r="T41" s="62">
        <v>1939</v>
      </c>
      <c r="U41" s="5" t="s">
        <v>71</v>
      </c>
      <c r="V41" s="57">
        <v>7.04</v>
      </c>
      <c r="X41" s="62">
        <v>1939</v>
      </c>
      <c r="Y41" s="5" t="s">
        <v>71</v>
      </c>
      <c r="Z41" s="57">
        <v>1.24</v>
      </c>
    </row>
    <row r="42" spans="1:27" ht="14.7" thickBot="1" x14ac:dyDescent="0.55000000000000004">
      <c r="A42" s="62">
        <v>1940</v>
      </c>
      <c r="B42" s="62">
        <v>1940</v>
      </c>
      <c r="C42" s="60">
        <v>9359</v>
      </c>
      <c r="D42" s="62">
        <v>1940</v>
      </c>
      <c r="E42" s="5" t="s">
        <v>71</v>
      </c>
      <c r="F42" s="57">
        <v>96.48</v>
      </c>
      <c r="H42" s="62">
        <v>1940</v>
      </c>
      <c r="I42" s="5" t="s">
        <v>71</v>
      </c>
      <c r="J42" s="57">
        <v>92.87</v>
      </c>
      <c r="L42" s="62">
        <v>1940</v>
      </c>
      <c r="M42" s="5" t="s">
        <v>71</v>
      </c>
      <c r="N42" s="57">
        <v>90.89</v>
      </c>
      <c r="P42" s="62">
        <v>1940</v>
      </c>
      <c r="Q42" s="5" t="s">
        <v>71</v>
      </c>
      <c r="R42" s="57">
        <v>89.09</v>
      </c>
      <c r="T42" s="62">
        <v>1940</v>
      </c>
      <c r="U42" s="5" t="s">
        <v>71</v>
      </c>
      <c r="V42" s="57">
        <v>6.27</v>
      </c>
      <c r="X42" s="62">
        <v>1940</v>
      </c>
      <c r="Y42" s="5" t="s">
        <v>71</v>
      </c>
      <c r="Z42" s="57">
        <v>0.79</v>
      </c>
    </row>
    <row r="43" spans="1:27" ht="14.7" thickBot="1" x14ac:dyDescent="0.55000000000000004">
      <c r="A43" s="62">
        <v>1941</v>
      </c>
      <c r="B43" s="62">
        <v>1941</v>
      </c>
      <c r="C43" s="60">
        <v>8378</v>
      </c>
      <c r="D43" s="62">
        <v>1941</v>
      </c>
      <c r="E43" s="5" t="s">
        <v>71</v>
      </c>
      <c r="F43" s="57">
        <v>96.54</v>
      </c>
      <c r="H43" s="62">
        <v>1941</v>
      </c>
      <c r="I43" s="5" t="s">
        <v>71</v>
      </c>
      <c r="J43" s="57">
        <v>92.98</v>
      </c>
      <c r="L43" s="62">
        <v>1941</v>
      </c>
      <c r="M43" s="5" t="s">
        <v>71</v>
      </c>
      <c r="N43" s="57">
        <v>90.37</v>
      </c>
      <c r="P43" s="62">
        <v>1941</v>
      </c>
      <c r="Q43" s="5" t="s">
        <v>71</v>
      </c>
      <c r="R43" s="57">
        <v>88.62</v>
      </c>
      <c r="T43" s="62">
        <v>1941</v>
      </c>
      <c r="U43" s="5" t="s">
        <v>71</v>
      </c>
      <c r="V43" s="57">
        <v>6.55</v>
      </c>
      <c r="X43" s="62">
        <v>1941</v>
      </c>
      <c r="Y43" s="5" t="s">
        <v>71</v>
      </c>
      <c r="Z43" s="57">
        <v>1.49</v>
      </c>
    </row>
    <row r="44" spans="1:27" ht="14.7" thickBot="1" x14ac:dyDescent="0.55000000000000004">
      <c r="A44" s="62">
        <v>1942</v>
      </c>
      <c r="B44" s="62">
        <v>1942</v>
      </c>
      <c r="C44" s="60">
        <v>7986</v>
      </c>
      <c r="D44" s="62">
        <v>1942</v>
      </c>
      <c r="E44" s="5" t="s">
        <v>71</v>
      </c>
      <c r="F44" s="57">
        <v>96.53</v>
      </c>
      <c r="H44" s="62">
        <v>1942</v>
      </c>
      <c r="I44" s="5" t="s">
        <v>71</v>
      </c>
      <c r="J44" s="57">
        <v>92.91</v>
      </c>
      <c r="L44" s="62">
        <v>1942</v>
      </c>
      <c r="M44" s="5" t="s">
        <v>71</v>
      </c>
      <c r="N44" s="57">
        <v>90.66</v>
      </c>
      <c r="P44" s="62">
        <v>1942</v>
      </c>
      <c r="Q44" s="5" t="s">
        <v>71</v>
      </c>
      <c r="R44" s="57">
        <v>88.76</v>
      </c>
      <c r="T44" s="62">
        <v>1942</v>
      </c>
      <c r="U44" s="5" t="s">
        <v>71</v>
      </c>
      <c r="V44" s="57">
        <v>6.12</v>
      </c>
      <c r="X44" s="62">
        <v>1942</v>
      </c>
      <c r="Y44" s="5" t="s">
        <v>71</v>
      </c>
      <c r="Z44" s="57">
        <v>0.8</v>
      </c>
    </row>
    <row r="45" spans="1:27" ht="14.7" thickBot="1" x14ac:dyDescent="0.55000000000000004">
      <c r="A45" s="62">
        <v>1943</v>
      </c>
      <c r="B45" s="62">
        <v>1943</v>
      </c>
      <c r="C45" s="60">
        <v>7689</v>
      </c>
      <c r="D45" s="62">
        <v>1943</v>
      </c>
      <c r="E45" s="5" t="s">
        <v>71</v>
      </c>
      <c r="F45" s="57">
        <v>96.55</v>
      </c>
      <c r="H45" s="62">
        <v>1943</v>
      </c>
      <c r="I45" s="5" t="s">
        <v>71</v>
      </c>
      <c r="J45" s="57">
        <v>92.56</v>
      </c>
      <c r="L45" s="62">
        <v>1943</v>
      </c>
      <c r="M45" s="5" t="s">
        <v>71</v>
      </c>
      <c r="N45" s="57">
        <v>89.89</v>
      </c>
      <c r="P45" s="62">
        <v>1943</v>
      </c>
      <c r="Q45" s="5" t="s">
        <v>71</v>
      </c>
      <c r="R45" s="57">
        <v>88.02</v>
      </c>
      <c r="T45" s="62">
        <v>1943</v>
      </c>
      <c r="U45" s="5" t="s">
        <v>71</v>
      </c>
      <c r="V45" s="57">
        <v>7.13</v>
      </c>
      <c r="X45" s="62">
        <v>1943</v>
      </c>
      <c r="Y45" s="5" t="s">
        <v>71</v>
      </c>
      <c r="Z45" s="57">
        <v>1.1200000000000001</v>
      </c>
    </row>
    <row r="46" spans="1:27" ht="14.7" thickBot="1" x14ac:dyDescent="0.55000000000000004">
      <c r="A46" s="62">
        <v>1944</v>
      </c>
      <c r="B46" s="62">
        <v>1944</v>
      </c>
      <c r="C46" s="60">
        <v>6864</v>
      </c>
      <c r="D46" s="62">
        <v>1944</v>
      </c>
      <c r="E46" s="5" t="s">
        <v>71</v>
      </c>
      <c r="F46" s="57">
        <v>96.39</v>
      </c>
      <c r="H46" s="62">
        <v>1944</v>
      </c>
      <c r="I46" s="5" t="s">
        <v>71</v>
      </c>
      <c r="J46" s="57">
        <v>92.85</v>
      </c>
      <c r="L46" s="62">
        <v>1944</v>
      </c>
      <c r="M46" s="5" t="s">
        <v>71</v>
      </c>
      <c r="N46" s="57">
        <v>90.53</v>
      </c>
      <c r="P46" s="62">
        <v>1944</v>
      </c>
      <c r="Q46" s="5" t="s">
        <v>71</v>
      </c>
      <c r="R46" s="57">
        <v>88.74</v>
      </c>
      <c r="T46" s="62">
        <v>1944</v>
      </c>
      <c r="U46" s="5" t="s">
        <v>71</v>
      </c>
      <c r="V46" s="57">
        <v>6.18</v>
      </c>
      <c r="X46" s="62">
        <v>1944</v>
      </c>
      <c r="Y46" s="5" t="s">
        <v>71</v>
      </c>
      <c r="Z46" s="57">
        <v>0.91</v>
      </c>
    </row>
    <row r="47" spans="1:27" ht="14.7" thickBot="1" x14ac:dyDescent="0.55000000000000004">
      <c r="A47" s="62">
        <v>1945</v>
      </c>
      <c r="B47" s="62">
        <v>1945</v>
      </c>
      <c r="C47" s="60">
        <v>5797</v>
      </c>
      <c r="D47" s="62">
        <v>1945</v>
      </c>
      <c r="E47" s="5" t="s">
        <v>71</v>
      </c>
      <c r="F47" s="57">
        <v>96.36</v>
      </c>
      <c r="H47" s="62">
        <v>1945</v>
      </c>
      <c r="I47" s="5" t="s">
        <v>71</v>
      </c>
      <c r="J47" s="57">
        <v>92.63</v>
      </c>
      <c r="L47" s="62">
        <v>1945</v>
      </c>
      <c r="M47" s="5" t="s">
        <v>71</v>
      </c>
      <c r="N47" s="57">
        <v>90.62</v>
      </c>
      <c r="P47" s="62">
        <v>1945</v>
      </c>
      <c r="Q47" s="5" t="s">
        <v>71</v>
      </c>
      <c r="R47" s="57">
        <v>88.32</v>
      </c>
      <c r="T47" s="62">
        <v>1945</v>
      </c>
      <c r="U47" s="5" t="s">
        <v>71</v>
      </c>
      <c r="V47" s="57">
        <v>6.26</v>
      </c>
      <c r="X47" s="62">
        <v>1945</v>
      </c>
      <c r="Y47" s="5" t="s">
        <v>71</v>
      </c>
      <c r="Z47" s="57">
        <v>0.84</v>
      </c>
    </row>
    <row r="48" spans="1:27" ht="14.7" thickBot="1" x14ac:dyDescent="0.55000000000000004">
      <c r="A48" s="62">
        <v>1946</v>
      </c>
      <c r="B48" s="62">
        <v>1946</v>
      </c>
      <c r="C48" s="60">
        <v>6424</v>
      </c>
      <c r="D48" s="62">
        <v>1946</v>
      </c>
      <c r="E48" s="5" t="s">
        <v>71</v>
      </c>
      <c r="F48" s="57">
        <v>95.75</v>
      </c>
      <c r="H48" s="62">
        <v>1946</v>
      </c>
      <c r="I48" s="5" t="s">
        <v>71</v>
      </c>
      <c r="J48" s="57">
        <v>91.94</v>
      </c>
      <c r="L48" s="62">
        <v>1946</v>
      </c>
      <c r="M48" s="5" t="s">
        <v>71</v>
      </c>
      <c r="N48" s="57">
        <v>89.23</v>
      </c>
      <c r="P48" s="62">
        <v>1946</v>
      </c>
      <c r="Q48" s="5" t="s">
        <v>71</v>
      </c>
      <c r="R48" s="57">
        <v>87.36</v>
      </c>
      <c r="T48" s="62">
        <v>1946</v>
      </c>
      <c r="U48" s="5" t="s">
        <v>71</v>
      </c>
      <c r="V48" s="57">
        <v>7.49</v>
      </c>
      <c r="X48" s="62">
        <v>1946</v>
      </c>
      <c r="Y48" s="5" t="s">
        <v>71</v>
      </c>
      <c r="Z48" s="57">
        <v>1.17</v>
      </c>
    </row>
    <row r="49" spans="1:26" ht="14.7" thickBot="1" x14ac:dyDescent="0.55000000000000004">
      <c r="A49" s="62">
        <v>1947</v>
      </c>
      <c r="B49" s="62">
        <v>1947</v>
      </c>
      <c r="C49" s="60">
        <v>6560</v>
      </c>
      <c r="D49" s="62">
        <v>1947</v>
      </c>
      <c r="E49" s="5" t="s">
        <v>71</v>
      </c>
      <c r="F49" s="57">
        <v>96.59</v>
      </c>
      <c r="H49" s="62">
        <v>1947</v>
      </c>
      <c r="I49" s="5" t="s">
        <v>71</v>
      </c>
      <c r="J49" s="57">
        <v>92.71</v>
      </c>
      <c r="L49" s="62">
        <v>1947</v>
      </c>
      <c r="M49" s="5" t="s">
        <v>71</v>
      </c>
      <c r="N49" s="57">
        <v>90</v>
      </c>
      <c r="P49" s="62">
        <v>1947</v>
      </c>
      <c r="Q49" s="5" t="s">
        <v>71</v>
      </c>
      <c r="R49" s="57">
        <v>87.48</v>
      </c>
      <c r="T49" s="62">
        <v>1947</v>
      </c>
      <c r="U49" s="5" t="s">
        <v>71</v>
      </c>
      <c r="V49" s="57">
        <v>7.3</v>
      </c>
      <c r="X49" s="62">
        <v>1947</v>
      </c>
      <c r="Y49" s="5" t="s">
        <v>71</v>
      </c>
      <c r="Z49" s="57">
        <v>1.56</v>
      </c>
    </row>
    <row r="50" spans="1:26" ht="14.7" thickBot="1" x14ac:dyDescent="0.55000000000000004">
      <c r="A50" s="62">
        <v>1948</v>
      </c>
      <c r="B50" s="62">
        <v>1948</v>
      </c>
      <c r="C50" s="60">
        <v>5539</v>
      </c>
      <c r="D50" s="62">
        <v>1948</v>
      </c>
      <c r="E50" s="5" t="s">
        <v>71</v>
      </c>
      <c r="F50" s="57">
        <v>96.64</v>
      </c>
      <c r="H50" s="62">
        <v>1948</v>
      </c>
      <c r="I50" s="5" t="s">
        <v>71</v>
      </c>
      <c r="J50" s="57">
        <v>93</v>
      </c>
      <c r="L50" s="62">
        <v>1948</v>
      </c>
      <c r="M50" s="5" t="s">
        <v>71</v>
      </c>
      <c r="N50" s="57">
        <v>90.47</v>
      </c>
      <c r="P50" s="62">
        <v>1948</v>
      </c>
      <c r="Q50" s="5" t="s">
        <v>71</v>
      </c>
      <c r="R50" s="57">
        <v>88.14</v>
      </c>
      <c r="T50" s="62">
        <v>1948</v>
      </c>
      <c r="U50" s="5" t="s">
        <v>71</v>
      </c>
      <c r="V50" s="57">
        <v>6.55</v>
      </c>
      <c r="X50" s="62">
        <v>1948</v>
      </c>
      <c r="Y50" s="5" t="s">
        <v>71</v>
      </c>
      <c r="Z50" s="57">
        <v>1.03</v>
      </c>
    </row>
    <row r="51" spans="1:26" ht="14.7" thickBot="1" x14ac:dyDescent="0.55000000000000004">
      <c r="A51" s="62">
        <v>1949</v>
      </c>
      <c r="B51" s="62">
        <v>1949</v>
      </c>
      <c r="C51" s="60">
        <v>4810</v>
      </c>
      <c r="D51" s="62">
        <v>1949</v>
      </c>
      <c r="E51" s="5" t="s">
        <v>71</v>
      </c>
      <c r="F51" s="57">
        <v>96.36</v>
      </c>
      <c r="H51" s="62">
        <v>1949</v>
      </c>
      <c r="I51" s="5" t="s">
        <v>71</v>
      </c>
      <c r="J51" s="57">
        <v>92.02</v>
      </c>
      <c r="L51" s="62">
        <v>1949</v>
      </c>
      <c r="M51" s="5" t="s">
        <v>71</v>
      </c>
      <c r="N51" s="57">
        <v>90.4</v>
      </c>
      <c r="P51" s="62">
        <v>1949</v>
      </c>
      <c r="Q51" s="5" t="s">
        <v>71</v>
      </c>
      <c r="R51" s="57">
        <v>87.61</v>
      </c>
      <c r="T51" s="62">
        <v>1949</v>
      </c>
      <c r="U51" s="5" t="s">
        <v>71</v>
      </c>
      <c r="V51" s="57">
        <v>6.76</v>
      </c>
      <c r="X51" s="62">
        <v>1949</v>
      </c>
      <c r="Y51" s="5" t="s">
        <v>71</v>
      </c>
      <c r="Z51" s="57">
        <v>0.86</v>
      </c>
    </row>
    <row r="52" spans="1:26" ht="14.7" thickBot="1" x14ac:dyDescent="0.55000000000000004">
      <c r="A52" s="62">
        <v>1950</v>
      </c>
      <c r="B52" s="62">
        <v>1950</v>
      </c>
      <c r="C52" s="60">
        <v>4337</v>
      </c>
      <c r="D52" s="62">
        <v>1950</v>
      </c>
      <c r="E52" s="5" t="s">
        <v>71</v>
      </c>
      <c r="F52" s="57">
        <v>96.2</v>
      </c>
      <c r="H52" s="62">
        <v>1950</v>
      </c>
      <c r="I52" s="5" t="s">
        <v>71</v>
      </c>
      <c r="J52" s="57">
        <v>92.53</v>
      </c>
      <c r="L52" s="62">
        <v>1950</v>
      </c>
      <c r="M52" s="5" t="s">
        <v>71</v>
      </c>
      <c r="N52" s="57">
        <v>89.92</v>
      </c>
      <c r="P52" s="62">
        <v>1950</v>
      </c>
      <c r="Q52" s="5" t="s">
        <v>71</v>
      </c>
      <c r="R52" s="57">
        <v>88.15</v>
      </c>
      <c r="T52" s="62">
        <v>1950</v>
      </c>
      <c r="U52" s="5" t="s">
        <v>71</v>
      </c>
      <c r="V52" s="57">
        <v>7.01</v>
      </c>
      <c r="X52" s="62">
        <v>1950</v>
      </c>
      <c r="Y52" s="5" t="s">
        <v>71</v>
      </c>
      <c r="Z52" s="57">
        <v>1.1499999999999999</v>
      </c>
    </row>
    <row r="53" spans="1:26" ht="14.7" thickBot="1" x14ac:dyDescent="0.55000000000000004">
      <c r="A53" s="62">
        <v>1951</v>
      </c>
      <c r="B53" s="62">
        <v>1951</v>
      </c>
      <c r="C53" s="60">
        <v>3911</v>
      </c>
      <c r="D53" s="62">
        <v>1951</v>
      </c>
      <c r="E53" s="5" t="s">
        <v>71</v>
      </c>
      <c r="F53" s="57">
        <v>95.76</v>
      </c>
      <c r="H53" s="62">
        <v>1951</v>
      </c>
      <c r="I53" s="5" t="s">
        <v>71</v>
      </c>
      <c r="J53" s="57">
        <v>92.76</v>
      </c>
      <c r="L53" s="62">
        <v>1951</v>
      </c>
      <c r="M53" s="5" t="s">
        <v>71</v>
      </c>
      <c r="N53" s="57">
        <v>90.46</v>
      </c>
      <c r="P53" s="62">
        <v>1951</v>
      </c>
      <c r="Q53" s="5" t="s">
        <v>71</v>
      </c>
      <c r="R53" s="57">
        <v>88.06</v>
      </c>
      <c r="T53" s="62">
        <v>1951</v>
      </c>
      <c r="U53" s="5" t="s">
        <v>71</v>
      </c>
      <c r="V53" s="57">
        <v>6.49</v>
      </c>
      <c r="X53" s="62">
        <v>1951</v>
      </c>
      <c r="Y53" s="5" t="s">
        <v>71</v>
      </c>
      <c r="Z53" s="57">
        <v>0.83</v>
      </c>
    </row>
    <row r="54" spans="1:26" ht="14.7" thickBot="1" x14ac:dyDescent="0.55000000000000004">
      <c r="A54" s="62">
        <v>1952</v>
      </c>
      <c r="B54" s="62">
        <v>1952</v>
      </c>
      <c r="C54" s="60">
        <v>3968</v>
      </c>
      <c r="D54" s="62">
        <v>1952</v>
      </c>
      <c r="E54" s="5" t="s">
        <v>71</v>
      </c>
      <c r="F54" s="57">
        <v>96.85</v>
      </c>
      <c r="H54" s="62">
        <v>1952</v>
      </c>
      <c r="I54" s="5" t="s">
        <v>71</v>
      </c>
      <c r="J54" s="57">
        <v>93.04</v>
      </c>
      <c r="L54" s="62">
        <v>1952</v>
      </c>
      <c r="M54" s="5" t="s">
        <v>71</v>
      </c>
      <c r="N54" s="57">
        <v>90.07</v>
      </c>
      <c r="P54" s="62">
        <v>1952</v>
      </c>
      <c r="Q54" s="5" t="s">
        <v>71</v>
      </c>
      <c r="R54" s="57">
        <v>87.93</v>
      </c>
      <c r="T54" s="62">
        <v>1952</v>
      </c>
      <c r="U54" s="5" t="s">
        <v>71</v>
      </c>
      <c r="V54" s="57">
        <v>6.68</v>
      </c>
      <c r="X54" s="62">
        <v>1952</v>
      </c>
      <c r="Y54" s="5" t="s">
        <v>71</v>
      </c>
      <c r="Z54" s="57">
        <v>1.1599999999999999</v>
      </c>
    </row>
    <row r="55" spans="1:26" ht="14.7" thickBot="1" x14ac:dyDescent="0.55000000000000004">
      <c r="A55" s="62">
        <v>1953</v>
      </c>
      <c r="B55" s="62">
        <v>1953</v>
      </c>
      <c r="C55" s="60">
        <v>3708</v>
      </c>
      <c r="D55" s="62">
        <v>1953</v>
      </c>
      <c r="E55" s="5" t="s">
        <v>71</v>
      </c>
      <c r="F55" s="57">
        <v>96.49</v>
      </c>
      <c r="H55" s="62">
        <v>1953</v>
      </c>
      <c r="I55" s="5" t="s">
        <v>71</v>
      </c>
      <c r="J55" s="57">
        <v>92.5</v>
      </c>
      <c r="L55" s="62">
        <v>1953</v>
      </c>
      <c r="M55" s="5" t="s">
        <v>71</v>
      </c>
      <c r="N55" s="57">
        <v>89.91</v>
      </c>
      <c r="P55" s="62">
        <v>1953</v>
      </c>
      <c r="Q55" s="5" t="s">
        <v>71</v>
      </c>
      <c r="R55" s="57">
        <v>87.22</v>
      </c>
      <c r="T55" s="62">
        <v>1953</v>
      </c>
      <c r="U55" s="5" t="s">
        <v>71</v>
      </c>
      <c r="V55" s="57">
        <v>7.01</v>
      </c>
      <c r="X55" s="62">
        <v>1953</v>
      </c>
      <c r="Y55" s="5" t="s">
        <v>71</v>
      </c>
      <c r="Z55" s="57">
        <v>1.1100000000000001</v>
      </c>
    </row>
    <row r="56" spans="1:26" ht="14.7" thickBot="1" x14ac:dyDescent="0.55000000000000004">
      <c r="A56" s="62">
        <v>1954</v>
      </c>
      <c r="B56" s="62">
        <v>1954</v>
      </c>
      <c r="C56" s="60">
        <v>3578</v>
      </c>
      <c r="D56" s="62">
        <v>1954</v>
      </c>
      <c r="E56" s="5" t="s">
        <v>71</v>
      </c>
      <c r="F56" s="57">
        <v>96.34</v>
      </c>
      <c r="H56" s="62">
        <v>1954</v>
      </c>
      <c r="I56" s="5" t="s">
        <v>71</v>
      </c>
      <c r="J56" s="57">
        <v>92.43</v>
      </c>
      <c r="L56" s="62">
        <v>1954</v>
      </c>
      <c r="M56" s="5" t="s">
        <v>71</v>
      </c>
      <c r="N56" s="57">
        <v>89.88</v>
      </c>
      <c r="P56" s="62">
        <v>1954</v>
      </c>
      <c r="Q56" s="5" t="s">
        <v>71</v>
      </c>
      <c r="R56" s="57">
        <v>87.9</v>
      </c>
      <c r="T56" s="62">
        <v>1954</v>
      </c>
      <c r="U56" s="5" t="s">
        <v>71</v>
      </c>
      <c r="V56" s="57">
        <v>7.63</v>
      </c>
      <c r="X56" s="62">
        <v>1954</v>
      </c>
      <c r="Y56" s="5" t="s">
        <v>71</v>
      </c>
      <c r="Z56" s="57">
        <v>1.66</v>
      </c>
    </row>
    <row r="57" spans="1:26" ht="14.7" thickBot="1" x14ac:dyDescent="0.55000000000000004">
      <c r="A57" s="62">
        <v>1955</v>
      </c>
      <c r="B57" s="62">
        <v>1955</v>
      </c>
      <c r="C57" s="60">
        <v>3184</v>
      </c>
      <c r="D57" s="62">
        <v>1955</v>
      </c>
      <c r="E57" s="5" t="s">
        <v>71</v>
      </c>
      <c r="F57" s="57">
        <v>96.73</v>
      </c>
      <c r="H57" s="62">
        <v>1955</v>
      </c>
      <c r="I57" s="5" t="s">
        <v>71</v>
      </c>
      <c r="J57" s="57">
        <v>92.56</v>
      </c>
      <c r="L57" s="62">
        <v>1955</v>
      </c>
      <c r="M57" s="5" t="s">
        <v>71</v>
      </c>
      <c r="N57" s="57">
        <v>90.11</v>
      </c>
      <c r="P57" s="62">
        <v>1955</v>
      </c>
      <c r="Q57" s="5" t="s">
        <v>71</v>
      </c>
      <c r="R57" s="57">
        <v>87.94</v>
      </c>
      <c r="T57" s="62">
        <v>1955</v>
      </c>
      <c r="U57" s="5" t="s">
        <v>71</v>
      </c>
      <c r="V57" s="57">
        <v>7.07</v>
      </c>
      <c r="X57" s="62">
        <v>1955</v>
      </c>
      <c r="Y57" s="5" t="s">
        <v>71</v>
      </c>
      <c r="Z57" s="57">
        <v>1.19</v>
      </c>
    </row>
    <row r="58" spans="1:26" ht="14.7" thickBot="1" x14ac:dyDescent="0.55000000000000004">
      <c r="A58" s="62">
        <v>1956</v>
      </c>
      <c r="B58" s="62">
        <v>1956</v>
      </c>
      <c r="C58" s="60">
        <v>3338</v>
      </c>
      <c r="D58" s="62">
        <v>1956</v>
      </c>
      <c r="E58" s="5" t="s">
        <v>71</v>
      </c>
      <c r="F58" s="57">
        <v>96.43</v>
      </c>
      <c r="H58" s="62">
        <v>1956</v>
      </c>
      <c r="I58" s="5" t="s">
        <v>71</v>
      </c>
      <c r="J58" s="57">
        <v>92.63</v>
      </c>
      <c r="L58" s="62">
        <v>1956</v>
      </c>
      <c r="M58" s="5" t="s">
        <v>71</v>
      </c>
      <c r="N58" s="57">
        <v>89.72</v>
      </c>
      <c r="P58" s="62">
        <v>1956</v>
      </c>
      <c r="Q58" s="5" t="s">
        <v>71</v>
      </c>
      <c r="R58" s="57">
        <v>87.54</v>
      </c>
      <c r="T58" s="62">
        <v>1956</v>
      </c>
      <c r="U58" s="5" t="s">
        <v>71</v>
      </c>
      <c r="V58" s="57">
        <v>7.55</v>
      </c>
      <c r="X58" s="62">
        <v>1956</v>
      </c>
      <c r="Y58" s="5" t="s">
        <v>71</v>
      </c>
      <c r="Z58" s="57">
        <v>1.68</v>
      </c>
    </row>
    <row r="59" spans="1:26" ht="14.7" thickBot="1" x14ac:dyDescent="0.55000000000000004">
      <c r="A59" s="62">
        <v>1957</v>
      </c>
      <c r="B59" s="62">
        <v>1957</v>
      </c>
      <c r="C59" s="60">
        <v>3074</v>
      </c>
      <c r="D59" s="62">
        <v>1957</v>
      </c>
      <c r="E59" s="5" t="s">
        <v>71</v>
      </c>
      <c r="F59" s="57">
        <v>95.97</v>
      </c>
      <c r="H59" s="62">
        <v>1957</v>
      </c>
      <c r="I59" s="5" t="s">
        <v>71</v>
      </c>
      <c r="J59" s="57">
        <v>91.7</v>
      </c>
      <c r="L59" s="62">
        <v>1957</v>
      </c>
      <c r="M59" s="5" t="s">
        <v>71</v>
      </c>
      <c r="N59" s="57">
        <v>89.3</v>
      </c>
      <c r="P59" s="62">
        <v>1957</v>
      </c>
      <c r="Q59" s="5" t="s">
        <v>71</v>
      </c>
      <c r="R59" s="57">
        <v>87.18</v>
      </c>
      <c r="T59" s="62">
        <v>1957</v>
      </c>
      <c r="U59" s="5" t="s">
        <v>71</v>
      </c>
      <c r="V59" s="57">
        <v>7.68</v>
      </c>
      <c r="X59" s="62">
        <v>1957</v>
      </c>
      <c r="Y59" s="5" t="s">
        <v>71</v>
      </c>
      <c r="Z59" s="57">
        <v>1.31</v>
      </c>
    </row>
    <row r="60" spans="1:26" ht="14.7" thickBot="1" x14ac:dyDescent="0.55000000000000004">
      <c r="A60" s="62">
        <v>1958</v>
      </c>
      <c r="B60" s="62">
        <v>1958</v>
      </c>
      <c r="C60" s="60">
        <v>3064</v>
      </c>
      <c r="D60" s="62">
        <v>1958</v>
      </c>
      <c r="E60" s="5" t="s">
        <v>71</v>
      </c>
      <c r="F60" s="57">
        <v>96.38</v>
      </c>
      <c r="H60" s="62">
        <v>1958</v>
      </c>
      <c r="I60" s="5" t="s">
        <v>71</v>
      </c>
      <c r="J60" s="57">
        <v>92.56</v>
      </c>
      <c r="L60" s="62">
        <v>1958</v>
      </c>
      <c r="M60" s="5" t="s">
        <v>71</v>
      </c>
      <c r="N60" s="57">
        <v>90.21</v>
      </c>
      <c r="P60" s="62">
        <v>1958</v>
      </c>
      <c r="Q60" s="5" t="s">
        <v>71</v>
      </c>
      <c r="R60" s="57">
        <v>87.92</v>
      </c>
      <c r="T60" s="62">
        <v>1958</v>
      </c>
      <c r="U60" s="5" t="s">
        <v>71</v>
      </c>
      <c r="V60" s="57">
        <v>6.4</v>
      </c>
      <c r="X60" s="62">
        <v>1958</v>
      </c>
      <c r="Y60" s="5" t="s">
        <v>71</v>
      </c>
      <c r="Z60" s="57">
        <v>0.71</v>
      </c>
    </row>
    <row r="61" spans="1:26" ht="14.7" thickBot="1" x14ac:dyDescent="0.55000000000000004">
      <c r="A61" s="62">
        <v>1959</v>
      </c>
      <c r="B61" s="62">
        <v>1959</v>
      </c>
      <c r="C61" s="60">
        <v>2812</v>
      </c>
      <c r="D61" s="62">
        <v>1959</v>
      </c>
      <c r="E61" s="5" t="s">
        <v>71</v>
      </c>
      <c r="F61" s="57">
        <v>96.59</v>
      </c>
      <c r="H61" s="62">
        <v>1959</v>
      </c>
      <c r="I61" s="5" t="s">
        <v>71</v>
      </c>
      <c r="J61" s="57">
        <v>92.28</v>
      </c>
      <c r="L61" s="62">
        <v>1959</v>
      </c>
      <c r="M61" s="5" t="s">
        <v>71</v>
      </c>
      <c r="N61" s="57">
        <v>89.15</v>
      </c>
      <c r="P61" s="62">
        <v>1959</v>
      </c>
      <c r="Q61" s="5" t="s">
        <v>71</v>
      </c>
      <c r="R61" s="57">
        <v>87.27</v>
      </c>
      <c r="T61" s="62">
        <v>1959</v>
      </c>
      <c r="U61" s="5" t="s">
        <v>71</v>
      </c>
      <c r="V61" s="57">
        <v>7.47</v>
      </c>
      <c r="X61" s="62">
        <v>1959</v>
      </c>
      <c r="Y61" s="5" t="s">
        <v>71</v>
      </c>
      <c r="Z61" s="57">
        <v>1.35</v>
      </c>
    </row>
    <row r="62" spans="1:26" ht="14.7" thickBot="1" x14ac:dyDescent="0.55000000000000004">
      <c r="A62" s="62">
        <v>1960</v>
      </c>
      <c r="B62" s="62">
        <v>1960</v>
      </c>
      <c r="C62" s="60">
        <v>2809</v>
      </c>
      <c r="D62" s="62">
        <v>1960</v>
      </c>
      <c r="E62" s="5" t="s">
        <v>71</v>
      </c>
      <c r="F62" s="57">
        <v>97.01</v>
      </c>
      <c r="H62" s="62">
        <v>1960</v>
      </c>
      <c r="I62" s="5" t="s">
        <v>71</v>
      </c>
      <c r="J62" s="57">
        <v>92.95</v>
      </c>
      <c r="L62" s="62">
        <v>1960</v>
      </c>
      <c r="M62" s="5" t="s">
        <v>71</v>
      </c>
      <c r="N62" s="57">
        <v>90.28</v>
      </c>
      <c r="P62" s="62">
        <v>1960</v>
      </c>
      <c r="Q62" s="5" t="s">
        <v>71</v>
      </c>
      <c r="R62" s="57">
        <v>88.25</v>
      </c>
      <c r="T62" s="62">
        <v>1960</v>
      </c>
      <c r="U62" s="5" t="s">
        <v>71</v>
      </c>
      <c r="V62" s="57">
        <v>6.48</v>
      </c>
      <c r="X62" s="62">
        <v>1960</v>
      </c>
      <c r="Y62" s="5" t="s">
        <v>71</v>
      </c>
      <c r="Z62" s="57">
        <v>0.77</v>
      </c>
    </row>
    <row r="63" spans="1:26" ht="14.7" thickBot="1" x14ac:dyDescent="0.55000000000000004">
      <c r="A63" s="62">
        <v>1961</v>
      </c>
      <c r="B63" s="62">
        <v>1961</v>
      </c>
      <c r="C63" s="60">
        <v>2707</v>
      </c>
      <c r="D63" s="62">
        <v>1961</v>
      </c>
      <c r="E63" s="5" t="s">
        <v>71</v>
      </c>
      <c r="F63" s="57">
        <v>96.53</v>
      </c>
      <c r="H63" s="62">
        <v>1961</v>
      </c>
      <c r="I63" s="5" t="s">
        <v>71</v>
      </c>
      <c r="J63" s="57">
        <v>91.21</v>
      </c>
      <c r="L63" s="62">
        <v>1961</v>
      </c>
      <c r="M63" s="5" t="s">
        <v>71</v>
      </c>
      <c r="N63" s="57">
        <v>88.84</v>
      </c>
      <c r="P63" s="62">
        <v>1961</v>
      </c>
      <c r="Q63" s="5" t="s">
        <v>71</v>
      </c>
      <c r="R63" s="57">
        <v>87.07</v>
      </c>
      <c r="T63" s="62">
        <v>1961</v>
      </c>
      <c r="U63" s="5" t="s">
        <v>71</v>
      </c>
      <c r="V63" s="57">
        <v>8.5</v>
      </c>
      <c r="X63" s="62">
        <v>1961</v>
      </c>
      <c r="Y63" s="5" t="s">
        <v>71</v>
      </c>
      <c r="Z63" s="57">
        <v>1.42</v>
      </c>
    </row>
    <row r="64" spans="1:26" ht="14.7" thickBot="1" x14ac:dyDescent="0.55000000000000004">
      <c r="A64" s="62">
        <v>1962</v>
      </c>
      <c r="B64" s="62">
        <v>1962</v>
      </c>
      <c r="C64" s="60">
        <v>2769</v>
      </c>
      <c r="D64" s="62">
        <v>1962</v>
      </c>
      <c r="E64" s="5" t="s">
        <v>71</v>
      </c>
      <c r="F64" s="57">
        <v>96.86</v>
      </c>
      <c r="H64" s="62">
        <v>1962</v>
      </c>
      <c r="I64" s="5" t="s">
        <v>71</v>
      </c>
      <c r="J64" s="57">
        <v>91.91</v>
      </c>
      <c r="L64" s="62">
        <v>1962</v>
      </c>
      <c r="M64" s="5" t="s">
        <v>71</v>
      </c>
      <c r="N64" s="57">
        <v>88.91</v>
      </c>
      <c r="P64" s="62">
        <v>1962</v>
      </c>
      <c r="Q64" s="5" t="s">
        <v>71</v>
      </c>
      <c r="R64" s="57">
        <v>86.78</v>
      </c>
      <c r="T64" s="62">
        <v>1962</v>
      </c>
      <c r="U64" s="5" t="s">
        <v>71</v>
      </c>
      <c r="V64" s="57">
        <v>8.23</v>
      </c>
      <c r="X64" s="62">
        <v>1962</v>
      </c>
      <c r="Y64" s="5" t="s">
        <v>71</v>
      </c>
      <c r="Z64" s="57">
        <v>1.93</v>
      </c>
    </row>
    <row r="65" spans="1:26" ht="14.7" thickBot="1" x14ac:dyDescent="0.55000000000000004">
      <c r="A65" s="62">
        <v>1963</v>
      </c>
      <c r="B65" s="62">
        <v>1963</v>
      </c>
      <c r="C65" s="60">
        <v>2581</v>
      </c>
      <c r="D65" s="62">
        <v>1963</v>
      </c>
      <c r="E65" s="5" t="s">
        <v>71</v>
      </c>
      <c r="F65" s="57">
        <v>96.13</v>
      </c>
      <c r="H65" s="62">
        <v>1963</v>
      </c>
      <c r="I65" s="5" t="s">
        <v>71</v>
      </c>
      <c r="J65" s="57">
        <v>90.35</v>
      </c>
      <c r="L65" s="62">
        <v>1963</v>
      </c>
      <c r="M65" s="5" t="s">
        <v>71</v>
      </c>
      <c r="N65" s="57">
        <v>88.26</v>
      </c>
      <c r="P65" s="62">
        <v>1963</v>
      </c>
      <c r="Q65" s="5" t="s">
        <v>71</v>
      </c>
      <c r="R65" s="57">
        <v>86.4</v>
      </c>
      <c r="T65" s="62">
        <v>1963</v>
      </c>
      <c r="U65" s="5" t="s">
        <v>71</v>
      </c>
      <c r="V65" s="57">
        <v>8.9499999999999993</v>
      </c>
      <c r="X65" s="62">
        <v>1963</v>
      </c>
      <c r="Y65" s="5" t="s">
        <v>71</v>
      </c>
      <c r="Z65" s="57">
        <v>1.03</v>
      </c>
    </row>
    <row r="66" spans="1:26" ht="14.7" thickBot="1" x14ac:dyDescent="0.55000000000000004">
      <c r="A66" s="62">
        <v>1964</v>
      </c>
      <c r="B66" s="62">
        <v>1964</v>
      </c>
      <c r="C66" s="60">
        <v>2524</v>
      </c>
      <c r="D66" s="62">
        <v>1964</v>
      </c>
      <c r="E66" s="5" t="s">
        <v>71</v>
      </c>
      <c r="F66" s="57">
        <v>96.47</v>
      </c>
      <c r="H66" s="62">
        <v>1964</v>
      </c>
      <c r="I66" s="5" t="s">
        <v>71</v>
      </c>
      <c r="J66" s="57">
        <v>90.97</v>
      </c>
      <c r="L66" s="62">
        <v>1964</v>
      </c>
      <c r="M66" s="5" t="s">
        <v>71</v>
      </c>
      <c r="N66" s="57">
        <v>89.26</v>
      </c>
      <c r="P66" s="62">
        <v>1964</v>
      </c>
      <c r="Q66" s="5" t="s">
        <v>71</v>
      </c>
      <c r="R66" s="57">
        <v>87.08</v>
      </c>
      <c r="T66" s="62">
        <v>1964</v>
      </c>
      <c r="U66" s="5" t="s">
        <v>71</v>
      </c>
      <c r="V66" s="57">
        <v>8.44</v>
      </c>
      <c r="X66" s="62">
        <v>1964</v>
      </c>
      <c r="Y66" s="5" t="s">
        <v>71</v>
      </c>
      <c r="Z66" s="57">
        <v>0.83</v>
      </c>
    </row>
    <row r="67" spans="1:26" ht="14.7" thickBot="1" x14ac:dyDescent="0.55000000000000004">
      <c r="A67" s="62">
        <v>1965</v>
      </c>
      <c r="B67" s="62">
        <v>1965</v>
      </c>
      <c r="C67" s="60">
        <v>2404</v>
      </c>
      <c r="D67" s="62">
        <v>1965</v>
      </c>
      <c r="E67" s="5" t="s">
        <v>71</v>
      </c>
      <c r="F67" s="57">
        <v>96.96</v>
      </c>
      <c r="H67" s="62">
        <v>1965</v>
      </c>
      <c r="I67" s="5" t="s">
        <v>71</v>
      </c>
      <c r="J67" s="57">
        <v>92.1</v>
      </c>
      <c r="L67" s="62">
        <v>1965</v>
      </c>
      <c r="M67" s="5" t="s">
        <v>71</v>
      </c>
      <c r="N67" s="57">
        <v>89.14</v>
      </c>
      <c r="P67" s="62">
        <v>1965</v>
      </c>
      <c r="Q67" s="5" t="s">
        <v>71</v>
      </c>
      <c r="R67" s="57">
        <v>86.81</v>
      </c>
      <c r="T67" s="62">
        <v>1965</v>
      </c>
      <c r="U67" s="5" t="s">
        <v>71</v>
      </c>
      <c r="V67" s="57">
        <v>8.19</v>
      </c>
      <c r="X67" s="62">
        <v>1965</v>
      </c>
      <c r="Y67" s="5" t="s">
        <v>71</v>
      </c>
      <c r="Z67" s="57">
        <v>1.67</v>
      </c>
    </row>
    <row r="68" spans="1:26" ht="14.7" thickBot="1" x14ac:dyDescent="0.55000000000000004">
      <c r="A68" s="62">
        <v>1966</v>
      </c>
      <c r="B68" s="62">
        <v>1966</v>
      </c>
      <c r="C68" s="60">
        <v>2195</v>
      </c>
      <c r="D68" s="62">
        <v>1966</v>
      </c>
      <c r="E68" s="5" t="s">
        <v>71</v>
      </c>
      <c r="F68" s="57">
        <v>96.54</v>
      </c>
      <c r="H68" s="62">
        <v>1966</v>
      </c>
      <c r="I68" s="5" t="s">
        <v>71</v>
      </c>
      <c r="J68" s="57">
        <v>93.26</v>
      </c>
      <c r="L68" s="62">
        <v>1966</v>
      </c>
      <c r="M68" s="5" t="s">
        <v>71</v>
      </c>
      <c r="N68" s="57">
        <v>89.84</v>
      </c>
      <c r="P68" s="62">
        <v>1966</v>
      </c>
      <c r="Q68" s="5" t="s">
        <v>71</v>
      </c>
      <c r="R68" s="57">
        <v>88.47</v>
      </c>
      <c r="T68" s="62">
        <v>1966</v>
      </c>
      <c r="U68" s="5" t="s">
        <v>71</v>
      </c>
      <c r="V68" s="57">
        <v>7.52</v>
      </c>
      <c r="X68" s="62">
        <v>1966</v>
      </c>
      <c r="Y68" s="5" t="s">
        <v>71</v>
      </c>
      <c r="Z68" s="57">
        <v>1.95</v>
      </c>
    </row>
    <row r="69" spans="1:26" ht="14.7" thickBot="1" x14ac:dyDescent="0.55000000000000004">
      <c r="A69" s="62">
        <v>1967</v>
      </c>
      <c r="B69" s="62">
        <v>1967</v>
      </c>
      <c r="C69" s="60">
        <v>2292</v>
      </c>
      <c r="D69" s="62">
        <v>1967</v>
      </c>
      <c r="E69" s="5" t="s">
        <v>71</v>
      </c>
      <c r="F69" s="57">
        <v>96.34</v>
      </c>
      <c r="H69" s="62">
        <v>1967</v>
      </c>
      <c r="I69" s="5" t="s">
        <v>71</v>
      </c>
      <c r="J69" s="57">
        <v>91.8</v>
      </c>
      <c r="L69" s="62">
        <v>1967</v>
      </c>
      <c r="M69" s="5" t="s">
        <v>71</v>
      </c>
      <c r="N69" s="57">
        <v>87.91</v>
      </c>
      <c r="P69" s="62">
        <v>1967</v>
      </c>
      <c r="Q69" s="5" t="s">
        <v>71</v>
      </c>
      <c r="R69" s="57">
        <v>85.95</v>
      </c>
      <c r="T69" s="62">
        <v>1967</v>
      </c>
      <c r="U69" s="5" t="s">
        <v>71</v>
      </c>
      <c r="V69" s="57">
        <v>8.42</v>
      </c>
      <c r="X69" s="62">
        <v>1967</v>
      </c>
      <c r="Y69" s="5" t="s">
        <v>71</v>
      </c>
      <c r="Z69" s="57">
        <v>2</v>
      </c>
    </row>
    <row r="70" spans="1:26" ht="14.7" thickBot="1" x14ac:dyDescent="0.55000000000000004">
      <c r="A70" s="62">
        <v>1968</v>
      </c>
      <c r="B70" s="62">
        <v>1968</v>
      </c>
      <c r="C70" s="60">
        <v>2192</v>
      </c>
      <c r="D70" s="62">
        <v>1968</v>
      </c>
      <c r="E70" s="5" t="s">
        <v>71</v>
      </c>
      <c r="F70" s="57">
        <v>96.3</v>
      </c>
      <c r="H70" s="62">
        <v>1968</v>
      </c>
      <c r="I70" s="5" t="s">
        <v>71</v>
      </c>
      <c r="J70" s="57">
        <v>90.74</v>
      </c>
      <c r="L70" s="62">
        <v>1968</v>
      </c>
      <c r="M70" s="5" t="s">
        <v>71</v>
      </c>
      <c r="N70" s="57">
        <v>88.05</v>
      </c>
      <c r="P70" s="62">
        <v>1968</v>
      </c>
      <c r="Q70" s="5" t="s">
        <v>71</v>
      </c>
      <c r="R70" s="57">
        <v>85.77</v>
      </c>
      <c r="T70" s="62">
        <v>1968</v>
      </c>
      <c r="U70" s="5" t="s">
        <v>71</v>
      </c>
      <c r="V70" s="57">
        <v>8.99</v>
      </c>
      <c r="X70" s="62">
        <v>1968</v>
      </c>
      <c r="Y70" s="5" t="s">
        <v>71</v>
      </c>
      <c r="Z70" s="57">
        <v>1.51</v>
      </c>
    </row>
    <row r="71" spans="1:26" ht="14.7" thickBot="1" x14ac:dyDescent="0.55000000000000004">
      <c r="A71" s="62">
        <v>1969</v>
      </c>
      <c r="B71" s="62">
        <v>1969</v>
      </c>
      <c r="C71" s="60">
        <v>2057</v>
      </c>
      <c r="D71" s="62">
        <v>1969</v>
      </c>
      <c r="E71" s="5" t="s">
        <v>71</v>
      </c>
      <c r="F71" s="57">
        <v>96.45</v>
      </c>
      <c r="H71" s="62">
        <v>1969</v>
      </c>
      <c r="I71" s="5" t="s">
        <v>71</v>
      </c>
      <c r="J71" s="57">
        <v>91.25</v>
      </c>
      <c r="L71" s="62">
        <v>1969</v>
      </c>
      <c r="M71" s="5" t="s">
        <v>71</v>
      </c>
      <c r="N71" s="57">
        <v>88.28</v>
      </c>
      <c r="P71" s="62">
        <v>1969</v>
      </c>
      <c r="Q71" s="5" t="s">
        <v>71</v>
      </c>
      <c r="R71" s="57">
        <v>86.44</v>
      </c>
      <c r="T71" s="62">
        <v>1969</v>
      </c>
      <c r="U71" s="5" t="s">
        <v>71</v>
      </c>
      <c r="V71" s="57">
        <v>8.65</v>
      </c>
      <c r="X71" s="62">
        <v>1969</v>
      </c>
      <c r="Y71" s="5" t="s">
        <v>71</v>
      </c>
      <c r="Z71" s="57">
        <v>1.81</v>
      </c>
    </row>
    <row r="72" spans="1:26" ht="14.7" thickBot="1" x14ac:dyDescent="0.55000000000000004">
      <c r="A72" s="62">
        <v>1970</v>
      </c>
      <c r="B72" s="62">
        <v>1970</v>
      </c>
      <c r="C72" s="60">
        <v>1972</v>
      </c>
      <c r="D72" s="62">
        <v>1970</v>
      </c>
      <c r="E72" s="5" t="s">
        <v>71</v>
      </c>
      <c r="F72" s="57">
        <v>97.11</v>
      </c>
      <c r="H72" s="62">
        <v>1970</v>
      </c>
      <c r="I72" s="5" t="s">
        <v>71</v>
      </c>
      <c r="J72" s="57">
        <v>91.28</v>
      </c>
      <c r="L72" s="62">
        <v>1970</v>
      </c>
      <c r="M72" s="5" t="s">
        <v>71</v>
      </c>
      <c r="N72" s="57">
        <v>87.73</v>
      </c>
      <c r="P72" s="62">
        <v>1970</v>
      </c>
      <c r="Q72" s="5" t="s">
        <v>71</v>
      </c>
      <c r="R72" s="57">
        <v>85.5</v>
      </c>
      <c r="T72" s="62">
        <v>1970</v>
      </c>
      <c r="U72" s="5" t="s">
        <v>71</v>
      </c>
      <c r="V72" s="57">
        <v>9.1300000000000008</v>
      </c>
      <c r="X72" s="62">
        <v>1970</v>
      </c>
      <c r="Y72" s="5" t="s">
        <v>71</v>
      </c>
      <c r="Z72" s="57">
        <v>2</v>
      </c>
    </row>
    <row r="73" spans="1:26" ht="14.7" thickBot="1" x14ac:dyDescent="0.55000000000000004">
      <c r="A73" s="62">
        <v>1971</v>
      </c>
      <c r="B73" s="62">
        <v>1971</v>
      </c>
      <c r="C73" s="60">
        <v>1863</v>
      </c>
      <c r="D73" s="62">
        <v>1971</v>
      </c>
      <c r="E73" s="5" t="s">
        <v>71</v>
      </c>
      <c r="F73" s="57">
        <v>96.51</v>
      </c>
      <c r="H73" s="62">
        <v>1971</v>
      </c>
      <c r="I73" s="5" t="s">
        <v>71</v>
      </c>
      <c r="J73" s="57">
        <v>91.09</v>
      </c>
      <c r="L73" s="62">
        <v>1971</v>
      </c>
      <c r="M73" s="5" t="s">
        <v>71</v>
      </c>
      <c r="N73" s="57">
        <v>87.92</v>
      </c>
      <c r="P73" s="62">
        <v>1971</v>
      </c>
      <c r="Q73" s="5" t="s">
        <v>71</v>
      </c>
      <c r="R73" s="57">
        <v>85.45</v>
      </c>
      <c r="T73" s="62">
        <v>1971</v>
      </c>
      <c r="U73" s="5" t="s">
        <v>71</v>
      </c>
      <c r="V73" s="57">
        <v>8.8000000000000007</v>
      </c>
      <c r="X73" s="62">
        <v>1971</v>
      </c>
      <c r="Y73" s="5" t="s">
        <v>71</v>
      </c>
      <c r="Z73" s="57">
        <v>1.41</v>
      </c>
    </row>
    <row r="74" spans="1:26" ht="14.7" thickBot="1" x14ac:dyDescent="0.55000000000000004">
      <c r="A74" s="62">
        <v>1972</v>
      </c>
      <c r="B74" s="62">
        <v>1972</v>
      </c>
      <c r="C74" s="60">
        <v>1635</v>
      </c>
      <c r="D74" s="62">
        <v>1972</v>
      </c>
      <c r="E74" s="5" t="s">
        <v>71</v>
      </c>
      <c r="F74" s="57">
        <v>96.94</v>
      </c>
      <c r="H74" s="62">
        <v>1972</v>
      </c>
      <c r="I74" s="5" t="s">
        <v>71</v>
      </c>
      <c r="J74" s="57">
        <v>91.31</v>
      </c>
      <c r="L74" s="62">
        <v>1972</v>
      </c>
      <c r="M74" s="5" t="s">
        <v>71</v>
      </c>
      <c r="N74" s="57">
        <v>87.34</v>
      </c>
      <c r="P74" s="62">
        <v>1972</v>
      </c>
      <c r="Q74" s="5" t="s">
        <v>71</v>
      </c>
      <c r="R74" s="57">
        <v>85.02</v>
      </c>
      <c r="T74" s="62">
        <v>1972</v>
      </c>
      <c r="U74" s="5" t="s">
        <v>71</v>
      </c>
      <c r="V74" s="57">
        <v>9.5399999999999991</v>
      </c>
      <c r="X74" s="62">
        <v>1972</v>
      </c>
      <c r="Y74" s="5" t="s">
        <v>71</v>
      </c>
      <c r="Z74" s="57">
        <v>2.34</v>
      </c>
    </row>
    <row r="75" spans="1:26" ht="14.7" thickBot="1" x14ac:dyDescent="0.55000000000000004">
      <c r="A75" s="62">
        <v>1973</v>
      </c>
      <c r="B75" s="62">
        <v>1973</v>
      </c>
      <c r="C75" s="60">
        <v>1626</v>
      </c>
      <c r="D75" s="62">
        <v>1973</v>
      </c>
      <c r="E75" s="5" t="s">
        <v>71</v>
      </c>
      <c r="F75" s="57">
        <v>96.49</v>
      </c>
      <c r="H75" s="62">
        <v>1973</v>
      </c>
      <c r="I75" s="5" t="s">
        <v>71</v>
      </c>
      <c r="J75" s="57">
        <v>89.79</v>
      </c>
      <c r="L75" s="62">
        <v>1973</v>
      </c>
      <c r="M75" s="5" t="s">
        <v>71</v>
      </c>
      <c r="N75" s="57">
        <v>86.78</v>
      </c>
      <c r="P75" s="62">
        <v>1973</v>
      </c>
      <c r="Q75" s="5" t="s">
        <v>71</v>
      </c>
      <c r="R75" s="57">
        <v>84.87</v>
      </c>
      <c r="T75" s="62">
        <v>1973</v>
      </c>
      <c r="U75" s="5" t="s">
        <v>71</v>
      </c>
      <c r="V75" s="57">
        <v>10.33</v>
      </c>
      <c r="X75" s="62">
        <v>1973</v>
      </c>
      <c r="Y75" s="5" t="s">
        <v>71</v>
      </c>
      <c r="Z75" s="57">
        <v>1.92</v>
      </c>
    </row>
    <row r="76" spans="1:26" ht="14.7" thickBot="1" x14ac:dyDescent="0.55000000000000004">
      <c r="A76" s="62">
        <v>1974</v>
      </c>
      <c r="B76" s="62">
        <v>1974</v>
      </c>
      <c r="C76" s="60">
        <v>1484</v>
      </c>
      <c r="D76" s="62">
        <v>1974</v>
      </c>
      <c r="E76" s="5" t="s">
        <v>71</v>
      </c>
      <c r="F76" s="57">
        <v>96.56</v>
      </c>
      <c r="H76" s="62">
        <v>1974</v>
      </c>
      <c r="I76" s="5" t="s">
        <v>71</v>
      </c>
      <c r="J76" s="57">
        <v>89.96</v>
      </c>
      <c r="L76" s="62">
        <v>1974</v>
      </c>
      <c r="M76" s="5" t="s">
        <v>71</v>
      </c>
      <c r="N76" s="57">
        <v>87.87</v>
      </c>
      <c r="P76" s="62">
        <v>1974</v>
      </c>
      <c r="Q76" s="5" t="s">
        <v>71</v>
      </c>
      <c r="R76" s="57">
        <v>86.86</v>
      </c>
      <c r="T76" s="62">
        <v>1974</v>
      </c>
      <c r="U76" s="5" t="s">
        <v>71</v>
      </c>
      <c r="V76" s="57">
        <v>9.6999999999999993</v>
      </c>
      <c r="X76" s="62">
        <v>1974</v>
      </c>
      <c r="Y76" s="5" t="s">
        <v>71</v>
      </c>
      <c r="Z76" s="57">
        <v>1.5</v>
      </c>
    </row>
    <row r="77" spans="1:26" ht="14.7" thickBot="1" x14ac:dyDescent="0.55000000000000004">
      <c r="A77" s="62">
        <v>1975</v>
      </c>
      <c r="B77" s="62">
        <v>1975</v>
      </c>
      <c r="C77" s="60">
        <v>1405</v>
      </c>
      <c r="D77" s="62">
        <v>1975</v>
      </c>
      <c r="E77" s="5" t="s">
        <v>71</v>
      </c>
      <c r="F77" s="57">
        <v>96.23</v>
      </c>
      <c r="H77" s="62">
        <v>1975</v>
      </c>
      <c r="I77" s="5" t="s">
        <v>71</v>
      </c>
      <c r="J77" s="57">
        <v>89.68</v>
      </c>
      <c r="L77" s="62">
        <v>1975</v>
      </c>
      <c r="M77" s="5" t="s">
        <v>71</v>
      </c>
      <c r="N77" s="57">
        <v>86.69</v>
      </c>
      <c r="P77" s="62">
        <v>1975</v>
      </c>
      <c r="Q77" s="5" t="s">
        <v>71</v>
      </c>
      <c r="R77" s="57">
        <v>84.56</v>
      </c>
      <c r="T77" s="62">
        <v>1975</v>
      </c>
      <c r="U77" s="5" t="s">
        <v>71</v>
      </c>
      <c r="V77" s="57">
        <v>10.11</v>
      </c>
      <c r="X77" s="62">
        <v>1975</v>
      </c>
      <c r="Y77" s="5" t="s">
        <v>71</v>
      </c>
      <c r="Z77" s="57">
        <v>1.35</v>
      </c>
    </row>
    <row r="78" spans="1:26" ht="14.7" thickBot="1" x14ac:dyDescent="0.55000000000000004">
      <c r="A78" s="62">
        <v>1976</v>
      </c>
      <c r="B78" s="62">
        <v>1976</v>
      </c>
      <c r="C78" s="60">
        <v>1220</v>
      </c>
      <c r="D78" s="62">
        <v>1976</v>
      </c>
      <c r="E78" s="5" t="s">
        <v>71</v>
      </c>
      <c r="F78" s="57">
        <v>95.49</v>
      </c>
      <c r="H78" s="62">
        <v>1976</v>
      </c>
      <c r="I78" s="5" t="s">
        <v>71</v>
      </c>
      <c r="J78" s="57">
        <v>88.36</v>
      </c>
      <c r="L78" s="62">
        <v>1976</v>
      </c>
      <c r="M78" s="5" t="s">
        <v>71</v>
      </c>
      <c r="N78" s="57">
        <v>85.82</v>
      </c>
      <c r="P78" s="62">
        <v>1976</v>
      </c>
      <c r="Q78" s="5" t="s">
        <v>71</v>
      </c>
      <c r="R78" s="57">
        <v>83.85</v>
      </c>
      <c r="T78" s="62">
        <v>1976</v>
      </c>
      <c r="U78" s="5" t="s">
        <v>71</v>
      </c>
      <c r="V78" s="57">
        <v>10.98</v>
      </c>
      <c r="X78" s="62">
        <v>1976</v>
      </c>
      <c r="Y78" s="5" t="s">
        <v>71</v>
      </c>
      <c r="Z78" s="57">
        <v>1.21</v>
      </c>
    </row>
    <row r="79" spans="1:26" ht="14.7" thickBot="1" x14ac:dyDescent="0.55000000000000004">
      <c r="A79" s="62">
        <v>1977</v>
      </c>
      <c r="B79" s="62">
        <v>1977</v>
      </c>
      <c r="C79" s="60">
        <v>1249</v>
      </c>
      <c r="D79" s="62">
        <v>1977</v>
      </c>
      <c r="E79" s="5" t="s">
        <v>71</v>
      </c>
      <c r="F79" s="57">
        <v>96.4</v>
      </c>
      <c r="H79" s="62">
        <v>1977</v>
      </c>
      <c r="I79" s="5" t="s">
        <v>71</v>
      </c>
      <c r="J79" s="57">
        <v>89.75</v>
      </c>
      <c r="L79" s="62">
        <v>1977</v>
      </c>
      <c r="M79" s="5" t="s">
        <v>71</v>
      </c>
      <c r="N79" s="57">
        <v>86.31</v>
      </c>
      <c r="P79" s="62">
        <v>1977</v>
      </c>
      <c r="Q79" s="5" t="s">
        <v>71</v>
      </c>
      <c r="R79" s="57">
        <v>84.23</v>
      </c>
      <c r="T79" s="62">
        <v>1977</v>
      </c>
      <c r="U79" s="5" t="s">
        <v>71</v>
      </c>
      <c r="V79" s="57">
        <v>10.41</v>
      </c>
      <c r="X79" s="62">
        <v>1977</v>
      </c>
      <c r="Y79" s="5" t="s">
        <v>71</v>
      </c>
      <c r="Z79" s="57">
        <v>1.78</v>
      </c>
    </row>
    <row r="80" spans="1:26" ht="14.7" thickBot="1" x14ac:dyDescent="0.55000000000000004">
      <c r="A80" s="62">
        <v>1978</v>
      </c>
      <c r="B80" s="62">
        <v>1978</v>
      </c>
      <c r="C80" s="60">
        <v>1243</v>
      </c>
      <c r="D80" s="62">
        <v>1978</v>
      </c>
      <c r="E80" s="5" t="s">
        <v>71</v>
      </c>
      <c r="F80" s="57">
        <v>94.85</v>
      </c>
      <c r="H80" s="62">
        <v>1978</v>
      </c>
      <c r="I80" s="5" t="s">
        <v>71</v>
      </c>
      <c r="J80" s="57">
        <v>87.21</v>
      </c>
      <c r="L80" s="62">
        <v>1978</v>
      </c>
      <c r="M80" s="5" t="s">
        <v>71</v>
      </c>
      <c r="N80" s="57">
        <v>84.31</v>
      </c>
      <c r="P80" s="62">
        <v>1978</v>
      </c>
      <c r="Q80" s="5" t="s">
        <v>71</v>
      </c>
      <c r="R80" s="57">
        <v>82.14</v>
      </c>
      <c r="T80" s="62">
        <v>1978</v>
      </c>
      <c r="U80" s="5" t="s">
        <v>71</v>
      </c>
      <c r="V80" s="57">
        <v>12.31</v>
      </c>
      <c r="X80" s="62">
        <v>1978</v>
      </c>
      <c r="Y80" s="5" t="s">
        <v>71</v>
      </c>
      <c r="Z80" s="57">
        <v>2.0299999999999998</v>
      </c>
    </row>
    <row r="81" spans="1:26" ht="14.7" thickBot="1" x14ac:dyDescent="0.55000000000000004">
      <c r="A81" s="62">
        <v>1979</v>
      </c>
      <c r="B81" s="62">
        <v>1979</v>
      </c>
      <c r="C81" s="60">
        <v>1310</v>
      </c>
      <c r="D81" s="62">
        <v>1979</v>
      </c>
      <c r="E81" s="5" t="s">
        <v>71</v>
      </c>
      <c r="F81" s="57">
        <v>95.88</v>
      </c>
      <c r="H81" s="62">
        <v>1979</v>
      </c>
      <c r="I81" s="5" t="s">
        <v>71</v>
      </c>
      <c r="J81" s="57">
        <v>88.7</v>
      </c>
      <c r="L81" s="62">
        <v>1979</v>
      </c>
      <c r="M81" s="5" t="s">
        <v>71</v>
      </c>
      <c r="N81" s="57">
        <v>85.8</v>
      </c>
      <c r="P81" s="62">
        <v>1979</v>
      </c>
      <c r="Q81" s="5" t="s">
        <v>71</v>
      </c>
      <c r="R81" s="57">
        <v>83.59</v>
      </c>
      <c r="T81" s="62">
        <v>1979</v>
      </c>
      <c r="U81" s="5" t="s">
        <v>71</v>
      </c>
      <c r="V81" s="57">
        <v>11.15</v>
      </c>
      <c r="X81" s="62">
        <v>1979</v>
      </c>
      <c r="Y81" s="5" t="s">
        <v>71</v>
      </c>
      <c r="Z81" s="57">
        <v>2.3199999999999998</v>
      </c>
    </row>
    <row r="82" spans="1:26" ht="14.7" thickBot="1" x14ac:dyDescent="0.55000000000000004">
      <c r="A82" s="62">
        <v>1980</v>
      </c>
      <c r="B82" s="62">
        <v>1980</v>
      </c>
      <c r="C82" s="60">
        <v>1326</v>
      </c>
      <c r="D82" s="62">
        <v>1980</v>
      </c>
      <c r="E82" s="5" t="s">
        <v>71</v>
      </c>
      <c r="F82" s="57">
        <v>97.36</v>
      </c>
      <c r="H82" s="62">
        <v>1980</v>
      </c>
      <c r="I82" s="5" t="s">
        <v>71</v>
      </c>
      <c r="J82" s="57">
        <v>88.31</v>
      </c>
      <c r="L82" s="62">
        <v>1980</v>
      </c>
      <c r="M82" s="5" t="s">
        <v>71</v>
      </c>
      <c r="N82" s="57">
        <v>84.77</v>
      </c>
      <c r="P82" s="62">
        <v>1980</v>
      </c>
      <c r="Q82" s="5" t="s">
        <v>71</v>
      </c>
      <c r="R82" s="57">
        <v>81.52</v>
      </c>
      <c r="T82" s="62">
        <v>1980</v>
      </c>
      <c r="U82" s="5" t="s">
        <v>71</v>
      </c>
      <c r="V82" s="57">
        <v>11.61</v>
      </c>
      <c r="X82" s="62">
        <v>1980</v>
      </c>
      <c r="Y82" s="5" t="s">
        <v>71</v>
      </c>
      <c r="Z82" s="57">
        <v>2.65</v>
      </c>
    </row>
    <row r="83" spans="1:26" ht="14.7" thickBot="1" x14ac:dyDescent="0.55000000000000004">
      <c r="A83" s="62">
        <v>1981</v>
      </c>
      <c r="B83" s="62">
        <v>1981</v>
      </c>
      <c r="C83" s="60">
        <v>1246</v>
      </c>
      <c r="D83" s="62">
        <v>1981</v>
      </c>
      <c r="E83" s="5" t="s">
        <v>71</v>
      </c>
      <c r="F83" s="57">
        <v>96.71</v>
      </c>
      <c r="H83" s="62">
        <v>1981</v>
      </c>
      <c r="I83" s="5" t="s">
        <v>71</v>
      </c>
      <c r="J83" s="57">
        <v>88.76</v>
      </c>
      <c r="L83" s="62">
        <v>1981</v>
      </c>
      <c r="M83" s="5" t="s">
        <v>71</v>
      </c>
      <c r="N83" s="57">
        <v>84.35</v>
      </c>
      <c r="P83" s="62">
        <v>1981</v>
      </c>
      <c r="Q83" s="5" t="s">
        <v>71</v>
      </c>
      <c r="R83" s="57">
        <v>82.1</v>
      </c>
      <c r="T83" s="62">
        <v>1981</v>
      </c>
      <c r="U83" s="5" t="s">
        <v>71</v>
      </c>
      <c r="V83" s="57">
        <v>12.44</v>
      </c>
      <c r="X83" s="62">
        <v>1981</v>
      </c>
      <c r="Y83" s="5" t="s">
        <v>71</v>
      </c>
      <c r="Z83" s="57">
        <v>2.2599999999999998</v>
      </c>
    </row>
    <row r="84" spans="1:26" ht="14.7" thickBot="1" x14ac:dyDescent="0.55000000000000004">
      <c r="A84" s="62">
        <v>1982</v>
      </c>
      <c r="B84" s="62">
        <v>1982</v>
      </c>
      <c r="C84" s="60">
        <v>1206</v>
      </c>
      <c r="D84" s="62">
        <v>1982</v>
      </c>
      <c r="E84" s="5" t="s">
        <v>71</v>
      </c>
      <c r="F84" s="57">
        <v>96.27</v>
      </c>
      <c r="H84" s="62">
        <v>1982</v>
      </c>
      <c r="I84" s="5" t="s">
        <v>71</v>
      </c>
      <c r="J84" s="57">
        <v>88.64</v>
      </c>
      <c r="L84" s="62">
        <v>1982</v>
      </c>
      <c r="M84" s="5" t="s">
        <v>71</v>
      </c>
      <c r="N84" s="57">
        <v>84.66</v>
      </c>
      <c r="P84" s="62">
        <v>1982</v>
      </c>
      <c r="Q84" s="5" t="s">
        <v>71</v>
      </c>
      <c r="R84" s="57">
        <v>82.09</v>
      </c>
      <c r="T84" s="62">
        <v>1982</v>
      </c>
      <c r="U84" s="5" t="s">
        <v>71</v>
      </c>
      <c r="V84" s="57">
        <v>12.35</v>
      </c>
      <c r="X84" s="62">
        <v>1982</v>
      </c>
      <c r="Y84" s="5" t="s">
        <v>71</v>
      </c>
      <c r="Z84" s="57">
        <v>1.96</v>
      </c>
    </row>
    <row r="85" spans="1:26" ht="14.7" thickBot="1" x14ac:dyDescent="0.55000000000000004">
      <c r="A85" s="62">
        <v>1983</v>
      </c>
      <c r="B85" s="62">
        <v>1983</v>
      </c>
      <c r="C85" s="60">
        <v>1101</v>
      </c>
      <c r="D85" s="62">
        <v>1983</v>
      </c>
      <c r="E85" s="5" t="s">
        <v>71</v>
      </c>
      <c r="F85" s="57">
        <v>95.28</v>
      </c>
      <c r="H85" s="62">
        <v>1983</v>
      </c>
      <c r="I85" s="5" t="s">
        <v>71</v>
      </c>
      <c r="J85" s="57">
        <v>87.1</v>
      </c>
      <c r="L85" s="62">
        <v>1983</v>
      </c>
      <c r="M85" s="5" t="s">
        <v>71</v>
      </c>
      <c r="N85" s="57">
        <v>82.56</v>
      </c>
      <c r="P85" s="62">
        <v>1983</v>
      </c>
      <c r="Q85" s="5" t="s">
        <v>71</v>
      </c>
      <c r="R85" s="57">
        <v>81.290000000000006</v>
      </c>
      <c r="T85" s="62">
        <v>1983</v>
      </c>
      <c r="U85" s="5" t="s">
        <v>71</v>
      </c>
      <c r="V85" s="57">
        <v>13.35</v>
      </c>
      <c r="X85" s="62">
        <v>1983</v>
      </c>
      <c r="Y85" s="5" t="s">
        <v>71</v>
      </c>
      <c r="Z85" s="57">
        <v>2.5</v>
      </c>
    </row>
    <row r="86" spans="1:26" ht="14.7" thickBot="1" x14ac:dyDescent="0.55000000000000004">
      <c r="A86" s="62">
        <v>1984</v>
      </c>
      <c r="B86" s="62">
        <v>1984</v>
      </c>
      <c r="C86" s="60">
        <v>1137</v>
      </c>
      <c r="D86" s="62">
        <v>1984</v>
      </c>
      <c r="E86" s="5" t="s">
        <v>71</v>
      </c>
      <c r="F86" s="57">
        <v>96.31</v>
      </c>
      <c r="H86" s="62">
        <v>1984</v>
      </c>
      <c r="I86" s="5" t="s">
        <v>71</v>
      </c>
      <c r="J86" s="57">
        <v>89.36</v>
      </c>
      <c r="L86" s="62">
        <v>1984</v>
      </c>
      <c r="M86" s="5" t="s">
        <v>71</v>
      </c>
      <c r="N86" s="57">
        <v>84.7</v>
      </c>
      <c r="P86" s="62">
        <v>1984</v>
      </c>
      <c r="Q86" s="5" t="s">
        <v>71</v>
      </c>
      <c r="R86" s="57">
        <v>82.32</v>
      </c>
      <c r="T86" s="62">
        <v>1984</v>
      </c>
      <c r="U86" s="5" t="s">
        <v>71</v>
      </c>
      <c r="V86" s="57">
        <v>12.23</v>
      </c>
      <c r="X86" s="62">
        <v>1984</v>
      </c>
      <c r="Y86" s="5" t="s">
        <v>71</v>
      </c>
      <c r="Z86" s="57">
        <v>2.95</v>
      </c>
    </row>
    <row r="87" spans="1:26" ht="14.7" thickBot="1" x14ac:dyDescent="0.55000000000000004">
      <c r="A87" s="62">
        <v>1985</v>
      </c>
      <c r="B87" s="62">
        <v>1985</v>
      </c>
      <c r="C87" s="60">
        <v>1134</v>
      </c>
      <c r="D87" s="62">
        <v>1985</v>
      </c>
      <c r="E87" s="5" t="s">
        <v>71</v>
      </c>
      <c r="F87" s="57">
        <v>95.5</v>
      </c>
      <c r="H87" s="62">
        <v>1985</v>
      </c>
      <c r="I87" s="5" t="s">
        <v>71</v>
      </c>
      <c r="J87" s="57">
        <v>88.89</v>
      </c>
      <c r="L87" s="62">
        <v>1985</v>
      </c>
      <c r="M87" s="5" t="s">
        <v>71</v>
      </c>
      <c r="N87" s="57">
        <v>84.3</v>
      </c>
      <c r="P87" s="62">
        <v>1985</v>
      </c>
      <c r="Q87" s="5" t="s">
        <v>71</v>
      </c>
      <c r="R87" s="57">
        <v>82.89</v>
      </c>
      <c r="T87" s="62">
        <v>1985</v>
      </c>
      <c r="U87" s="5" t="s">
        <v>71</v>
      </c>
      <c r="V87" s="57">
        <v>11.64</v>
      </c>
      <c r="X87" s="62">
        <v>1985</v>
      </c>
      <c r="Y87" s="5" t="s">
        <v>71</v>
      </c>
      <c r="Z87" s="57">
        <v>2.58</v>
      </c>
    </row>
    <row r="88" spans="1:26" ht="14.7" thickBot="1" x14ac:dyDescent="0.55000000000000004">
      <c r="A88" s="62">
        <v>1986</v>
      </c>
      <c r="B88" s="62">
        <v>1986</v>
      </c>
      <c r="C88" s="60">
        <v>1256</v>
      </c>
      <c r="D88" s="62">
        <v>1986</v>
      </c>
      <c r="E88" s="5" t="s">
        <v>71</v>
      </c>
      <c r="F88" s="57">
        <v>96.26</v>
      </c>
      <c r="H88" s="62">
        <v>1986</v>
      </c>
      <c r="I88" s="5" t="s">
        <v>71</v>
      </c>
      <c r="J88" s="57">
        <v>85.03</v>
      </c>
      <c r="L88" s="62">
        <v>1986</v>
      </c>
      <c r="M88" s="5" t="s">
        <v>71</v>
      </c>
      <c r="N88" s="57">
        <v>81.61</v>
      </c>
      <c r="P88" s="62">
        <v>1986</v>
      </c>
      <c r="Q88" s="5" t="s">
        <v>71</v>
      </c>
      <c r="R88" s="57">
        <v>79.14</v>
      </c>
      <c r="T88" s="62">
        <v>1986</v>
      </c>
      <c r="U88" s="5" t="s">
        <v>71</v>
      </c>
      <c r="V88" s="57">
        <v>15.05</v>
      </c>
      <c r="X88" s="62">
        <v>1986</v>
      </c>
      <c r="Y88" s="5" t="s">
        <v>71</v>
      </c>
      <c r="Z88" s="57">
        <v>3.09</v>
      </c>
    </row>
    <row r="89" spans="1:26" ht="14.7" thickBot="1" x14ac:dyDescent="0.55000000000000004">
      <c r="A89" s="62">
        <v>1987</v>
      </c>
      <c r="B89" s="62">
        <v>1987</v>
      </c>
      <c r="C89" s="60">
        <v>1241</v>
      </c>
      <c r="D89" s="62">
        <v>1987</v>
      </c>
      <c r="E89" s="5" t="s">
        <v>71</v>
      </c>
      <c r="F89" s="57">
        <v>96.37</v>
      </c>
      <c r="H89" s="62">
        <v>1987</v>
      </c>
      <c r="I89" s="5" t="s">
        <v>71</v>
      </c>
      <c r="J89" s="57">
        <v>85.98</v>
      </c>
      <c r="L89" s="62">
        <v>1987</v>
      </c>
      <c r="M89" s="5" t="s">
        <v>71</v>
      </c>
      <c r="N89" s="57">
        <v>83.56</v>
      </c>
      <c r="P89" s="62">
        <v>1987</v>
      </c>
      <c r="Q89" s="5" t="s">
        <v>71</v>
      </c>
      <c r="R89" s="57">
        <v>80.66</v>
      </c>
      <c r="T89" s="62">
        <v>1987</v>
      </c>
      <c r="U89" s="5" t="s">
        <v>71</v>
      </c>
      <c r="V89" s="57">
        <v>13.3</v>
      </c>
      <c r="X89" s="62">
        <v>1987</v>
      </c>
      <c r="Y89" s="5" t="s">
        <v>71</v>
      </c>
      <c r="Z89" s="57">
        <v>1.87</v>
      </c>
    </row>
    <row r="90" spans="1:26" ht="14.7" thickBot="1" x14ac:dyDescent="0.55000000000000004">
      <c r="A90" s="62">
        <v>1988</v>
      </c>
      <c r="B90" s="62">
        <v>1988</v>
      </c>
      <c r="C90" s="60">
        <v>1189</v>
      </c>
      <c r="D90" s="62">
        <v>1988</v>
      </c>
      <c r="E90" s="5" t="s">
        <v>71</v>
      </c>
      <c r="F90" s="57">
        <v>96.05</v>
      </c>
      <c r="H90" s="62">
        <v>1988</v>
      </c>
      <c r="I90" s="5" t="s">
        <v>71</v>
      </c>
      <c r="J90" s="57">
        <v>83.94</v>
      </c>
      <c r="L90" s="62">
        <v>1988</v>
      </c>
      <c r="M90" s="5" t="s">
        <v>71</v>
      </c>
      <c r="N90" s="57">
        <v>81.16</v>
      </c>
      <c r="P90" s="62">
        <v>1988</v>
      </c>
      <c r="Q90" s="5" t="s">
        <v>71</v>
      </c>
      <c r="R90" s="57">
        <v>77.88</v>
      </c>
      <c r="T90" s="62">
        <v>1988</v>
      </c>
      <c r="U90" s="5" t="s">
        <v>71</v>
      </c>
      <c r="V90" s="57">
        <v>15.31</v>
      </c>
      <c r="X90" s="62">
        <v>1988</v>
      </c>
      <c r="Y90" s="5" t="s">
        <v>71</v>
      </c>
      <c r="Z90" s="57">
        <v>3.11</v>
      </c>
    </row>
    <row r="91" spans="1:26" ht="14.7" thickBot="1" x14ac:dyDescent="0.55000000000000004">
      <c r="A91" s="62">
        <v>1989</v>
      </c>
      <c r="B91" s="62">
        <v>1989</v>
      </c>
      <c r="C91" s="60">
        <v>1238</v>
      </c>
      <c r="D91" s="62">
        <v>1989</v>
      </c>
      <c r="E91" s="5" t="s">
        <v>71</v>
      </c>
      <c r="F91" s="57">
        <v>96.61</v>
      </c>
      <c r="H91" s="62">
        <v>1989</v>
      </c>
      <c r="I91" s="5" t="s">
        <v>71</v>
      </c>
      <c r="J91" s="57">
        <v>85.46</v>
      </c>
      <c r="L91" s="62">
        <v>1989</v>
      </c>
      <c r="M91" s="5" t="s">
        <v>71</v>
      </c>
      <c r="N91" s="57">
        <v>83.12</v>
      </c>
      <c r="P91" s="62">
        <v>1989</v>
      </c>
      <c r="Q91" s="5" t="s">
        <v>71</v>
      </c>
      <c r="R91" s="57">
        <v>80.37</v>
      </c>
      <c r="T91" s="62">
        <v>1989</v>
      </c>
      <c r="U91" s="5" t="s">
        <v>71</v>
      </c>
      <c r="V91" s="57">
        <v>13.73</v>
      </c>
      <c r="X91" s="62">
        <v>1989</v>
      </c>
      <c r="Y91" s="5" t="s">
        <v>71</v>
      </c>
      <c r="Z91" s="57">
        <v>2.84</v>
      </c>
    </row>
    <row r="92" spans="1:26" ht="14.7" thickBot="1" x14ac:dyDescent="0.55000000000000004">
      <c r="A92" s="62">
        <v>1990</v>
      </c>
      <c r="B92" s="62">
        <v>1990</v>
      </c>
      <c r="C92" s="60">
        <v>1285</v>
      </c>
      <c r="D92" s="62">
        <v>1990</v>
      </c>
      <c r="E92" s="5" t="s">
        <v>71</v>
      </c>
      <c r="F92" s="57">
        <v>96.11</v>
      </c>
      <c r="H92" s="62">
        <v>1990</v>
      </c>
      <c r="I92" s="5" t="s">
        <v>71</v>
      </c>
      <c r="J92" s="57">
        <v>85.21</v>
      </c>
      <c r="L92" s="62">
        <v>1990</v>
      </c>
      <c r="M92" s="5" t="s">
        <v>71</v>
      </c>
      <c r="N92" s="57">
        <v>81.56</v>
      </c>
      <c r="P92" s="62">
        <v>1990</v>
      </c>
      <c r="Q92" s="5" t="s">
        <v>71</v>
      </c>
      <c r="R92" s="57">
        <v>79.14</v>
      </c>
      <c r="T92" s="62">
        <v>1990</v>
      </c>
      <c r="U92" s="5" t="s">
        <v>71</v>
      </c>
      <c r="V92" s="57">
        <v>15.41</v>
      </c>
      <c r="X92" s="62">
        <v>1990</v>
      </c>
      <c r="Y92" s="5" t="s">
        <v>71</v>
      </c>
      <c r="Z92" s="57">
        <v>3.01</v>
      </c>
    </row>
    <row r="93" spans="1:26" ht="14.7" thickBot="1" x14ac:dyDescent="0.55000000000000004">
      <c r="A93" s="62">
        <v>1991</v>
      </c>
      <c r="B93" s="62">
        <v>1991</v>
      </c>
      <c r="C93" s="60">
        <v>1331</v>
      </c>
      <c r="D93" s="62">
        <v>1991</v>
      </c>
      <c r="E93" s="5" t="s">
        <v>71</v>
      </c>
      <c r="F93" s="57">
        <v>96.24</v>
      </c>
      <c r="H93" s="62">
        <v>1991</v>
      </c>
      <c r="I93" s="5" t="s">
        <v>71</v>
      </c>
      <c r="J93" s="57">
        <v>86.78</v>
      </c>
      <c r="L93" s="62">
        <v>1991</v>
      </c>
      <c r="M93" s="5" t="s">
        <v>71</v>
      </c>
      <c r="N93" s="57">
        <v>83.47</v>
      </c>
      <c r="P93" s="62">
        <v>1991</v>
      </c>
      <c r="Q93" s="5" t="s">
        <v>71</v>
      </c>
      <c r="R93" s="57">
        <v>80.540000000000006</v>
      </c>
      <c r="T93" s="62">
        <v>1991</v>
      </c>
      <c r="U93" s="5" t="s">
        <v>71</v>
      </c>
      <c r="V93" s="57">
        <v>12.85</v>
      </c>
      <c r="X93" s="62">
        <v>1991</v>
      </c>
      <c r="Y93" s="5" t="s">
        <v>71</v>
      </c>
      <c r="Z93" s="57">
        <v>2.86</v>
      </c>
    </row>
    <row r="94" spans="1:26" ht="14.7" thickBot="1" x14ac:dyDescent="0.55000000000000004">
      <c r="A94" s="62">
        <v>1992</v>
      </c>
      <c r="B94" s="62">
        <v>1992</v>
      </c>
      <c r="C94" s="60">
        <v>1294</v>
      </c>
      <c r="D94" s="62">
        <v>1992</v>
      </c>
      <c r="E94" s="5" t="s">
        <v>71</v>
      </c>
      <c r="F94" s="57">
        <v>96.6</v>
      </c>
      <c r="H94" s="62">
        <v>1992</v>
      </c>
      <c r="I94" s="5" t="s">
        <v>71</v>
      </c>
      <c r="J94" s="57">
        <v>89.41</v>
      </c>
      <c r="L94" s="62">
        <v>1992</v>
      </c>
      <c r="M94" s="5" t="s">
        <v>71</v>
      </c>
      <c r="N94" s="57">
        <v>85.86</v>
      </c>
      <c r="P94" s="62">
        <v>1992</v>
      </c>
      <c r="Q94" s="5" t="s">
        <v>71</v>
      </c>
      <c r="R94" s="57">
        <v>83.77</v>
      </c>
      <c r="T94" s="62">
        <v>1992</v>
      </c>
      <c r="U94" s="5" t="s">
        <v>71</v>
      </c>
      <c r="V94" s="57">
        <v>10.59</v>
      </c>
      <c r="X94" s="62">
        <v>1992</v>
      </c>
      <c r="Y94" s="5" t="s">
        <v>71</v>
      </c>
      <c r="Z94" s="57">
        <v>2.33</v>
      </c>
    </row>
    <row r="95" spans="1:26" ht="14.7" thickBot="1" x14ac:dyDescent="0.55000000000000004">
      <c r="A95" s="62">
        <v>1993</v>
      </c>
      <c r="B95" s="62">
        <v>1993</v>
      </c>
      <c r="C95" s="60">
        <v>1205</v>
      </c>
      <c r="D95" s="62">
        <v>1993</v>
      </c>
      <c r="E95" s="5" t="s">
        <v>71</v>
      </c>
      <c r="F95" s="57">
        <v>96.02</v>
      </c>
      <c r="H95" s="62">
        <v>1993</v>
      </c>
      <c r="I95" s="5" t="s">
        <v>71</v>
      </c>
      <c r="J95" s="57">
        <v>88.46</v>
      </c>
      <c r="L95" s="62">
        <v>1993</v>
      </c>
      <c r="M95" s="5" t="s">
        <v>71</v>
      </c>
      <c r="N95" s="57">
        <v>83.98</v>
      </c>
      <c r="P95" s="62">
        <v>1993</v>
      </c>
      <c r="Q95" s="5" t="s">
        <v>71</v>
      </c>
      <c r="R95" s="57">
        <v>81.33</v>
      </c>
      <c r="T95" s="62">
        <v>1993</v>
      </c>
      <c r="U95" s="5" t="s">
        <v>71</v>
      </c>
      <c r="V95" s="57">
        <v>11.95</v>
      </c>
      <c r="X95" s="62">
        <v>1993</v>
      </c>
      <c r="Y95" s="5" t="s">
        <v>71</v>
      </c>
      <c r="Z95" s="57">
        <v>2.63</v>
      </c>
    </row>
    <row r="96" spans="1:26" ht="14.7" thickBot="1" x14ac:dyDescent="0.55000000000000004">
      <c r="A96" s="62">
        <v>1994</v>
      </c>
      <c r="B96" s="62">
        <v>1994</v>
      </c>
      <c r="C96" s="60">
        <v>1212</v>
      </c>
      <c r="D96" s="62">
        <v>1994</v>
      </c>
      <c r="E96" s="5" t="s">
        <v>71</v>
      </c>
      <c r="F96" s="57">
        <v>94.64</v>
      </c>
      <c r="H96" s="62">
        <v>1994</v>
      </c>
      <c r="I96" s="5" t="s">
        <v>71</v>
      </c>
      <c r="J96" s="57">
        <v>87.29</v>
      </c>
      <c r="L96" s="62">
        <v>1994</v>
      </c>
      <c r="M96" s="5" t="s">
        <v>71</v>
      </c>
      <c r="N96" s="57">
        <v>83.58</v>
      </c>
      <c r="P96" s="62">
        <v>1994</v>
      </c>
      <c r="Q96" s="5" t="s">
        <v>71</v>
      </c>
      <c r="R96" s="57">
        <v>81.52</v>
      </c>
      <c r="T96" s="62">
        <v>1994</v>
      </c>
      <c r="U96" s="5" t="s">
        <v>71</v>
      </c>
      <c r="V96" s="57">
        <v>12.13</v>
      </c>
      <c r="X96" s="62">
        <v>1994</v>
      </c>
      <c r="Y96" s="5" t="s">
        <v>71</v>
      </c>
      <c r="Z96" s="57">
        <v>2.74</v>
      </c>
    </row>
    <row r="97" spans="1:26" ht="14.7" thickBot="1" x14ac:dyDescent="0.55000000000000004">
      <c r="A97" s="62">
        <v>1995</v>
      </c>
      <c r="B97" s="62">
        <v>1995</v>
      </c>
      <c r="C97" s="60">
        <v>1212</v>
      </c>
      <c r="D97" s="62">
        <v>1995</v>
      </c>
      <c r="E97" s="5" t="s">
        <v>71</v>
      </c>
      <c r="F97" s="57">
        <v>95.38</v>
      </c>
      <c r="H97" s="62">
        <v>1995</v>
      </c>
      <c r="I97" s="5" t="s">
        <v>71</v>
      </c>
      <c r="J97" s="57">
        <v>89.03</v>
      </c>
      <c r="L97" s="62">
        <v>1995</v>
      </c>
      <c r="M97" s="5" t="s">
        <v>71</v>
      </c>
      <c r="N97" s="57">
        <v>85.64</v>
      </c>
      <c r="P97" s="62">
        <v>1995</v>
      </c>
      <c r="Q97" s="5" t="s">
        <v>71</v>
      </c>
      <c r="R97" s="57">
        <v>83.17</v>
      </c>
      <c r="T97" s="62">
        <v>1995</v>
      </c>
      <c r="U97" s="5" t="s">
        <v>71</v>
      </c>
      <c r="V97" s="57">
        <v>10.81</v>
      </c>
      <c r="X97" s="62">
        <v>1995</v>
      </c>
      <c r="Y97" s="5" t="s">
        <v>71</v>
      </c>
      <c r="Z97" s="57">
        <v>2.3199999999999998</v>
      </c>
    </row>
    <row r="98" spans="1:26" ht="14.7" thickBot="1" x14ac:dyDescent="0.55000000000000004">
      <c r="A98" s="62">
        <v>1996</v>
      </c>
      <c r="B98" s="62">
        <v>1996</v>
      </c>
      <c r="C98" s="60">
        <v>1129</v>
      </c>
      <c r="D98" s="62">
        <v>1996</v>
      </c>
      <c r="E98" s="5" t="s">
        <v>71</v>
      </c>
      <c r="F98" s="57">
        <v>94.6</v>
      </c>
      <c r="H98" s="62">
        <v>1996</v>
      </c>
      <c r="I98" s="5" t="s">
        <v>71</v>
      </c>
      <c r="J98" s="57">
        <v>88.4</v>
      </c>
      <c r="L98" s="62">
        <v>1996</v>
      </c>
      <c r="M98" s="5" t="s">
        <v>71</v>
      </c>
      <c r="N98" s="57">
        <v>84.59</v>
      </c>
      <c r="P98" s="62">
        <v>1996</v>
      </c>
      <c r="Q98" s="5" t="s">
        <v>71</v>
      </c>
      <c r="R98" s="57">
        <v>82.55</v>
      </c>
      <c r="T98" s="62">
        <v>1996</v>
      </c>
      <c r="U98" s="5" t="s">
        <v>71</v>
      </c>
      <c r="V98" s="57">
        <v>10.98</v>
      </c>
      <c r="X98" s="62">
        <v>1996</v>
      </c>
      <c r="Y98" s="5" t="s">
        <v>71</v>
      </c>
      <c r="Z98" s="57">
        <v>2.91</v>
      </c>
    </row>
    <row r="99" spans="1:26" ht="14.7" thickBot="1" x14ac:dyDescent="0.55000000000000004">
      <c r="A99" s="62">
        <v>1997</v>
      </c>
      <c r="B99" s="62">
        <v>1997</v>
      </c>
      <c r="C99" s="60">
        <v>1097</v>
      </c>
      <c r="D99" s="62">
        <v>1997</v>
      </c>
      <c r="E99" s="5" t="s">
        <v>71</v>
      </c>
      <c r="F99" s="57">
        <v>94.9</v>
      </c>
      <c r="H99" s="62">
        <v>1997</v>
      </c>
      <c r="I99" s="5" t="s">
        <v>71</v>
      </c>
      <c r="J99" s="57">
        <v>88.24</v>
      </c>
      <c r="L99" s="62">
        <v>1997</v>
      </c>
      <c r="M99" s="5" t="s">
        <v>71</v>
      </c>
      <c r="N99" s="57">
        <v>82.04</v>
      </c>
      <c r="P99" s="62">
        <v>1997</v>
      </c>
      <c r="Q99" s="5" t="s">
        <v>71</v>
      </c>
      <c r="R99" s="57">
        <v>79.400000000000006</v>
      </c>
      <c r="T99" s="62">
        <v>1997</v>
      </c>
      <c r="U99" s="5" t="s">
        <v>71</v>
      </c>
      <c r="V99" s="57">
        <v>12.22</v>
      </c>
      <c r="X99" s="62">
        <v>1997</v>
      </c>
      <c r="Y99" s="5" t="s">
        <v>71</v>
      </c>
      <c r="Z99" s="57">
        <v>3.62</v>
      </c>
    </row>
    <row r="100" spans="1:26" ht="14.7" thickBot="1" x14ac:dyDescent="0.55000000000000004">
      <c r="A100" s="62">
        <v>1998</v>
      </c>
      <c r="B100" s="62">
        <v>1998</v>
      </c>
      <c r="C100" s="60">
        <v>816</v>
      </c>
      <c r="D100" s="62">
        <v>1998</v>
      </c>
      <c r="E100" s="5" t="s">
        <v>71</v>
      </c>
      <c r="F100" s="57">
        <v>95.47</v>
      </c>
      <c r="H100" s="62">
        <v>1998</v>
      </c>
      <c r="I100" s="5" t="s">
        <v>71</v>
      </c>
      <c r="J100" s="57">
        <v>90.56</v>
      </c>
      <c r="L100" s="62">
        <v>1998</v>
      </c>
      <c r="M100" s="5" t="s">
        <v>71</v>
      </c>
      <c r="N100" s="57">
        <v>85.54</v>
      </c>
      <c r="P100" s="62">
        <v>1998</v>
      </c>
      <c r="Q100" s="5" t="s">
        <v>71</v>
      </c>
      <c r="R100" s="57">
        <v>84.31</v>
      </c>
      <c r="T100" s="62">
        <v>1998</v>
      </c>
      <c r="U100" s="5" t="s">
        <v>71</v>
      </c>
      <c r="V100" s="57">
        <v>10.54</v>
      </c>
      <c r="X100" s="62">
        <v>1998</v>
      </c>
      <c r="Y100" s="5" t="s">
        <v>71</v>
      </c>
      <c r="Z100" s="57">
        <v>2.71</v>
      </c>
    </row>
    <row r="101" spans="1:26" ht="14.7" thickBot="1" x14ac:dyDescent="0.55000000000000004">
      <c r="A101" s="62">
        <v>1999</v>
      </c>
      <c r="B101" s="62">
        <v>1999</v>
      </c>
      <c r="C101" s="60">
        <v>641</v>
      </c>
      <c r="D101" s="62">
        <v>1999</v>
      </c>
      <c r="E101" s="5" t="s">
        <v>71</v>
      </c>
      <c r="F101" s="57">
        <v>94.85</v>
      </c>
      <c r="H101" s="62">
        <v>1999</v>
      </c>
      <c r="I101" s="5" t="s">
        <v>71</v>
      </c>
      <c r="J101" s="57">
        <v>89.08</v>
      </c>
      <c r="L101" s="62">
        <v>1999</v>
      </c>
      <c r="M101" s="5" t="s">
        <v>71</v>
      </c>
      <c r="N101" s="57">
        <v>85.49</v>
      </c>
      <c r="P101" s="62">
        <v>1999</v>
      </c>
      <c r="Q101" s="5" t="s">
        <v>71</v>
      </c>
      <c r="R101" s="57">
        <v>83.78</v>
      </c>
      <c r="T101" s="62">
        <v>1999</v>
      </c>
      <c r="U101" s="5" t="s">
        <v>71</v>
      </c>
      <c r="V101" s="57">
        <v>11.08</v>
      </c>
      <c r="X101" s="62">
        <v>1999</v>
      </c>
      <c r="Y101" s="5" t="s">
        <v>71</v>
      </c>
      <c r="Z101" s="57">
        <v>1.75</v>
      </c>
    </row>
    <row r="102" spans="1:26" ht="14.7" thickBot="1" x14ac:dyDescent="0.55000000000000004">
      <c r="A102" s="62">
        <v>2000</v>
      </c>
      <c r="B102" s="62">
        <v>2000</v>
      </c>
      <c r="C102" s="60">
        <v>530</v>
      </c>
      <c r="D102" s="62">
        <v>2000</v>
      </c>
      <c r="E102" s="5" t="s">
        <v>71</v>
      </c>
      <c r="F102" s="57">
        <v>95.66</v>
      </c>
      <c r="H102" s="62">
        <v>2000</v>
      </c>
      <c r="I102" s="5" t="s">
        <v>71</v>
      </c>
      <c r="J102" s="57">
        <v>89.06</v>
      </c>
      <c r="L102" s="62">
        <v>2000</v>
      </c>
      <c r="M102" s="5" t="s">
        <v>71</v>
      </c>
      <c r="N102" s="57">
        <v>83.77</v>
      </c>
      <c r="P102" s="62">
        <v>2000</v>
      </c>
      <c r="Q102" s="5" t="s">
        <v>71</v>
      </c>
      <c r="R102" s="57">
        <v>82.26</v>
      </c>
      <c r="T102" s="62">
        <v>2000</v>
      </c>
      <c r="U102" s="5" t="s">
        <v>71</v>
      </c>
      <c r="V102" s="57">
        <v>13.58</v>
      </c>
      <c r="X102" s="62">
        <v>2000</v>
      </c>
      <c r="Y102" s="5" t="s">
        <v>71</v>
      </c>
      <c r="Z102" s="57">
        <v>3.81</v>
      </c>
    </row>
    <row r="103" spans="1:26" ht="14.7" thickBot="1" x14ac:dyDescent="0.55000000000000004">
      <c r="A103" s="62">
        <v>2001</v>
      </c>
      <c r="B103" s="62">
        <v>2001</v>
      </c>
      <c r="C103" s="60">
        <v>503</v>
      </c>
      <c r="D103" s="62">
        <v>2001</v>
      </c>
      <c r="E103" s="5" t="s">
        <v>71</v>
      </c>
      <c r="F103" s="57">
        <v>94.83</v>
      </c>
      <c r="H103" s="62">
        <v>2001</v>
      </c>
      <c r="I103" s="5" t="s">
        <v>71</v>
      </c>
      <c r="J103" s="57">
        <v>90.66</v>
      </c>
      <c r="L103" s="62">
        <v>2001</v>
      </c>
      <c r="M103" s="5" t="s">
        <v>71</v>
      </c>
      <c r="N103" s="57">
        <v>88.07</v>
      </c>
      <c r="P103" s="62">
        <v>2001</v>
      </c>
      <c r="Q103" s="5" t="s">
        <v>71</v>
      </c>
      <c r="R103" s="57">
        <v>86.48</v>
      </c>
      <c r="T103" s="62">
        <v>2001</v>
      </c>
      <c r="U103" s="5" t="s">
        <v>71</v>
      </c>
      <c r="V103" s="57">
        <v>9.5399999999999991</v>
      </c>
      <c r="X103" s="62">
        <v>2001</v>
      </c>
      <c r="Y103" s="5" t="s">
        <v>71</v>
      </c>
      <c r="Z103" s="57">
        <v>1.75</v>
      </c>
    </row>
    <row r="104" spans="1:26" ht="14.7" thickBot="1" x14ac:dyDescent="0.55000000000000004">
      <c r="A104" s="62">
        <v>2002</v>
      </c>
      <c r="B104" s="62">
        <v>2002</v>
      </c>
      <c r="C104" s="60">
        <v>414</v>
      </c>
      <c r="D104" s="62">
        <v>2002</v>
      </c>
      <c r="E104" s="5" t="s">
        <v>71</v>
      </c>
      <c r="F104" s="57">
        <v>95.65</v>
      </c>
      <c r="H104" s="62">
        <v>2002</v>
      </c>
      <c r="I104" s="5" t="s">
        <v>71</v>
      </c>
      <c r="J104" s="57">
        <v>90.34</v>
      </c>
      <c r="L104" s="62">
        <v>2002</v>
      </c>
      <c r="M104" s="5" t="s">
        <v>71</v>
      </c>
      <c r="N104" s="57">
        <v>83.82</v>
      </c>
      <c r="P104" s="62">
        <v>2002</v>
      </c>
      <c r="Q104" s="5" t="s">
        <v>71</v>
      </c>
      <c r="R104" s="57">
        <v>82.13</v>
      </c>
      <c r="T104" s="62">
        <v>2002</v>
      </c>
      <c r="U104" s="5" t="s">
        <v>71</v>
      </c>
      <c r="V104" s="57">
        <v>11.35</v>
      </c>
      <c r="X104" s="62">
        <v>2002</v>
      </c>
      <c r="Y104" s="5" t="s">
        <v>71</v>
      </c>
      <c r="Z104" s="57">
        <v>4.01</v>
      </c>
    </row>
    <row r="105" spans="1:26" ht="14.7" thickBot="1" x14ac:dyDescent="0.55000000000000004">
      <c r="A105" s="62">
        <v>2003</v>
      </c>
      <c r="B105" s="62">
        <v>2003</v>
      </c>
      <c r="C105" s="60">
        <v>387</v>
      </c>
      <c r="D105" s="62">
        <v>2003</v>
      </c>
      <c r="E105" s="5" t="s">
        <v>71</v>
      </c>
      <c r="F105" s="57">
        <v>94.06</v>
      </c>
      <c r="H105" s="62">
        <v>2003</v>
      </c>
      <c r="I105" s="5" t="s">
        <v>71</v>
      </c>
      <c r="J105" s="57">
        <v>88.11</v>
      </c>
      <c r="L105" s="62">
        <v>2003</v>
      </c>
      <c r="M105" s="5" t="s">
        <v>71</v>
      </c>
      <c r="N105" s="57">
        <v>84.24</v>
      </c>
      <c r="P105" s="62">
        <v>2003</v>
      </c>
      <c r="Q105" s="5" t="s">
        <v>71</v>
      </c>
      <c r="R105" s="57">
        <v>82.17</v>
      </c>
      <c r="T105" s="62">
        <v>2003</v>
      </c>
      <c r="U105" s="5" t="s">
        <v>71</v>
      </c>
      <c r="V105" s="57">
        <v>12.14</v>
      </c>
      <c r="X105" s="62">
        <v>2003</v>
      </c>
      <c r="Y105" s="5" t="s">
        <v>71</v>
      </c>
      <c r="Z105" s="57">
        <v>3.23</v>
      </c>
    </row>
    <row r="106" spans="1:26" ht="14.7" thickBot="1" x14ac:dyDescent="0.55000000000000004">
      <c r="A106" s="62">
        <v>2004</v>
      </c>
      <c r="B106" s="62">
        <v>2004</v>
      </c>
      <c r="C106" s="60">
        <v>405</v>
      </c>
      <c r="D106" s="62">
        <v>2004</v>
      </c>
      <c r="E106" s="5" t="s">
        <v>71</v>
      </c>
      <c r="F106" s="57">
        <v>95.8</v>
      </c>
      <c r="H106" s="62">
        <v>2004</v>
      </c>
      <c r="I106" s="5" t="s">
        <v>71</v>
      </c>
      <c r="J106" s="57">
        <v>89.38</v>
      </c>
      <c r="L106" s="62">
        <v>2004</v>
      </c>
      <c r="M106" s="5" t="s">
        <v>71</v>
      </c>
      <c r="N106" s="57">
        <v>85.43</v>
      </c>
      <c r="P106" s="62">
        <v>2004</v>
      </c>
      <c r="Q106" s="5" t="s">
        <v>71</v>
      </c>
      <c r="R106" s="57">
        <v>82.72</v>
      </c>
      <c r="T106" s="62">
        <v>2004</v>
      </c>
      <c r="U106" s="5" t="s">
        <v>71</v>
      </c>
      <c r="V106" s="57">
        <v>11.11</v>
      </c>
      <c r="X106" s="62">
        <v>2004</v>
      </c>
      <c r="Y106" s="5" t="s">
        <v>71</v>
      </c>
      <c r="Z106" s="57">
        <v>2.4900000000000002</v>
      </c>
    </row>
    <row r="107" spans="1:26" ht="14.7" thickBot="1" x14ac:dyDescent="0.55000000000000004">
      <c r="A107" s="62">
        <v>2005</v>
      </c>
      <c r="B107" s="62">
        <v>2005</v>
      </c>
      <c r="C107" s="60">
        <v>419</v>
      </c>
      <c r="D107" s="62">
        <v>2005</v>
      </c>
      <c r="E107" s="5" t="s">
        <v>71</v>
      </c>
      <c r="F107" s="57">
        <v>94.27</v>
      </c>
      <c r="H107" s="62">
        <v>2005</v>
      </c>
      <c r="I107" s="5" t="s">
        <v>71</v>
      </c>
      <c r="J107" s="57">
        <v>86.87</v>
      </c>
      <c r="L107" s="62">
        <v>2005</v>
      </c>
      <c r="M107" s="5" t="s">
        <v>71</v>
      </c>
      <c r="N107" s="57">
        <v>82.1</v>
      </c>
      <c r="P107" s="62">
        <v>2005</v>
      </c>
      <c r="Q107" s="5" t="s">
        <v>71</v>
      </c>
      <c r="R107" s="57">
        <v>80.91</v>
      </c>
      <c r="T107" s="62">
        <v>2005</v>
      </c>
      <c r="U107" s="5" t="s">
        <v>71</v>
      </c>
      <c r="V107" s="57">
        <v>14.56</v>
      </c>
      <c r="X107" s="62">
        <v>2005</v>
      </c>
      <c r="Y107" s="5" t="s">
        <v>71</v>
      </c>
      <c r="Z107" s="57">
        <v>4.67</v>
      </c>
    </row>
    <row r="108" spans="1:26" ht="14.7" thickBot="1" x14ac:dyDescent="0.55000000000000004">
      <c r="A108" s="62">
        <v>2006</v>
      </c>
      <c r="B108" s="62">
        <v>2006</v>
      </c>
      <c r="C108" s="60">
        <v>330</v>
      </c>
      <c r="D108" s="62">
        <v>2006</v>
      </c>
      <c r="E108" s="5" t="s">
        <v>71</v>
      </c>
      <c r="F108" s="57">
        <v>94.85</v>
      </c>
      <c r="H108" s="62">
        <v>2006</v>
      </c>
      <c r="I108" s="5" t="s">
        <v>71</v>
      </c>
      <c r="J108" s="57">
        <v>90.3</v>
      </c>
      <c r="L108" s="62">
        <v>2006</v>
      </c>
      <c r="M108" s="5" t="s">
        <v>71</v>
      </c>
      <c r="N108" s="57">
        <v>89.09</v>
      </c>
      <c r="P108" s="62">
        <v>2006</v>
      </c>
      <c r="Q108" s="5" t="s">
        <v>71</v>
      </c>
      <c r="R108" s="57">
        <v>86.97</v>
      </c>
      <c r="T108" s="62">
        <v>2006</v>
      </c>
      <c r="U108" s="5" t="s">
        <v>71</v>
      </c>
      <c r="V108" s="57">
        <v>8.18</v>
      </c>
      <c r="X108" s="62">
        <v>2006</v>
      </c>
      <c r="Y108" s="5" t="s">
        <v>71</v>
      </c>
      <c r="Z108" s="57">
        <v>0.67</v>
      </c>
    </row>
    <row r="109" spans="1:26" ht="14.7" thickBot="1" x14ac:dyDescent="0.55000000000000004">
      <c r="A109" s="62">
        <v>2007</v>
      </c>
      <c r="B109" s="62">
        <v>2007</v>
      </c>
      <c r="C109" s="60">
        <v>350</v>
      </c>
      <c r="D109" s="62">
        <v>2007</v>
      </c>
      <c r="E109" s="5" t="s">
        <v>71</v>
      </c>
      <c r="F109" s="57">
        <v>95.43</v>
      </c>
      <c r="H109" s="62">
        <v>2007</v>
      </c>
      <c r="I109" s="5" t="s">
        <v>71</v>
      </c>
      <c r="J109" s="57">
        <v>90.57</v>
      </c>
      <c r="L109" s="62">
        <v>2007</v>
      </c>
      <c r="M109" s="5" t="s">
        <v>71</v>
      </c>
      <c r="N109" s="57">
        <v>83.43</v>
      </c>
      <c r="P109" s="62">
        <v>2007</v>
      </c>
      <c r="Q109" s="5" t="s">
        <v>71</v>
      </c>
      <c r="R109" s="57">
        <v>81.14</v>
      </c>
      <c r="T109" s="62">
        <v>2007</v>
      </c>
      <c r="U109" s="5" t="s">
        <v>71</v>
      </c>
      <c r="V109" s="57">
        <v>11.14</v>
      </c>
      <c r="X109" s="62">
        <v>2007</v>
      </c>
      <c r="Y109" s="5" t="s">
        <v>71</v>
      </c>
      <c r="Z109" s="57">
        <v>3.15</v>
      </c>
    </row>
    <row r="110" spans="1:26" ht="14.7" thickBot="1" x14ac:dyDescent="0.55000000000000004">
      <c r="A110" s="62">
        <v>2008</v>
      </c>
      <c r="B110" s="62">
        <v>2008</v>
      </c>
      <c r="C110" s="60">
        <v>358</v>
      </c>
      <c r="D110" s="62">
        <v>2008</v>
      </c>
      <c r="E110" s="5" t="s">
        <v>71</v>
      </c>
      <c r="F110" s="57">
        <v>96.65</v>
      </c>
      <c r="H110" s="62">
        <v>2008</v>
      </c>
      <c r="I110" s="5" t="s">
        <v>71</v>
      </c>
      <c r="J110" s="57">
        <v>89.11</v>
      </c>
      <c r="L110" s="62">
        <v>2008</v>
      </c>
      <c r="M110" s="5" t="s">
        <v>71</v>
      </c>
      <c r="N110" s="57">
        <v>82.4</v>
      </c>
      <c r="P110" s="62">
        <v>2008</v>
      </c>
      <c r="Q110" s="5" t="s">
        <v>71</v>
      </c>
      <c r="R110" s="57">
        <v>79.89</v>
      </c>
      <c r="T110" s="62">
        <v>2008</v>
      </c>
      <c r="U110" s="5" t="s">
        <v>71</v>
      </c>
      <c r="V110" s="57">
        <v>13.97</v>
      </c>
      <c r="X110" s="62">
        <v>2008</v>
      </c>
      <c r="Y110" s="5" t="s">
        <v>71</v>
      </c>
      <c r="Z110" s="57">
        <v>6.27</v>
      </c>
    </row>
    <row r="111" spans="1:26" ht="14.7" thickBot="1" x14ac:dyDescent="0.55000000000000004">
      <c r="A111" s="62">
        <v>2009</v>
      </c>
      <c r="B111" s="62">
        <v>2009</v>
      </c>
      <c r="C111" s="60">
        <v>294</v>
      </c>
      <c r="D111" s="62">
        <v>2009</v>
      </c>
      <c r="E111" s="5" t="s">
        <v>71</v>
      </c>
      <c r="F111" s="57">
        <v>95.58</v>
      </c>
      <c r="H111" s="62">
        <v>2009</v>
      </c>
      <c r="I111" s="5" t="s">
        <v>71</v>
      </c>
      <c r="J111" s="57">
        <v>87.41</v>
      </c>
      <c r="L111" s="62">
        <v>2009</v>
      </c>
      <c r="M111" s="5" t="s">
        <v>71</v>
      </c>
      <c r="N111" s="57">
        <v>82.31</v>
      </c>
      <c r="P111" s="62">
        <v>2009</v>
      </c>
      <c r="Q111" s="5" t="s">
        <v>71</v>
      </c>
      <c r="R111" s="57">
        <v>80.61</v>
      </c>
      <c r="T111" s="62">
        <v>2009</v>
      </c>
      <c r="U111" s="5" t="s">
        <v>71</v>
      </c>
      <c r="V111" s="57">
        <v>14.63</v>
      </c>
      <c r="X111" s="62">
        <v>2009</v>
      </c>
      <c r="Y111" s="5" t="s">
        <v>71</v>
      </c>
      <c r="Z111" s="57">
        <v>3.89</v>
      </c>
    </row>
    <row r="112" spans="1:26" ht="14.7" thickBot="1" x14ac:dyDescent="0.55000000000000004">
      <c r="A112" s="62">
        <v>2010</v>
      </c>
      <c r="B112" s="62">
        <v>2010</v>
      </c>
      <c r="C112" s="60">
        <v>213</v>
      </c>
      <c r="D112" s="62">
        <v>2010</v>
      </c>
      <c r="E112" s="5" t="s">
        <v>71</v>
      </c>
      <c r="F112" s="57">
        <v>95.31</v>
      </c>
      <c r="H112" s="62">
        <v>2010</v>
      </c>
      <c r="I112" s="5" t="s">
        <v>71</v>
      </c>
      <c r="J112" s="57">
        <v>85.45</v>
      </c>
      <c r="L112" s="62">
        <v>2010</v>
      </c>
      <c r="M112" s="5" t="s">
        <v>71</v>
      </c>
      <c r="N112" s="57">
        <v>82.63</v>
      </c>
      <c r="P112" s="62">
        <v>2010</v>
      </c>
      <c r="Q112" s="5" t="s">
        <v>71</v>
      </c>
      <c r="R112" s="57">
        <v>81.69</v>
      </c>
      <c r="T112" s="62">
        <v>2010</v>
      </c>
      <c r="U112" s="5" t="s">
        <v>71</v>
      </c>
      <c r="V112" s="57">
        <v>13.62</v>
      </c>
      <c r="X112" s="62">
        <v>2010</v>
      </c>
      <c r="Y112" s="5" t="s">
        <v>71</v>
      </c>
      <c r="Z112" s="57">
        <v>2.2000000000000002</v>
      </c>
    </row>
    <row r="113" spans="1:27" ht="14.7" thickBot="1" x14ac:dyDescent="0.55000000000000004">
      <c r="A113" s="62">
        <v>2011</v>
      </c>
      <c r="B113" s="62">
        <v>2011</v>
      </c>
      <c r="C113" s="60">
        <v>180</v>
      </c>
      <c r="D113" s="62">
        <v>2011</v>
      </c>
      <c r="E113" s="5" t="s">
        <v>71</v>
      </c>
      <c r="F113" s="57">
        <v>92.22</v>
      </c>
      <c r="H113" s="62">
        <v>2011</v>
      </c>
      <c r="I113" s="5" t="s">
        <v>71</v>
      </c>
      <c r="J113" s="57">
        <v>88.33</v>
      </c>
      <c r="L113" s="62">
        <v>2011</v>
      </c>
      <c r="M113" s="5" t="s">
        <v>71</v>
      </c>
      <c r="N113" s="57">
        <v>81.11</v>
      </c>
      <c r="P113" s="62">
        <v>2011</v>
      </c>
      <c r="Q113" s="5" t="s">
        <v>71</v>
      </c>
      <c r="R113" s="57">
        <v>80</v>
      </c>
      <c r="T113" s="62">
        <v>2011</v>
      </c>
      <c r="U113" s="5" t="s">
        <v>71</v>
      </c>
      <c r="V113" s="57">
        <v>12.22</v>
      </c>
      <c r="X113" s="62">
        <v>2011</v>
      </c>
      <c r="Y113" s="5" t="s">
        <v>71</v>
      </c>
      <c r="Z113" s="57">
        <v>3.14</v>
      </c>
    </row>
    <row r="114" spans="1:27" ht="14.7" thickBot="1" x14ac:dyDescent="0.55000000000000004">
      <c r="A114" s="62">
        <v>2012</v>
      </c>
      <c r="B114" s="62">
        <v>2012</v>
      </c>
      <c r="C114" s="60">
        <v>74</v>
      </c>
      <c r="D114" s="62">
        <v>2012</v>
      </c>
      <c r="E114" s="5" t="s">
        <v>71</v>
      </c>
      <c r="F114" s="57">
        <v>87.84</v>
      </c>
      <c r="H114" s="62">
        <v>2012</v>
      </c>
      <c r="I114" s="5" t="s">
        <v>71</v>
      </c>
      <c r="J114" s="57">
        <v>83.78</v>
      </c>
      <c r="L114" s="62">
        <v>2012</v>
      </c>
      <c r="M114" s="5" t="s">
        <v>71</v>
      </c>
      <c r="N114" s="57">
        <v>78.38</v>
      </c>
      <c r="P114" s="62">
        <v>2012</v>
      </c>
      <c r="Q114" s="5" t="s">
        <v>71</v>
      </c>
      <c r="R114" s="57">
        <v>77.03</v>
      </c>
      <c r="T114" s="62">
        <v>2012</v>
      </c>
      <c r="U114" s="5" t="s">
        <v>71</v>
      </c>
      <c r="V114" s="57">
        <v>12.16</v>
      </c>
      <c r="X114" s="62">
        <v>2012</v>
      </c>
      <c r="Y114" s="5" t="s">
        <v>71</v>
      </c>
      <c r="Z114" s="57">
        <v>0</v>
      </c>
    </row>
    <row r="115" spans="1:27" ht="14.7" thickBot="1" x14ac:dyDescent="0.55000000000000004">
      <c r="A115" s="62">
        <v>2013</v>
      </c>
      <c r="B115" s="62">
        <v>2013</v>
      </c>
      <c r="C115" s="60">
        <v>67</v>
      </c>
      <c r="D115" s="62">
        <v>2013</v>
      </c>
      <c r="E115" s="5" t="s">
        <v>71</v>
      </c>
      <c r="F115" s="57">
        <v>82.09</v>
      </c>
      <c r="H115" s="62">
        <v>2013</v>
      </c>
      <c r="I115" s="5" t="s">
        <v>71</v>
      </c>
      <c r="J115" s="57">
        <v>76.12</v>
      </c>
      <c r="L115" s="62">
        <v>2013</v>
      </c>
      <c r="M115" s="5" t="s">
        <v>71</v>
      </c>
      <c r="N115" s="57">
        <v>71.64</v>
      </c>
      <c r="P115" s="62">
        <v>2013</v>
      </c>
      <c r="Q115" s="5" t="s">
        <v>71</v>
      </c>
      <c r="R115" s="57">
        <v>71.64</v>
      </c>
      <c r="T115" s="62">
        <v>2013</v>
      </c>
      <c r="U115" s="5" t="s">
        <v>71</v>
      </c>
      <c r="V115" s="57">
        <v>16.420000000000002</v>
      </c>
      <c r="X115" s="62">
        <v>2013</v>
      </c>
      <c r="Y115" s="5" t="s">
        <v>71</v>
      </c>
      <c r="Z115" s="57">
        <v>0</v>
      </c>
    </row>
    <row r="116" spans="1:27" ht="14.7" thickBot="1" x14ac:dyDescent="0.55000000000000004">
      <c r="A116" s="62">
        <v>2014</v>
      </c>
      <c r="B116" s="62">
        <v>2014</v>
      </c>
      <c r="C116" s="60">
        <v>39</v>
      </c>
      <c r="D116" s="62">
        <v>2014</v>
      </c>
      <c r="E116" s="5" t="s">
        <v>71</v>
      </c>
      <c r="F116" s="57">
        <v>66.67</v>
      </c>
      <c r="H116" s="62">
        <v>2014</v>
      </c>
      <c r="I116" s="5" t="s">
        <v>71</v>
      </c>
      <c r="J116" s="57">
        <v>51.28</v>
      </c>
      <c r="L116" s="62">
        <v>2014</v>
      </c>
      <c r="M116" s="5" t="s">
        <v>71</v>
      </c>
      <c r="N116" s="57">
        <v>53.85</v>
      </c>
      <c r="P116" s="62">
        <v>2014</v>
      </c>
      <c r="Q116" s="5" t="s">
        <v>71</v>
      </c>
      <c r="R116" s="57">
        <v>46.15</v>
      </c>
      <c r="T116" s="62">
        <v>2014</v>
      </c>
      <c r="U116" s="5" t="s">
        <v>71</v>
      </c>
      <c r="V116" s="57">
        <v>35.9</v>
      </c>
      <c r="X116" s="62">
        <v>2014</v>
      </c>
      <c r="Y116" s="5" t="s">
        <v>71</v>
      </c>
      <c r="Z116" s="57">
        <v>0</v>
      </c>
    </row>
    <row r="117" spans="1:27" ht="14.7" thickBot="1" x14ac:dyDescent="0.55000000000000004">
      <c r="A117" s="62" t="s">
        <v>142</v>
      </c>
      <c r="B117" s="62" t="s">
        <v>142</v>
      </c>
      <c r="C117" s="60">
        <v>24</v>
      </c>
      <c r="D117" s="62" t="s">
        <v>142</v>
      </c>
      <c r="E117" s="5" t="s">
        <v>71</v>
      </c>
      <c r="F117" s="57">
        <v>83.33</v>
      </c>
      <c r="H117" s="62" t="s">
        <v>142</v>
      </c>
      <c r="I117" s="5" t="s">
        <v>71</v>
      </c>
      <c r="J117" s="57">
        <v>54.17</v>
      </c>
      <c r="L117" s="62" t="s">
        <v>142</v>
      </c>
      <c r="M117" s="5" t="s">
        <v>71</v>
      </c>
      <c r="N117" s="57">
        <v>54.17</v>
      </c>
      <c r="P117" s="62" t="s">
        <v>142</v>
      </c>
      <c r="Q117" s="5" t="s">
        <v>71</v>
      </c>
      <c r="R117" s="57">
        <v>45.83</v>
      </c>
      <c r="T117" s="62" t="s">
        <v>142</v>
      </c>
      <c r="U117" s="5" t="s">
        <v>71</v>
      </c>
      <c r="V117" s="57">
        <v>37.5</v>
      </c>
      <c r="X117" s="62" t="s">
        <v>142</v>
      </c>
      <c r="Y117" s="5" t="s">
        <v>71</v>
      </c>
      <c r="Z117" s="57">
        <v>0</v>
      </c>
    </row>
    <row r="118" spans="1:27" ht="14.7" thickBot="1" x14ac:dyDescent="0.55000000000000004">
      <c r="A118" s="63" t="s">
        <v>143</v>
      </c>
      <c r="B118" s="63" t="s">
        <v>144</v>
      </c>
      <c r="C118" s="60">
        <v>2679</v>
      </c>
      <c r="D118" s="63" t="s">
        <v>143</v>
      </c>
      <c r="E118" s="5" t="s">
        <v>71</v>
      </c>
      <c r="F118" s="57">
        <v>7.0000000000000007E-2</v>
      </c>
      <c r="H118" s="63" t="s">
        <v>143</v>
      </c>
      <c r="I118" s="5" t="s">
        <v>71</v>
      </c>
      <c r="J118" s="57">
        <v>7.0000000000000007E-2</v>
      </c>
      <c r="L118" s="63" t="s">
        <v>143</v>
      </c>
      <c r="M118" s="5" t="s">
        <v>71</v>
      </c>
      <c r="N118" s="57">
        <v>0</v>
      </c>
      <c r="P118" s="63" t="s">
        <v>143</v>
      </c>
      <c r="Q118" s="5" t="s">
        <v>71</v>
      </c>
      <c r="R118" s="57">
        <v>0</v>
      </c>
      <c r="T118" s="63" t="s">
        <v>143</v>
      </c>
      <c r="U118" s="5" t="s">
        <v>71</v>
      </c>
      <c r="V118" s="57">
        <v>99.78</v>
      </c>
      <c r="X118" s="63" t="s">
        <v>143</v>
      </c>
      <c r="Y118" s="5" t="s">
        <v>71</v>
      </c>
      <c r="Z118" s="57">
        <v>0</v>
      </c>
    </row>
    <row r="119" spans="1:27" ht="14.7" thickBot="1" x14ac:dyDescent="0.55000000000000004">
      <c r="E119" s="2"/>
      <c r="F119" s="87">
        <v>464697</v>
      </c>
      <c r="G119" s="87">
        <v>488185</v>
      </c>
      <c r="J119" s="87">
        <v>442085</v>
      </c>
      <c r="K119" s="110">
        <v>488185</v>
      </c>
      <c r="N119" s="87">
        <v>428982</v>
      </c>
      <c r="O119" s="110">
        <v>488185</v>
      </c>
      <c r="R119" s="87">
        <v>420130</v>
      </c>
      <c r="S119" s="110">
        <v>488185</v>
      </c>
      <c r="V119" s="87">
        <v>42721</v>
      </c>
      <c r="W119" s="110">
        <v>488185</v>
      </c>
      <c r="Z119" s="87">
        <v>6050</v>
      </c>
      <c r="AA119" s="110">
        <v>442085</v>
      </c>
    </row>
    <row r="120" spans="1:27" x14ac:dyDescent="0.5">
      <c r="E120" s="10" t="s">
        <v>5</v>
      </c>
      <c r="F120" s="87"/>
      <c r="G120" s="87"/>
      <c r="J120" s="87"/>
      <c r="K120" s="110"/>
      <c r="N120" s="87"/>
      <c r="O120" s="110"/>
      <c r="R120" s="87"/>
      <c r="S120" s="110"/>
      <c r="V120" s="87"/>
      <c r="W120" s="110"/>
      <c r="Z120" s="87"/>
      <c r="AA120" s="110"/>
    </row>
    <row r="121" spans="1:27" ht="25.35" x14ac:dyDescent="0.5">
      <c r="E121" s="10" t="s">
        <v>72</v>
      </c>
      <c r="F121" s="12">
        <f>F119/G119</f>
        <v>0.9518870919835718</v>
      </c>
      <c r="J121" s="12">
        <f>J119/K119</f>
        <v>0.90556858567960918</v>
      </c>
      <c r="N121" s="12">
        <f>N119/O119</f>
        <v>0.87872835093253587</v>
      </c>
      <c r="R121" s="12">
        <f>R119/S119</f>
        <v>0.8605958806599957</v>
      </c>
      <c r="V121" s="12">
        <f>V119/W119</f>
        <v>8.7509857943197766E-2</v>
      </c>
      <c r="Z121" s="12">
        <f>Z119/AA119</f>
        <v>1.36851510456134E-2</v>
      </c>
    </row>
  </sheetData>
  <mergeCells count="45">
    <mergeCell ref="Z4:Z5"/>
    <mergeCell ref="AA5:AA6"/>
    <mergeCell ref="AA119:AA120"/>
    <mergeCell ref="F119:F120"/>
    <mergeCell ref="G119:G120"/>
    <mergeCell ref="J119:J120"/>
    <mergeCell ref="K119:K120"/>
    <mergeCell ref="N119:N120"/>
    <mergeCell ref="R119:R120"/>
    <mergeCell ref="V119:V120"/>
    <mergeCell ref="Z119:Z120"/>
    <mergeCell ref="O119:O120"/>
    <mergeCell ref="S119:S120"/>
    <mergeCell ref="W119:W120"/>
    <mergeCell ref="W2:W3"/>
    <mergeCell ref="G4:G5"/>
    <mergeCell ref="J4:J5"/>
    <mergeCell ref="K4:K5"/>
    <mergeCell ref="N4:N5"/>
    <mergeCell ref="O4:O5"/>
    <mergeCell ref="S4:S5"/>
    <mergeCell ref="V4:V5"/>
    <mergeCell ref="W4:W5"/>
    <mergeCell ref="X2:AA2"/>
    <mergeCell ref="A3:A4"/>
    <mergeCell ref="C3:C4"/>
    <mergeCell ref="X3:Y4"/>
    <mergeCell ref="AA3:AA4"/>
    <mergeCell ref="F4:F5"/>
    <mergeCell ref="D2:E3"/>
    <mergeCell ref="G2:G3"/>
    <mergeCell ref="H2:I3"/>
    <mergeCell ref="K2:K3"/>
    <mergeCell ref="L2:M3"/>
    <mergeCell ref="O2:O3"/>
    <mergeCell ref="R4:R5"/>
    <mergeCell ref="P2:Q3"/>
    <mergeCell ref="S2:S3"/>
    <mergeCell ref="T2:U3"/>
    <mergeCell ref="X1:AA1"/>
    <mergeCell ref="D1:G1"/>
    <mergeCell ref="H1:K1"/>
    <mergeCell ref="L1:O1"/>
    <mergeCell ref="P1:S1"/>
    <mergeCell ref="T1:W1"/>
  </mergeCells>
  <pageMargins left="0.7" right="0.7" top="0.75" bottom="0.75" header="0.3" footer="0.3"/>
  <pageSetup fitToWidth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19"/>
  <sheetViews>
    <sheetView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R13" sqref="R13"/>
    </sheetView>
  </sheetViews>
  <sheetFormatPr defaultRowHeight="14.35" x14ac:dyDescent="0.5"/>
  <cols>
    <col min="2" max="2" width="22.29296875" customWidth="1"/>
  </cols>
  <sheetData>
    <row r="1" spans="1:27" ht="14.7" thickBot="1" x14ac:dyDescent="0.55000000000000004">
      <c r="D1" s="89" t="s">
        <v>107</v>
      </c>
      <c r="E1" s="90"/>
      <c r="F1" s="90"/>
      <c r="G1" s="90"/>
      <c r="H1" s="89" t="s">
        <v>108</v>
      </c>
      <c r="I1" s="90"/>
      <c r="J1" s="90"/>
      <c r="K1" s="90"/>
      <c r="L1" s="89" t="s">
        <v>109</v>
      </c>
      <c r="M1" s="90"/>
      <c r="N1" s="90"/>
      <c r="O1" s="90"/>
      <c r="P1" s="89" t="s">
        <v>110</v>
      </c>
      <c r="Q1" s="90"/>
      <c r="R1" s="90"/>
      <c r="S1" s="90"/>
      <c r="T1" s="89" t="s">
        <v>111</v>
      </c>
      <c r="U1" s="90"/>
      <c r="V1" s="90"/>
      <c r="W1" s="90"/>
      <c r="X1" s="104" t="s">
        <v>112</v>
      </c>
      <c r="Y1" s="105"/>
      <c r="Z1" s="105"/>
      <c r="AA1" s="105"/>
    </row>
    <row r="2" spans="1:27" ht="25.5" customHeight="1" thickBot="1" x14ac:dyDescent="0.55000000000000004">
      <c r="A2" s="16" t="s">
        <v>74</v>
      </c>
      <c r="B2" s="16"/>
      <c r="D2" s="91"/>
      <c r="E2" s="92"/>
      <c r="F2" s="56"/>
      <c r="G2" s="97" t="s">
        <v>2</v>
      </c>
      <c r="H2" s="91"/>
      <c r="I2" s="92"/>
      <c r="J2" s="56"/>
      <c r="K2" s="97" t="s">
        <v>2</v>
      </c>
      <c r="L2" s="91"/>
      <c r="M2" s="92"/>
      <c r="N2" s="56"/>
      <c r="O2" s="97" t="s">
        <v>2</v>
      </c>
      <c r="P2" s="91"/>
      <c r="Q2" s="92"/>
      <c r="R2" s="56"/>
      <c r="S2" s="97" t="s">
        <v>2</v>
      </c>
      <c r="T2" s="91"/>
      <c r="U2" s="92"/>
      <c r="V2" s="56"/>
      <c r="W2" s="97" t="s">
        <v>2</v>
      </c>
      <c r="X2" s="89" t="s">
        <v>73</v>
      </c>
      <c r="Y2" s="90"/>
      <c r="Z2" s="90"/>
      <c r="AA2" s="90"/>
    </row>
    <row r="3" spans="1:27" ht="15.75" customHeight="1" thickBot="1" x14ac:dyDescent="0.55000000000000004">
      <c r="A3" s="100" t="s">
        <v>150</v>
      </c>
      <c r="B3" s="65"/>
      <c r="C3" s="102" t="s">
        <v>5</v>
      </c>
      <c r="D3" s="93"/>
      <c r="E3" s="94"/>
      <c r="F3" s="1">
        <v>1</v>
      </c>
      <c r="G3" s="98"/>
      <c r="H3" s="93"/>
      <c r="I3" s="94"/>
      <c r="J3" s="1">
        <v>1</v>
      </c>
      <c r="K3" s="98"/>
      <c r="L3" s="93"/>
      <c r="M3" s="94"/>
      <c r="N3" s="1">
        <v>1</v>
      </c>
      <c r="O3" s="98"/>
      <c r="P3" s="93"/>
      <c r="Q3" s="94"/>
      <c r="R3" s="1">
        <v>1</v>
      </c>
      <c r="S3" s="98"/>
      <c r="T3" s="93"/>
      <c r="U3" s="94"/>
      <c r="V3" s="1">
        <v>1</v>
      </c>
      <c r="W3" s="98"/>
      <c r="X3" s="91" t="s">
        <v>150</v>
      </c>
      <c r="Y3" s="92"/>
      <c r="Z3" s="1">
        <v>1</v>
      </c>
      <c r="AA3" s="97" t="s">
        <v>2</v>
      </c>
    </row>
    <row r="4" spans="1:27" ht="32.25" customHeight="1" thickBot="1" x14ac:dyDescent="0.55000000000000004">
      <c r="A4" s="101"/>
      <c r="B4" s="66"/>
      <c r="C4" s="103"/>
      <c r="D4" s="7" t="s">
        <v>150</v>
      </c>
      <c r="E4" s="2"/>
      <c r="F4" s="106">
        <v>96.84</v>
      </c>
      <c r="G4" s="86"/>
      <c r="H4" s="7" t="s">
        <v>150</v>
      </c>
      <c r="I4" s="2"/>
      <c r="J4" s="106">
        <v>94.35</v>
      </c>
      <c r="K4" s="86"/>
      <c r="L4" s="7" t="s">
        <v>150</v>
      </c>
      <c r="M4" s="2"/>
      <c r="N4" s="106">
        <v>90.09</v>
      </c>
      <c r="O4" s="86"/>
      <c r="P4" s="7" t="s">
        <v>150</v>
      </c>
      <c r="Q4" s="2"/>
      <c r="R4" s="106">
        <v>86.99</v>
      </c>
      <c r="S4" s="86"/>
      <c r="T4" s="7" t="s">
        <v>150</v>
      </c>
      <c r="U4" s="2"/>
      <c r="V4" s="108">
        <v>6.09</v>
      </c>
      <c r="W4" s="86"/>
      <c r="X4" s="93"/>
      <c r="Y4" s="94"/>
      <c r="Z4" s="106">
        <v>2.27</v>
      </c>
      <c r="AA4" s="98"/>
    </row>
    <row r="5" spans="1:27" ht="14.7" thickBot="1" x14ac:dyDescent="0.55000000000000004">
      <c r="A5" s="76">
        <v>1</v>
      </c>
      <c r="B5" s="59" t="s">
        <v>147</v>
      </c>
      <c r="C5" s="60">
        <v>63038</v>
      </c>
      <c r="D5" s="76">
        <v>1</v>
      </c>
      <c r="E5" s="5" t="s">
        <v>71</v>
      </c>
      <c r="F5" s="107"/>
      <c r="G5" s="87"/>
      <c r="H5" s="76">
        <v>1</v>
      </c>
      <c r="I5" s="5" t="s">
        <v>71</v>
      </c>
      <c r="J5" s="107"/>
      <c r="K5" s="87"/>
      <c r="L5" s="76">
        <v>1</v>
      </c>
      <c r="M5" s="5" t="s">
        <v>71</v>
      </c>
      <c r="N5" s="107"/>
      <c r="O5" s="87"/>
      <c r="P5" s="76">
        <v>1</v>
      </c>
      <c r="Q5" s="5" t="s">
        <v>71</v>
      </c>
      <c r="R5" s="107"/>
      <c r="S5" s="87"/>
      <c r="T5" s="76">
        <v>1</v>
      </c>
      <c r="U5" s="5" t="s">
        <v>71</v>
      </c>
      <c r="V5" s="109"/>
      <c r="W5" s="87"/>
      <c r="X5" s="76">
        <v>1</v>
      </c>
      <c r="Y5" s="5" t="s">
        <v>71</v>
      </c>
      <c r="Z5" s="107"/>
      <c r="AA5" s="86"/>
    </row>
    <row r="6" spans="1:27" ht="14.7" thickBot="1" x14ac:dyDescent="0.55000000000000004">
      <c r="A6" s="76">
        <v>2</v>
      </c>
      <c r="B6" s="59"/>
      <c r="C6" s="60">
        <v>57664</v>
      </c>
      <c r="D6" s="76">
        <v>2</v>
      </c>
      <c r="E6" s="5" t="s">
        <v>71</v>
      </c>
      <c r="F6" s="57">
        <v>97.24</v>
      </c>
      <c r="G6" s="11"/>
      <c r="H6" s="76">
        <v>2</v>
      </c>
      <c r="I6" s="5" t="s">
        <v>71</v>
      </c>
      <c r="J6" s="57">
        <v>93.27</v>
      </c>
      <c r="K6" s="11"/>
      <c r="L6" s="76">
        <v>2</v>
      </c>
      <c r="M6" s="5" t="s">
        <v>71</v>
      </c>
      <c r="N6" s="57">
        <v>90.17</v>
      </c>
      <c r="O6" s="11"/>
      <c r="P6" s="76">
        <v>2</v>
      </c>
      <c r="Q6" s="5" t="s">
        <v>71</v>
      </c>
      <c r="R6" s="57">
        <v>87.9</v>
      </c>
      <c r="S6" s="11"/>
      <c r="T6" s="76">
        <v>2</v>
      </c>
      <c r="U6" s="5" t="s">
        <v>71</v>
      </c>
      <c r="V6" s="58">
        <v>6.62</v>
      </c>
      <c r="W6" s="11"/>
      <c r="X6" s="76">
        <v>2</v>
      </c>
      <c r="Y6" s="5" t="s">
        <v>71</v>
      </c>
      <c r="Z6" s="57">
        <v>1.6</v>
      </c>
      <c r="AA6" s="87"/>
    </row>
    <row r="7" spans="1:27" ht="14.7" thickBot="1" x14ac:dyDescent="0.55000000000000004">
      <c r="A7" s="76">
        <v>3</v>
      </c>
      <c r="B7" s="59"/>
      <c r="C7" s="60">
        <v>57777</v>
      </c>
      <c r="D7" s="76">
        <v>3</v>
      </c>
      <c r="E7" s="5" t="s">
        <v>71</v>
      </c>
      <c r="F7" s="57">
        <v>97.58</v>
      </c>
      <c r="G7" s="11"/>
      <c r="H7" s="76">
        <v>3</v>
      </c>
      <c r="I7" s="5" t="s">
        <v>71</v>
      </c>
      <c r="J7" s="57">
        <v>93.18</v>
      </c>
      <c r="K7" s="75"/>
      <c r="L7" s="76">
        <v>3</v>
      </c>
      <c r="M7" s="5" t="s">
        <v>71</v>
      </c>
      <c r="N7" s="57">
        <v>90.79</v>
      </c>
      <c r="O7" s="11"/>
      <c r="P7" s="76">
        <v>3</v>
      </c>
      <c r="Q7" s="5" t="s">
        <v>71</v>
      </c>
      <c r="R7" s="57">
        <v>88.92</v>
      </c>
      <c r="S7" s="11"/>
      <c r="T7" s="76">
        <v>3</v>
      </c>
      <c r="U7" s="5" t="s">
        <v>71</v>
      </c>
      <c r="V7" s="58">
        <v>6.33</v>
      </c>
      <c r="W7" s="11"/>
      <c r="X7" s="76">
        <v>3</v>
      </c>
      <c r="Y7" s="5" t="s">
        <v>71</v>
      </c>
      <c r="Z7" s="57">
        <v>1.18</v>
      </c>
      <c r="AA7" s="11"/>
    </row>
    <row r="8" spans="1:27" ht="14.7" thickBot="1" x14ac:dyDescent="0.55000000000000004">
      <c r="A8" s="76">
        <v>4</v>
      </c>
      <c r="B8" s="59"/>
      <c r="C8" s="60">
        <v>53872</v>
      </c>
      <c r="D8" s="76">
        <v>4</v>
      </c>
      <c r="E8" s="5" t="s">
        <v>71</v>
      </c>
      <c r="F8" s="57">
        <v>97.19</v>
      </c>
      <c r="G8" s="11"/>
      <c r="H8" s="76">
        <v>4</v>
      </c>
      <c r="I8" s="5" t="s">
        <v>71</v>
      </c>
      <c r="J8" s="57">
        <v>93.51</v>
      </c>
      <c r="K8" s="75"/>
      <c r="L8" s="76">
        <v>4</v>
      </c>
      <c r="M8" s="5" t="s">
        <v>71</v>
      </c>
      <c r="N8" s="57">
        <v>91.04</v>
      </c>
      <c r="O8" s="11"/>
      <c r="P8" s="76">
        <v>4</v>
      </c>
      <c r="Q8" s="5" t="s">
        <v>71</v>
      </c>
      <c r="R8" s="57">
        <v>89.42</v>
      </c>
      <c r="S8" s="11"/>
      <c r="T8" s="76">
        <v>4</v>
      </c>
      <c r="U8" s="5" t="s">
        <v>71</v>
      </c>
      <c r="V8" s="58">
        <v>5.98</v>
      </c>
      <c r="W8" s="11"/>
      <c r="X8" s="76">
        <v>4</v>
      </c>
      <c r="Y8" s="5" t="s">
        <v>71</v>
      </c>
      <c r="Z8" s="57">
        <v>1.35</v>
      </c>
      <c r="AA8" s="11"/>
    </row>
    <row r="9" spans="1:27" ht="14.7" thickBot="1" x14ac:dyDescent="0.55000000000000004">
      <c r="A9" s="76">
        <v>5</v>
      </c>
      <c r="B9" s="59"/>
      <c r="C9" s="60">
        <v>48890</v>
      </c>
      <c r="D9" s="76">
        <v>5</v>
      </c>
      <c r="E9" s="5" t="s">
        <v>71</v>
      </c>
      <c r="F9" s="57">
        <v>97.27</v>
      </c>
      <c r="G9" s="11"/>
      <c r="H9" s="76">
        <v>5</v>
      </c>
      <c r="I9" s="5" t="s">
        <v>71</v>
      </c>
      <c r="J9" s="57">
        <v>93.26</v>
      </c>
      <c r="K9" s="75"/>
      <c r="L9" s="76">
        <v>5</v>
      </c>
      <c r="M9" s="5" t="s">
        <v>71</v>
      </c>
      <c r="N9" s="57">
        <v>90.72</v>
      </c>
      <c r="O9" s="11"/>
      <c r="P9" s="76">
        <v>5</v>
      </c>
      <c r="Q9" s="5" t="s">
        <v>71</v>
      </c>
      <c r="R9" s="57">
        <v>89.08</v>
      </c>
      <c r="S9" s="11"/>
      <c r="T9" s="76">
        <v>5</v>
      </c>
      <c r="U9" s="5" t="s">
        <v>71</v>
      </c>
      <c r="V9" s="58">
        <v>6.03</v>
      </c>
      <c r="W9" s="11"/>
      <c r="X9" s="76">
        <v>5</v>
      </c>
      <c r="Y9" s="5" t="s">
        <v>71</v>
      </c>
      <c r="Z9" s="57">
        <v>1.1599999999999999</v>
      </c>
      <c r="AA9" s="11"/>
    </row>
    <row r="10" spans="1:27" ht="14.7" thickBot="1" x14ac:dyDescent="0.55000000000000004">
      <c r="A10" s="76">
        <v>6</v>
      </c>
      <c r="B10" s="59"/>
      <c r="C10" s="60">
        <v>44512</v>
      </c>
      <c r="D10" s="76">
        <v>6</v>
      </c>
      <c r="E10" s="5" t="s">
        <v>71</v>
      </c>
      <c r="F10" s="57">
        <v>96.99</v>
      </c>
      <c r="G10" s="11"/>
      <c r="H10" s="76">
        <v>6</v>
      </c>
      <c r="I10" s="5" t="s">
        <v>71</v>
      </c>
      <c r="J10" s="57">
        <v>93.54</v>
      </c>
      <c r="K10" s="75"/>
      <c r="L10" s="76">
        <v>6</v>
      </c>
      <c r="M10" s="5" t="s">
        <v>71</v>
      </c>
      <c r="N10" s="57">
        <v>91.08</v>
      </c>
      <c r="O10" s="11"/>
      <c r="P10" s="76">
        <v>6</v>
      </c>
      <c r="Q10" s="5" t="s">
        <v>71</v>
      </c>
      <c r="R10" s="57">
        <v>89.49</v>
      </c>
      <c r="S10" s="11"/>
      <c r="T10" s="76">
        <v>6</v>
      </c>
      <c r="U10" s="5" t="s">
        <v>71</v>
      </c>
      <c r="V10" s="58">
        <v>5.95</v>
      </c>
      <c r="W10" s="11"/>
      <c r="X10" s="76">
        <v>6</v>
      </c>
      <c r="Y10" s="5" t="s">
        <v>71</v>
      </c>
      <c r="Z10" s="57">
        <v>1.26</v>
      </c>
      <c r="AA10" s="11"/>
    </row>
    <row r="11" spans="1:27" ht="14.7" thickBot="1" x14ac:dyDescent="0.55000000000000004">
      <c r="A11" s="76">
        <v>7</v>
      </c>
      <c r="B11" s="59"/>
      <c r="C11" s="60">
        <v>39881</v>
      </c>
      <c r="D11" s="76">
        <v>7</v>
      </c>
      <c r="E11" s="5" t="s">
        <v>71</v>
      </c>
      <c r="F11" s="57">
        <v>97.18</v>
      </c>
      <c r="G11" s="11"/>
      <c r="H11" s="76">
        <v>7</v>
      </c>
      <c r="I11" s="5" t="s">
        <v>71</v>
      </c>
      <c r="J11" s="57">
        <v>93.16</v>
      </c>
      <c r="K11" s="75"/>
      <c r="L11" s="76">
        <v>7</v>
      </c>
      <c r="M11" s="5" t="s">
        <v>71</v>
      </c>
      <c r="N11" s="57">
        <v>91.05</v>
      </c>
      <c r="O11" s="11"/>
      <c r="P11" s="76">
        <v>7</v>
      </c>
      <c r="Q11" s="5" t="s">
        <v>71</v>
      </c>
      <c r="R11" s="57">
        <v>89.41</v>
      </c>
      <c r="S11" s="11"/>
      <c r="T11" s="76">
        <v>7</v>
      </c>
      <c r="U11" s="5" t="s">
        <v>71</v>
      </c>
      <c r="V11" s="58">
        <v>5.94</v>
      </c>
      <c r="W11" s="11"/>
      <c r="X11" s="76">
        <v>7</v>
      </c>
      <c r="Y11" s="5" t="s">
        <v>71</v>
      </c>
      <c r="Z11" s="57">
        <v>0.98</v>
      </c>
      <c r="AA11" s="11"/>
    </row>
    <row r="12" spans="1:27" ht="14.7" thickBot="1" x14ac:dyDescent="0.55000000000000004">
      <c r="A12" s="76">
        <v>8</v>
      </c>
      <c r="B12" s="59"/>
      <c r="C12" s="60">
        <v>37450</v>
      </c>
      <c r="D12" s="76">
        <v>8</v>
      </c>
      <c r="E12" s="5" t="s">
        <v>71</v>
      </c>
      <c r="F12" s="57">
        <v>96.84</v>
      </c>
      <c r="G12" s="11"/>
      <c r="H12" s="76">
        <v>8</v>
      </c>
      <c r="I12" s="5" t="s">
        <v>71</v>
      </c>
      <c r="J12" s="57">
        <v>93.26</v>
      </c>
      <c r="K12" s="75"/>
      <c r="L12" s="76">
        <v>8</v>
      </c>
      <c r="M12" s="5" t="s">
        <v>71</v>
      </c>
      <c r="N12" s="57">
        <v>91.21</v>
      </c>
      <c r="O12" s="11"/>
      <c r="P12" s="76">
        <v>8</v>
      </c>
      <c r="Q12" s="5" t="s">
        <v>71</v>
      </c>
      <c r="R12" s="57">
        <v>89.98</v>
      </c>
      <c r="S12" s="11"/>
      <c r="T12" s="76">
        <v>8</v>
      </c>
      <c r="U12" s="5" t="s">
        <v>71</v>
      </c>
      <c r="V12" s="58">
        <v>5.89</v>
      </c>
      <c r="W12" s="11"/>
      <c r="X12" s="76">
        <v>8</v>
      </c>
      <c r="Y12" s="5" t="s">
        <v>71</v>
      </c>
      <c r="Z12" s="57">
        <v>1.03</v>
      </c>
      <c r="AA12" s="11"/>
    </row>
    <row r="13" spans="1:27" ht="14.7" thickBot="1" x14ac:dyDescent="0.55000000000000004">
      <c r="A13" s="76">
        <v>9</v>
      </c>
      <c r="B13" s="59"/>
      <c r="C13" s="60">
        <v>33179</v>
      </c>
      <c r="D13" s="76">
        <v>9</v>
      </c>
      <c r="E13" s="5" t="s">
        <v>71</v>
      </c>
      <c r="F13" s="57">
        <v>97.14</v>
      </c>
      <c r="G13" s="11"/>
      <c r="H13" s="76">
        <v>9</v>
      </c>
      <c r="I13" s="5" t="s">
        <v>71</v>
      </c>
      <c r="J13" s="57">
        <v>93.89</v>
      </c>
      <c r="K13" s="75"/>
      <c r="L13" s="76">
        <v>9</v>
      </c>
      <c r="M13" s="5" t="s">
        <v>71</v>
      </c>
      <c r="N13" s="57">
        <v>91.66</v>
      </c>
      <c r="O13" s="11"/>
      <c r="P13" s="76">
        <v>9</v>
      </c>
      <c r="Q13" s="5" t="s">
        <v>71</v>
      </c>
      <c r="R13" s="57">
        <v>90.58</v>
      </c>
      <c r="S13" s="11"/>
      <c r="T13" s="76">
        <v>9</v>
      </c>
      <c r="U13" s="5" t="s">
        <v>71</v>
      </c>
      <c r="V13" s="58">
        <v>5.56</v>
      </c>
      <c r="W13" s="11"/>
      <c r="X13" s="76">
        <v>9</v>
      </c>
      <c r="Y13" s="5" t="s">
        <v>71</v>
      </c>
      <c r="Z13" s="57">
        <v>0.99</v>
      </c>
      <c r="AA13" s="11"/>
    </row>
    <row r="14" spans="1:27" ht="14.7" thickBot="1" x14ac:dyDescent="0.55000000000000004">
      <c r="A14" s="76">
        <v>10</v>
      </c>
      <c r="B14" s="59" t="s">
        <v>148</v>
      </c>
      <c r="C14" s="60">
        <v>32659</v>
      </c>
      <c r="D14" s="76">
        <v>10</v>
      </c>
      <c r="E14" s="5" t="s">
        <v>71</v>
      </c>
      <c r="F14" s="57">
        <v>96.89</v>
      </c>
      <c r="G14" s="11"/>
      <c r="H14" s="76">
        <v>10</v>
      </c>
      <c r="I14" s="5" t="s">
        <v>71</v>
      </c>
      <c r="J14" s="57">
        <v>93.29</v>
      </c>
      <c r="K14" s="75"/>
      <c r="L14" s="76">
        <v>10</v>
      </c>
      <c r="M14" s="5" t="s">
        <v>71</v>
      </c>
      <c r="N14" s="57">
        <v>91.42</v>
      </c>
      <c r="O14" s="11"/>
      <c r="P14" s="76">
        <v>10</v>
      </c>
      <c r="Q14" s="5" t="s">
        <v>71</v>
      </c>
      <c r="R14" s="57">
        <v>90.44</v>
      </c>
      <c r="S14" s="11"/>
      <c r="T14" s="76">
        <v>10</v>
      </c>
      <c r="U14" s="5" t="s">
        <v>71</v>
      </c>
      <c r="V14" s="58">
        <v>6.11</v>
      </c>
      <c r="W14" s="11"/>
      <c r="X14" s="76">
        <v>10</v>
      </c>
      <c r="Y14" s="5" t="s">
        <v>71</v>
      </c>
      <c r="Z14" s="57">
        <v>0.9</v>
      </c>
      <c r="AA14" s="11"/>
    </row>
    <row r="15" spans="1:27" ht="14.7" thickBot="1" x14ac:dyDescent="0.55000000000000004">
      <c r="A15" s="80">
        <v>99</v>
      </c>
      <c r="B15" s="59" t="s">
        <v>149</v>
      </c>
      <c r="C15" s="60">
        <v>19263</v>
      </c>
      <c r="D15" s="80">
        <v>99</v>
      </c>
      <c r="E15" s="5" t="s">
        <v>71</v>
      </c>
      <c r="F15" s="57">
        <v>47.87</v>
      </c>
      <c r="G15" s="11"/>
      <c r="H15" s="80">
        <v>99</v>
      </c>
      <c r="I15" s="5" t="s">
        <v>71</v>
      </c>
      <c r="J15" s="57">
        <v>19.100000000000001</v>
      </c>
      <c r="K15" s="75"/>
      <c r="L15" s="80">
        <v>99</v>
      </c>
      <c r="M15" s="5" t="s">
        <v>71</v>
      </c>
      <c r="N15" s="57">
        <v>15.88</v>
      </c>
      <c r="O15" s="11"/>
      <c r="P15" s="80">
        <v>99</v>
      </c>
      <c r="Q15" s="5" t="s">
        <v>71</v>
      </c>
      <c r="R15" s="57">
        <v>14.13</v>
      </c>
      <c r="S15" s="11"/>
      <c r="T15" s="80">
        <v>99</v>
      </c>
      <c r="U15" s="5" t="s">
        <v>71</v>
      </c>
      <c r="V15" s="58">
        <v>73.599999999999994</v>
      </c>
      <c r="W15" s="11"/>
      <c r="X15" s="80">
        <v>99</v>
      </c>
      <c r="Y15" s="5" t="s">
        <v>71</v>
      </c>
      <c r="Z15" s="57">
        <v>4.57</v>
      </c>
      <c r="AA15" s="11"/>
    </row>
    <row r="16" spans="1:27" ht="14.7" thickBot="1" x14ac:dyDescent="0.55000000000000004">
      <c r="A16" s="62"/>
      <c r="B16" s="59"/>
      <c r="C16" s="60"/>
      <c r="D16" s="8"/>
      <c r="E16" s="5"/>
      <c r="F16" s="57"/>
      <c r="G16" s="11"/>
      <c r="H16" s="8"/>
      <c r="I16" s="5"/>
      <c r="J16" s="57"/>
      <c r="K16" s="11"/>
      <c r="L16" s="8"/>
      <c r="M16" s="5"/>
      <c r="N16" s="57"/>
      <c r="O16" s="11"/>
      <c r="P16" s="8"/>
      <c r="Q16" s="5"/>
      <c r="R16" s="57"/>
      <c r="S16" s="11"/>
      <c r="T16" s="8"/>
      <c r="U16" s="5"/>
      <c r="V16" s="58"/>
      <c r="W16" s="11"/>
      <c r="X16" s="8"/>
      <c r="Y16" s="5"/>
      <c r="Z16" s="57"/>
      <c r="AA16" s="11"/>
    </row>
    <row r="17" spans="1:27" ht="14.7" thickBot="1" x14ac:dyDescent="0.55000000000000004">
      <c r="D17" s="7"/>
      <c r="E17" s="2"/>
      <c r="F17" s="87">
        <v>464697</v>
      </c>
      <c r="G17" s="87">
        <v>488185</v>
      </c>
      <c r="H17" s="7"/>
      <c r="I17" s="2"/>
      <c r="J17" s="87">
        <v>442085</v>
      </c>
      <c r="K17" s="87">
        <v>488185</v>
      </c>
      <c r="L17" s="7"/>
      <c r="M17" s="2"/>
      <c r="N17" s="87">
        <v>428982</v>
      </c>
      <c r="O17" s="87">
        <v>488185</v>
      </c>
      <c r="P17" s="7"/>
      <c r="Q17" s="2"/>
      <c r="R17" s="87">
        <v>420130</v>
      </c>
      <c r="S17" s="87">
        <v>488185</v>
      </c>
      <c r="T17" s="7"/>
      <c r="U17" s="2"/>
      <c r="V17" s="87">
        <v>42721</v>
      </c>
      <c r="W17" s="87">
        <v>488185</v>
      </c>
      <c r="X17" s="7"/>
      <c r="Y17" s="2"/>
      <c r="Z17" s="87">
        <v>6050</v>
      </c>
      <c r="AA17" s="87">
        <v>442085</v>
      </c>
    </row>
    <row r="18" spans="1:27" ht="25.35" x14ac:dyDescent="0.5">
      <c r="A18" s="9" t="s">
        <v>2</v>
      </c>
      <c r="B18" s="68"/>
      <c r="C18">
        <f>SUM(C5:C17)</f>
        <v>488185</v>
      </c>
      <c r="D18" s="9" t="s">
        <v>2</v>
      </c>
      <c r="E18" s="10" t="s">
        <v>5</v>
      </c>
      <c r="F18" s="87"/>
      <c r="G18" s="87"/>
      <c r="H18" s="9" t="s">
        <v>2</v>
      </c>
      <c r="I18" s="10" t="s">
        <v>5</v>
      </c>
      <c r="J18" s="87"/>
      <c r="K18" s="87"/>
      <c r="L18" s="9" t="s">
        <v>2</v>
      </c>
      <c r="M18" s="10" t="s">
        <v>5</v>
      </c>
      <c r="N18" s="87"/>
      <c r="O18" s="87"/>
      <c r="P18" s="9" t="s">
        <v>2</v>
      </c>
      <c r="Q18" s="10" t="s">
        <v>5</v>
      </c>
      <c r="R18" s="87"/>
      <c r="S18" s="87"/>
      <c r="T18" s="9" t="s">
        <v>2</v>
      </c>
      <c r="U18" s="10" t="s">
        <v>5</v>
      </c>
      <c r="V18" s="87"/>
      <c r="W18" s="87"/>
      <c r="X18" s="9" t="s">
        <v>2</v>
      </c>
      <c r="Y18" s="10" t="s">
        <v>5</v>
      </c>
      <c r="Z18" s="87"/>
      <c r="AA18" s="87"/>
    </row>
    <row r="19" spans="1:27" ht="38" x14ac:dyDescent="0.5">
      <c r="E19" s="10" t="s">
        <v>72</v>
      </c>
      <c r="F19" s="12">
        <f>F17/G17</f>
        <v>0.9518870919835718</v>
      </c>
      <c r="J19" s="12">
        <f>J17/K17</f>
        <v>0.90556858567960918</v>
      </c>
      <c r="N19" s="12">
        <f>N17/O17</f>
        <v>0.87872835093253587</v>
      </c>
      <c r="R19" s="12">
        <f>R17/S17</f>
        <v>0.8605958806599957</v>
      </c>
      <c r="V19" s="12">
        <f>V17/W17</f>
        <v>8.7509857943197766E-2</v>
      </c>
      <c r="Z19" s="12">
        <f>Z17/AA17</f>
        <v>1.36851510456134E-2</v>
      </c>
    </row>
  </sheetData>
  <mergeCells count="45">
    <mergeCell ref="Z4:Z5"/>
    <mergeCell ref="AA5:AA6"/>
    <mergeCell ref="AA17:AA18"/>
    <mergeCell ref="O17:O18"/>
    <mergeCell ref="R17:R18"/>
    <mergeCell ref="S17:S18"/>
    <mergeCell ref="V17:V18"/>
    <mergeCell ref="W17:W18"/>
    <mergeCell ref="Z17:Z18"/>
    <mergeCell ref="F17:F18"/>
    <mergeCell ref="G17:G18"/>
    <mergeCell ref="J17:J18"/>
    <mergeCell ref="K17:K18"/>
    <mergeCell ref="N17:N18"/>
    <mergeCell ref="W2:W3"/>
    <mergeCell ref="G4:G5"/>
    <mergeCell ref="J4:J5"/>
    <mergeCell ref="K4:K5"/>
    <mergeCell ref="N4:N5"/>
    <mergeCell ref="O4:O5"/>
    <mergeCell ref="S4:S5"/>
    <mergeCell ref="V4:V5"/>
    <mergeCell ref="W4:W5"/>
    <mergeCell ref="X2:AA2"/>
    <mergeCell ref="A3:A4"/>
    <mergeCell ref="C3:C4"/>
    <mergeCell ref="X3:Y4"/>
    <mergeCell ref="AA3:AA4"/>
    <mergeCell ref="F4:F5"/>
    <mergeCell ref="D2:E3"/>
    <mergeCell ref="G2:G3"/>
    <mergeCell ref="H2:I3"/>
    <mergeCell ref="K2:K3"/>
    <mergeCell ref="L2:M3"/>
    <mergeCell ref="O2:O3"/>
    <mergeCell ref="R4:R5"/>
    <mergeCell ref="P2:Q3"/>
    <mergeCell ref="S2:S3"/>
    <mergeCell ref="T2:U3"/>
    <mergeCell ref="X1:AA1"/>
    <mergeCell ref="D1:G1"/>
    <mergeCell ref="H1:K1"/>
    <mergeCell ref="L1:O1"/>
    <mergeCell ref="P1:S1"/>
    <mergeCell ref="T1:W1"/>
  </mergeCells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data quality</vt:lpstr>
      <vt:lpstr>DOB Issues by LA</vt:lpstr>
      <vt:lpstr>Linkage Summary</vt:lpstr>
      <vt:lpstr>Best match workings</vt:lpstr>
      <vt:lpstr>LA Linkage rates by criteria</vt:lpstr>
      <vt:lpstr>Sex Linkage rates by criteria</vt:lpstr>
      <vt:lpstr>YOB Linkage rates by criteria</vt:lpstr>
      <vt:lpstr>SIMD Linkage rates by criteria</vt:lpstr>
    </vt:vector>
  </TitlesOfParts>
  <Company>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David Henderson</cp:lastModifiedBy>
  <cp:lastPrinted>2017-06-20T15:39:55Z</cp:lastPrinted>
  <dcterms:created xsi:type="dcterms:W3CDTF">2017-05-17T10:44:46Z</dcterms:created>
  <dcterms:modified xsi:type="dcterms:W3CDTF">2017-12-08T15:34:59Z</dcterms:modified>
</cp:coreProperties>
</file>