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8263A730-C88A-4EF6-AC84-E3ACB35D9EB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D Consent Catch Up" sheetId="11" r:id="rId1"/>
  </sheets>
  <definedNames>
    <definedName name="Display_Week">'MD Consent Catch Up'!$E$4</definedName>
    <definedName name="_xlnm.Print_Titles" localSheetId="0">'MD Consent Catch Up'!$4:$6</definedName>
    <definedName name="Project_Start">'MD Consent Catch Up'!$E$3</definedName>
    <definedName name="task_end" localSheetId="0">'MD Consent Catch Up'!$F1</definedName>
    <definedName name="task_progress" localSheetId="0">'MD Consent Catch Up'!$D1</definedName>
    <definedName name="task_start" localSheetId="0">'MD Consent Catch Up'!$E1</definedName>
    <definedName name="today" localSheetId="0">TODAY()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11" l="1"/>
  <c r="E42" i="11"/>
  <c r="F41" i="11"/>
  <c r="E41" i="11"/>
  <c r="F39" i="11"/>
  <c r="E39" i="11"/>
  <c r="F38" i="11"/>
  <c r="E38" i="11"/>
  <c r="F36" i="11"/>
  <c r="E36" i="11"/>
  <c r="F29" i="11"/>
  <c r="F28" i="11"/>
  <c r="F26" i="11"/>
  <c r="E26" i="11"/>
  <c r="F25" i="11"/>
  <c r="E25" i="11"/>
  <c r="F23" i="11"/>
  <c r="E23" i="11"/>
  <c r="F22" i="11"/>
  <c r="E22" i="11"/>
  <c r="E21" i="11"/>
  <c r="F21" i="11" s="1"/>
  <c r="E19" i="11"/>
  <c r="F19" i="11" s="1"/>
  <c r="E9" i="11" l="1"/>
  <c r="F9" i="11" s="1"/>
  <c r="E16" i="11" l="1"/>
  <c r="F16" i="11" s="1"/>
  <c r="E10" i="11"/>
  <c r="F10" i="11" s="1"/>
  <c r="E11" i="11" s="1"/>
  <c r="F11" i="11" s="1"/>
  <c r="E12" i="11" s="1"/>
  <c r="F12" i="11" s="1"/>
  <c r="H9" i="11"/>
  <c r="H7" i="11" l="1"/>
  <c r="I5" i="11" l="1"/>
  <c r="H43" i="11"/>
  <c r="H24" i="11"/>
  <c r="H18" i="11"/>
  <c r="H15" i="11"/>
  <c r="H8" i="11"/>
  <c r="I6" i="11" l="1"/>
  <c r="H11" i="11" l="1"/>
  <c r="E13" i="11"/>
  <c r="F13" i="11" s="1"/>
  <c r="J5" i="11"/>
  <c r="K5" i="11" s="1"/>
  <c r="L5" i="11" s="1"/>
  <c r="M5" i="11" s="1"/>
  <c r="N5" i="11" s="1"/>
  <c r="O5" i="11" s="1"/>
  <c r="P5" i="11" s="1"/>
  <c r="I4" i="11"/>
  <c r="H12" i="11" l="1"/>
  <c r="H13" i="11"/>
  <c r="P4" i="11"/>
  <c r="Q5" i="11"/>
  <c r="R5" i="11" s="1"/>
  <c r="S5" i="11" s="1"/>
  <c r="T5" i="11" s="1"/>
  <c r="U5" i="11" s="1"/>
  <c r="V5" i="11" s="1"/>
  <c r="W5" i="11" s="1"/>
  <c r="J6" i="11"/>
  <c r="E14" i="11" l="1"/>
  <c r="F14" i="11" s="1"/>
  <c r="W4" i="11"/>
  <c r="X5" i="11"/>
  <c r="Y5" i="11" s="1"/>
  <c r="Z5" i="11" s="1"/>
  <c r="AA5" i="11" s="1"/>
  <c r="AB5" i="11" s="1"/>
  <c r="AC5" i="11" s="1"/>
  <c r="AD5" i="11" s="1"/>
  <c r="K6" i="11"/>
  <c r="E17" i="11" l="1"/>
  <c r="F17" i="11" s="1"/>
  <c r="E20" i="11"/>
  <c r="F20" i="11" s="1"/>
  <c r="E27" i="11"/>
  <c r="H16" i="11"/>
  <c r="AE5" i="11"/>
  <c r="AF5" i="11" s="1"/>
  <c r="AG5" i="11" s="1"/>
  <c r="AH5" i="11" s="1"/>
  <c r="AI5" i="11" s="1"/>
  <c r="AJ5" i="11" s="1"/>
  <c r="AD4" i="11"/>
  <c r="L6" i="11"/>
  <c r="E28" i="11" l="1"/>
  <c r="F27" i="11"/>
  <c r="H14" i="11"/>
  <c r="H22" i="11"/>
  <c r="H17" i="11"/>
  <c r="AK5" i="11"/>
  <c r="AL5" i="11" s="1"/>
  <c r="AM5" i="11" s="1"/>
  <c r="AN5" i="11" s="1"/>
  <c r="AO5" i="11" s="1"/>
  <c r="AP5" i="11" s="1"/>
  <c r="AQ5" i="11" s="1"/>
  <c r="M6" i="11"/>
  <c r="E29" i="11" l="1"/>
  <c r="E31" i="11" s="1"/>
  <c r="F31" i="11" s="1"/>
  <c r="E32" i="11" s="1"/>
  <c r="F32" i="11" s="1"/>
  <c r="E34" i="11" s="1"/>
  <c r="F34" i="11" s="1"/>
  <c r="H19" i="11"/>
  <c r="H25" i="11"/>
  <c r="AR5" i="11"/>
  <c r="AS5" i="11" s="1"/>
  <c r="AK4" i="11"/>
  <c r="N6" i="11"/>
  <c r="H26" i="11" l="1"/>
  <c r="AT5" i="11"/>
  <c r="AS6" i="11"/>
  <c r="AR4" i="11"/>
  <c r="O6" i="11"/>
  <c r="AU5" i="11" l="1"/>
  <c r="AT6" i="11"/>
  <c r="AV5" i="11" l="1"/>
  <c r="AU6" i="11"/>
  <c r="P6" i="11"/>
  <c r="Q6" i="11"/>
  <c r="AW5" i="11" l="1"/>
  <c r="AV6" i="11"/>
  <c r="R6" i="11"/>
  <c r="AX5" i="11" l="1"/>
  <c r="AY5" i="11" s="1"/>
  <c r="AW6" i="11"/>
  <c r="S6" i="11"/>
  <c r="AY6" i="11" l="1"/>
  <c r="AZ5" i="11"/>
  <c r="AY4" i="11"/>
  <c r="AX6" i="11"/>
  <c r="T6" i="11"/>
  <c r="BA5" i="11" l="1"/>
  <c r="AZ6" i="11"/>
  <c r="U6" i="11"/>
  <c r="BA6" i="11" l="1"/>
  <c r="BB5" i="11"/>
  <c r="V6" i="11"/>
  <c r="BB6" i="11" l="1"/>
  <c r="BC5" i="11"/>
  <c r="W6" i="11"/>
  <c r="BC6" i="11" l="1"/>
  <c r="BD5" i="11"/>
  <c r="X6" i="11"/>
  <c r="BE5" i="11" l="1"/>
  <c r="BD6" i="11"/>
  <c r="Y6" i="11"/>
  <c r="BE6" i="11" l="1"/>
  <c r="BF5" i="11"/>
  <c r="Z6" i="11"/>
  <c r="BF6" i="11" l="1"/>
  <c r="BG5" i="11"/>
  <c r="BF4" i="11"/>
  <c r="AA6" i="11"/>
  <c r="BG6" i="11" l="1"/>
  <c r="BH5" i="11"/>
  <c r="AB6" i="11"/>
  <c r="BI5" i="11" l="1"/>
  <c r="BH6" i="11"/>
  <c r="AC6" i="11"/>
  <c r="BJ5" i="11" l="1"/>
  <c r="BI6" i="11"/>
  <c r="AD6" i="11"/>
  <c r="BK5" i="11" l="1"/>
  <c r="BJ6" i="11"/>
  <c r="AE6" i="11"/>
  <c r="BL5" i="11" l="1"/>
  <c r="BM5" i="11" s="1"/>
  <c r="BK6" i="11"/>
  <c r="AF6" i="11"/>
  <c r="BN5" i="11" l="1"/>
  <c r="BM4" i="11"/>
  <c r="BM6" i="11"/>
  <c r="BL6" i="11"/>
  <c r="AG6" i="11"/>
  <c r="BN6" i="11" l="1"/>
  <c r="BO5" i="11"/>
  <c r="AH6" i="11"/>
  <c r="BO6" i="11" l="1"/>
  <c r="BP5" i="11"/>
  <c r="AI6" i="11"/>
  <c r="BP6" i="11" l="1"/>
  <c r="BQ5" i="11"/>
  <c r="AJ6" i="11"/>
  <c r="BQ6" i="11" l="1"/>
  <c r="BR5" i="11"/>
  <c r="AK6" i="11"/>
  <c r="BR6" i="11" l="1"/>
  <c r="BS5" i="11"/>
  <c r="AL6" i="11"/>
  <c r="BS6" i="11" l="1"/>
  <c r="BT5" i="11"/>
  <c r="AM6" i="11"/>
  <c r="BU5" i="11" l="1"/>
  <c r="BT4" i="11"/>
  <c r="BT6" i="11"/>
  <c r="AN6" i="11"/>
  <c r="BU6" i="11" l="1"/>
  <c r="BV5" i="11"/>
  <c r="AO6" i="11"/>
  <c r="BW5" i="11" l="1"/>
  <c r="BV6" i="11"/>
  <c r="AP6" i="11"/>
  <c r="BW6" i="11" l="1"/>
  <c r="BX5" i="11"/>
  <c r="AQ6" i="11"/>
  <c r="BY5" i="11" l="1"/>
  <c r="BX6" i="11"/>
  <c r="AR6" i="11"/>
  <c r="BY6" i="11" l="1"/>
  <c r="BZ5" i="11"/>
  <c r="BZ6" i="11" l="1"/>
  <c r="CA5" i="11"/>
  <c r="CA6" i="11" l="1"/>
  <c r="CB5" i="11"/>
  <c r="CA4" i="11"/>
  <c r="CC5" i="11" l="1"/>
  <c r="CB6" i="11"/>
  <c r="CC6" i="11" l="1"/>
  <c r="CD5" i="11"/>
  <c r="CE5" i="11" l="1"/>
  <c r="CD6" i="11"/>
  <c r="CE6" i="11" l="1"/>
  <c r="CF5" i="11"/>
  <c r="CF6" i="11" l="1"/>
  <c r="CG5" i="11"/>
  <c r="CG6" i="11" s="1"/>
</calcChain>
</file>

<file path=xl/sharedStrings.xml><?xml version="1.0" encoding="utf-8"?>
<sst xmlns="http://schemas.openxmlformats.org/spreadsheetml/2006/main" count="81" uniqueCount="68">
  <si>
    <t>Insert new rows ABOVE this one</t>
  </si>
  <si>
    <t>Project Start:</t>
  </si>
  <si>
    <t>PROGRESS</t>
  </si>
  <si>
    <t>START</t>
  </si>
  <si>
    <t>END</t>
  </si>
  <si>
    <t>DAYS</t>
  </si>
  <si>
    <t>Display Week:</t>
  </si>
  <si>
    <t>TASK</t>
  </si>
  <si>
    <t>Project Lead: David Hui</t>
  </si>
  <si>
    <t>Literature Research</t>
  </si>
  <si>
    <t>Deliverables</t>
  </si>
  <si>
    <t>Intelligent Healthcare Limited</t>
  </si>
  <si>
    <t>Reading papers</t>
  </si>
  <si>
    <t>Topic selection</t>
  </si>
  <si>
    <t>Paper research</t>
  </si>
  <si>
    <t>Paper evaluation</t>
  </si>
  <si>
    <t>Literature Review Rpeort submission</t>
  </si>
  <si>
    <t>Literature Review Rpeort write-up</t>
  </si>
  <si>
    <t>Topic</t>
  </si>
  <si>
    <t>Papers</t>
  </si>
  <si>
    <t>Report</t>
  </si>
  <si>
    <t>Data Preparation</t>
  </si>
  <si>
    <t>Design Early Detection Tool for Diabetes Project</t>
  </si>
  <si>
    <t>ASSIGNED
Team</t>
  </si>
  <si>
    <t>Reseach</t>
  </si>
  <si>
    <t>Data Science</t>
  </si>
  <si>
    <t>Data research</t>
  </si>
  <si>
    <t>Dataset</t>
  </si>
  <si>
    <t>Data cleansing</t>
  </si>
  <si>
    <t>Design Phase</t>
  </si>
  <si>
    <t>Implement Phase</t>
  </si>
  <si>
    <t>Test Phase</t>
  </si>
  <si>
    <t>Deploy Phase</t>
  </si>
  <si>
    <t>Maintenance Phase</t>
  </si>
  <si>
    <t>Marketing</t>
  </si>
  <si>
    <t>IT</t>
  </si>
  <si>
    <t>IT &amp; Data Science</t>
  </si>
  <si>
    <t>Launch Phase</t>
  </si>
  <si>
    <t>Gantt chart design</t>
  </si>
  <si>
    <t>Gantt chart</t>
  </si>
  <si>
    <t>Frame &amp; select theme</t>
  </si>
  <si>
    <t>Product software architecture design</t>
  </si>
  <si>
    <t>theme</t>
  </si>
  <si>
    <t>Product Specification design</t>
  </si>
  <si>
    <t>product specification</t>
  </si>
  <si>
    <t>software architecture</t>
  </si>
  <si>
    <t>Software tool &amp; hardware methodology selection</t>
  </si>
  <si>
    <t>software&amp; hardware</t>
  </si>
  <si>
    <t>Software engineering methodology selection</t>
  </si>
  <si>
    <t>method</t>
  </si>
  <si>
    <t>Data visualization</t>
  </si>
  <si>
    <t>charts</t>
  </si>
  <si>
    <t>Machine learning model</t>
  </si>
  <si>
    <t>model</t>
  </si>
  <si>
    <t>Tool Interface with Charts &amp; Model</t>
  </si>
  <si>
    <t>tool</t>
  </si>
  <si>
    <t xml:space="preserve">Tool testing </t>
  </si>
  <si>
    <t>User evalution plan and method</t>
  </si>
  <si>
    <t>plan</t>
  </si>
  <si>
    <t>Risk Assessment on personal info protection &amp; data security</t>
  </si>
  <si>
    <t>Quality control on software development</t>
  </si>
  <si>
    <t>Customer relationship management plan</t>
  </si>
  <si>
    <t xml:space="preserve">Product makreting strategy </t>
  </si>
  <si>
    <t>Upload the product prototype</t>
  </si>
  <si>
    <t>Project Report</t>
  </si>
  <si>
    <t>Report write-up</t>
  </si>
  <si>
    <t>Report submission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</si>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</sst>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m/d/yy;@"/>
    <numFmt numFmtId="165" formatCode="ddd\,\ m/d/yyyy"/>
    <numFmt numFmtId="166" formatCode="mmm\ d\,\ yyyy"/>
    <numFmt numFmtId="167" formatCode="d"/>
  </numFmts>
  <fonts count="18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  <xf numFmtId="0" fontId="16" fillId="0" borderId="0"/>
    <xf numFmtId="43" fontId="9" fillId="0" borderId="3" applyFont="0" applyFill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Alignment="0" applyProtection="0"/>
    <xf numFmtId="0" fontId="10" fillId="0" borderId="0" applyNumberFormat="0" applyFill="0" applyProtection="0">
      <alignment vertical="top"/>
    </xf>
    <xf numFmtId="0" fontId="9" fillId="0" borderId="0" applyNumberFormat="0" applyFill="0" applyProtection="0">
      <alignment horizontal="right" indent="1"/>
    </xf>
    <xf numFmtId="165" fontId="9" fillId="0" borderId="3">
      <alignment horizontal="center" vertical="center"/>
    </xf>
    <xf numFmtId="164" fontId="9" fillId="0" borderId="2" applyFill="0">
      <alignment horizontal="center" vertical="center"/>
    </xf>
    <xf numFmtId="0" fontId="9" fillId="0" borderId="2" applyFill="0">
      <alignment horizontal="center" vertical="center"/>
    </xf>
    <xf numFmtId="0" fontId="9" fillId="0" borderId="2" applyFill="0">
      <alignment horizontal="left" vertical="center" indent="2"/>
    </xf>
    <xf numFmtId="0" fontId="17" fillId="0" borderId="0">
      <alignment vertical="top" wrapText="1"/>
    </xf>
    <xf numFmtId="9" fontId="17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7" fillId="13" borderId="1" xfId="0" applyFont="1" applyFill="1" applyBorder="1" applyAlignment="1">
      <alignment horizontal="left" vertical="center" indent="1"/>
    </xf>
    <xf numFmtId="0" fontId="7" fillId="13" borderId="1" xfId="0" applyFont="1" applyFill="1" applyBorder="1" applyAlignment="1">
      <alignment horizontal="center" vertical="center" wrapText="1"/>
    </xf>
    <xf numFmtId="167" fontId="11" fillId="7" borderId="0" xfId="0" applyNumberFormat="1" applyFont="1" applyFill="1" applyAlignment="1">
      <alignment horizontal="center" vertical="center"/>
    </xf>
    <xf numFmtId="167" fontId="11" fillId="7" borderId="6" xfId="0" applyNumberFormat="1" applyFont="1" applyFill="1" applyBorder="1" applyAlignment="1">
      <alignment horizontal="center" vertical="center"/>
    </xf>
    <xf numFmtId="167" fontId="11" fillId="7" borderId="7" xfId="0" applyNumberFormat="1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 shrinkToFit="1"/>
    </xf>
    <xf numFmtId="0" fontId="14" fillId="0" borderId="0" xfId="0" applyFont="1"/>
    <xf numFmtId="0" fontId="15" fillId="0" borderId="0" xfId="1" applyFont="1" applyAlignment="1" applyProtection="1"/>
    <xf numFmtId="0" fontId="5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indent="1"/>
    </xf>
    <xf numFmtId="9" fontId="5" fillId="8" borderId="2" xfId="2" applyFon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5" fillId="8" borderId="2" xfId="0" applyNumberFormat="1" applyFont="1" applyFill="1" applyBorder="1" applyAlignment="1">
      <alignment horizontal="center" vertical="center"/>
    </xf>
    <xf numFmtId="9" fontId="5" fillId="3" borderId="2" xfId="2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indent="1"/>
    </xf>
    <xf numFmtId="9" fontId="5" fillId="9" borderId="2" xfId="2" applyFon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 vertical="center"/>
    </xf>
    <xf numFmtId="164" fontId="5" fillId="9" borderId="2" xfId="0" applyNumberFormat="1" applyFont="1" applyFill="1" applyBorder="1" applyAlignment="1">
      <alignment horizontal="center" vertical="center"/>
    </xf>
    <xf numFmtId="9" fontId="5" fillId="4" borderId="2" xfId="2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 indent="1"/>
    </xf>
    <xf numFmtId="9" fontId="5" fillId="6" borderId="2" xfId="2" applyFon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9" fontId="5" fillId="11" borderId="2" xfId="2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indent="1"/>
    </xf>
    <xf numFmtId="9" fontId="5" fillId="5" borderId="2" xfId="2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9" fontId="5" fillId="10" borderId="2" xfId="2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center" vertical="center"/>
    </xf>
    <xf numFmtId="9" fontId="5" fillId="2" borderId="2" xfId="2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2" borderId="9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1" applyFont="1" applyProtection="1">
      <alignment vertical="top"/>
    </xf>
    <xf numFmtId="0" fontId="0" fillId="0" borderId="0" xfId="0" applyAlignment="1">
      <alignment wrapText="1"/>
    </xf>
    <xf numFmtId="0" fontId="13" fillId="0" borderId="0" xfId="5" applyAlignment="1">
      <alignment horizontal="left"/>
    </xf>
    <xf numFmtId="0" fontId="10" fillId="0" borderId="0" xfId="6"/>
    <xf numFmtId="0" fontId="10" fillId="0" borderId="0" xfId="7">
      <alignment vertical="top"/>
    </xf>
    <xf numFmtId="164" fontId="9" fillId="3" borderId="2" xfId="10" applyFill="1">
      <alignment horizontal="center" vertical="center"/>
    </xf>
    <xf numFmtId="164" fontId="9" fillId="4" borderId="2" xfId="10" applyFill="1">
      <alignment horizontal="center" vertical="center"/>
    </xf>
    <xf numFmtId="164" fontId="9" fillId="11" borderId="2" xfId="10" applyFill="1">
      <alignment horizontal="center" vertical="center"/>
    </xf>
    <xf numFmtId="164" fontId="9" fillId="10" borderId="2" xfId="10" applyFill="1">
      <alignment horizontal="center" vertical="center"/>
    </xf>
    <xf numFmtId="0" fontId="9" fillId="8" borderId="2" xfId="11" applyFill="1">
      <alignment horizontal="center" vertical="center"/>
    </xf>
    <xf numFmtId="0" fontId="9" fillId="3" borderId="2" xfId="11" applyFill="1">
      <alignment horizontal="center" vertical="center"/>
    </xf>
    <xf numFmtId="0" fontId="9" fillId="9" borderId="2" xfId="11" applyFill="1">
      <alignment horizontal="center" vertical="center"/>
    </xf>
    <xf numFmtId="0" fontId="9" fillId="4" borderId="2" xfId="11" applyFill="1">
      <alignment horizontal="center" vertical="center"/>
    </xf>
    <xf numFmtId="0" fontId="9" fillId="6" borderId="2" xfId="11" applyFill="1">
      <alignment horizontal="center" vertical="center"/>
    </xf>
    <xf numFmtId="0" fontId="9" fillId="11" borderId="2" xfId="11" applyFill="1">
      <alignment horizontal="center" vertical="center"/>
    </xf>
    <xf numFmtId="0" fontId="9" fillId="5" borderId="2" xfId="11" applyFill="1">
      <alignment horizontal="center" vertical="center"/>
    </xf>
    <xf numFmtId="0" fontId="9" fillId="10" borderId="2" xfId="11" applyFill="1">
      <alignment horizontal="center" vertical="center"/>
    </xf>
    <xf numFmtId="0" fontId="9" fillId="3" borderId="2" xfId="12" applyFill="1">
      <alignment horizontal="left" vertical="center" indent="2"/>
    </xf>
    <xf numFmtId="0" fontId="9" fillId="4" borderId="2" xfId="12" applyFill="1">
      <alignment horizontal="left" vertical="center" indent="2"/>
    </xf>
    <xf numFmtId="0" fontId="9" fillId="11" borderId="2" xfId="12" applyFill="1">
      <alignment horizontal="left" vertical="center" indent="2"/>
    </xf>
    <xf numFmtId="0" fontId="9" fillId="10" borderId="2" xfId="12" applyFill="1">
      <alignment horizontal="left" vertical="center" indent="2"/>
    </xf>
    <xf numFmtId="0" fontId="9" fillId="14" borderId="2" xfId="11" applyFill="1">
      <alignment horizontal="center" vertical="center"/>
    </xf>
    <xf numFmtId="9" fontId="5" fillId="14" borderId="2" xfId="2" applyFont="1" applyFill="1" applyBorder="1" applyAlignment="1">
      <alignment horizontal="center" vertical="center"/>
    </xf>
    <xf numFmtId="164" fontId="9" fillId="14" borderId="2" xfId="10" applyFill="1">
      <alignment horizontal="center" vertical="center"/>
    </xf>
    <xf numFmtId="0" fontId="9" fillId="15" borderId="2" xfId="12" applyFill="1">
      <alignment horizontal="left" vertical="center" indent="2"/>
    </xf>
    <xf numFmtId="0" fontId="9" fillId="15" borderId="2" xfId="11" applyFill="1">
      <alignment horizontal="center" vertical="center"/>
    </xf>
    <xf numFmtId="9" fontId="5" fillId="15" borderId="2" xfId="2" applyFont="1" applyFill="1" applyBorder="1" applyAlignment="1">
      <alignment horizontal="center" vertical="center"/>
    </xf>
    <xf numFmtId="164" fontId="9" fillId="15" borderId="2" xfId="10" applyFill="1">
      <alignment horizontal="center" vertical="center"/>
    </xf>
    <xf numFmtId="166" fontId="0" fillId="7" borderId="4" xfId="0" applyNumberFormat="1" applyFill="1" applyBorder="1" applyAlignment="1">
      <alignment horizontal="left" vertical="center" wrapText="1" indent="1"/>
    </xf>
    <xf numFmtId="166" fontId="0" fillId="7" borderId="1" xfId="0" applyNumberFormat="1" applyFill="1" applyBorder="1" applyAlignment="1">
      <alignment horizontal="left" vertical="center" wrapText="1" indent="1"/>
    </xf>
    <xf numFmtId="166" fontId="0" fillId="7" borderId="5" xfId="0" applyNumberFormat="1" applyFill="1" applyBorder="1" applyAlignment="1">
      <alignment horizontal="left" vertical="center" wrapText="1" indent="1"/>
    </xf>
    <xf numFmtId="165" fontId="9" fillId="0" borderId="3" xfId="9">
      <alignment horizontal="center" vertical="center"/>
    </xf>
    <xf numFmtId="0" fontId="9" fillId="0" borderId="0" xfId="8">
      <alignment horizontal="right" indent="1"/>
    </xf>
    <xf numFmtId="0" fontId="9" fillId="0" borderId="7" xfId="8" applyBorder="1">
      <alignment horizontal="right" indent="1"/>
    </xf>
    <xf numFmtId="0" fontId="0" fillId="0" borderId="10" xfId="0" applyBorder="1"/>
    <xf numFmtId="9" fontId="5" fillId="16" borderId="2" xfId="2" applyFont="1" applyFill="1" applyBorder="1" applyAlignment="1">
      <alignment horizontal="center" vertical="center"/>
    </xf>
    <xf numFmtId="164" fontId="9" fillId="16" borderId="2" xfId="10" applyFill="1">
      <alignment horizontal="center" vertical="center"/>
    </xf>
    <xf numFmtId="164" fontId="9" fillId="9" borderId="2" xfId="10" applyFill="1">
      <alignment horizontal="center" vertical="center"/>
    </xf>
    <xf numFmtId="9" fontId="9" fillId="14" borderId="2" xfId="14" applyFont="1" applyFill="1" applyBorder="1" applyAlignment="1">
      <alignment horizontal="center" vertical="center"/>
    </xf>
    <xf numFmtId="9" fontId="9" fillId="15" borderId="2" xfId="14" applyFont="1" applyFill="1" applyBorder="1" applyAlignment="1">
      <alignment horizontal="center" vertical="center"/>
    </xf>
    <xf numFmtId="9" fontId="9" fillId="16" borderId="2" xfId="14" applyFont="1" applyFill="1" applyBorder="1" applyAlignment="1">
      <alignment horizontal="center" vertical="center"/>
    </xf>
    <xf numFmtId="9" fontId="9" fillId="3" borderId="2" xfId="14" applyFont="1" applyFill="1" applyBorder="1" applyAlignment="1">
      <alignment horizontal="center" vertical="center"/>
    </xf>
    <xf numFmtId="9" fontId="9" fillId="9" borderId="2" xfId="14" applyFont="1" applyFill="1" applyBorder="1" applyAlignment="1">
      <alignment horizontal="center" vertical="center"/>
    </xf>
    <xf numFmtId="9" fontId="9" fillId="4" borderId="2" xfId="14" applyFont="1" applyFill="1" applyBorder="1" applyAlignment="1">
      <alignment horizontal="center" vertical="center"/>
    </xf>
    <xf numFmtId="0" fontId="6" fillId="14" borderId="2" xfId="14" applyNumberFormat="1" applyFont="1" applyFill="1" applyBorder="1" applyAlignment="1">
      <alignment horizontal="left" vertical="center" indent="2"/>
    </xf>
    <xf numFmtId="0" fontId="9" fillId="15" borderId="2" xfId="14" applyNumberFormat="1" applyFont="1" applyFill="1" applyBorder="1" applyAlignment="1">
      <alignment horizontal="left" vertical="center" indent="2"/>
    </xf>
    <xf numFmtId="0" fontId="6" fillId="16" borderId="2" xfId="14" applyNumberFormat="1" applyFont="1" applyFill="1" applyBorder="1" applyAlignment="1">
      <alignment horizontal="left" vertical="center" indent="2"/>
    </xf>
    <xf numFmtId="0" fontId="9" fillId="3" borderId="2" xfId="14" applyNumberFormat="1" applyFont="1" applyFill="1" applyBorder="1" applyAlignment="1">
      <alignment horizontal="left" vertical="center" indent="2"/>
    </xf>
    <xf numFmtId="0" fontId="6" fillId="9" borderId="2" xfId="14" applyNumberFormat="1" applyFont="1" applyFill="1" applyBorder="1" applyAlignment="1">
      <alignment horizontal="left" vertical="center" indent="2"/>
    </xf>
    <xf numFmtId="0" fontId="9" fillId="4" borderId="2" xfId="14" applyNumberFormat="1" applyFont="1" applyFill="1" applyBorder="1" applyAlignment="1">
      <alignment horizontal="left" vertical="center" indent="2"/>
    </xf>
    <xf numFmtId="0" fontId="6" fillId="17" borderId="2" xfId="0" applyFont="1" applyFill="1" applyBorder="1" applyAlignment="1">
      <alignment horizontal="left" vertical="center" indent="1"/>
    </xf>
    <xf numFmtId="0" fontId="9" fillId="17" borderId="2" xfId="11" applyFill="1">
      <alignment horizontal="center" vertical="center"/>
    </xf>
    <xf numFmtId="9" fontId="5" fillId="17" borderId="2" xfId="2" applyFont="1" applyFill="1" applyBorder="1" applyAlignment="1">
      <alignment horizontal="center" vertical="center"/>
    </xf>
    <xf numFmtId="164" fontId="0" fillId="17" borderId="2" xfId="0" applyNumberFormat="1" applyFill="1" applyBorder="1" applyAlignment="1">
      <alignment horizontal="center" vertical="center"/>
    </xf>
    <xf numFmtId="164" fontId="5" fillId="17" borderId="2" xfId="0" applyNumberFormat="1" applyFont="1" applyFill="1" applyBorder="1" applyAlignment="1">
      <alignment horizontal="center" vertical="center"/>
    </xf>
    <xf numFmtId="0" fontId="9" fillId="18" borderId="2" xfId="12" applyFill="1">
      <alignment horizontal="left" vertical="center" indent="2"/>
    </xf>
    <xf numFmtId="0" fontId="9" fillId="18" borderId="2" xfId="11" applyFill="1">
      <alignment horizontal="center" vertical="center"/>
    </xf>
    <xf numFmtId="9" fontId="5" fillId="18" borderId="2" xfId="2" applyFont="1" applyFill="1" applyBorder="1" applyAlignment="1">
      <alignment horizontal="center" vertical="center"/>
    </xf>
    <xf numFmtId="164" fontId="9" fillId="18" borderId="2" xfId="10" applyFill="1">
      <alignment horizontal="center" vertical="center"/>
    </xf>
    <xf numFmtId="0" fontId="6" fillId="14" borderId="2" xfId="0" applyFont="1" applyFill="1" applyBorder="1" applyAlignment="1">
      <alignment horizontal="left" vertical="center" indent="1"/>
    </xf>
    <xf numFmtId="164" fontId="0" fillId="14" borderId="2" xfId="0" applyNumberFormat="1" applyFill="1" applyBorder="1" applyAlignment="1">
      <alignment horizontal="center" vertical="center"/>
    </xf>
    <xf numFmtId="164" fontId="5" fillId="14" borderId="2" xfId="0" applyNumberFormat="1" applyFont="1" applyFill="1" applyBorder="1" applyAlignment="1">
      <alignment horizontal="center" vertical="center"/>
    </xf>
  </cellXfs>
  <cellStyles count="15">
    <cellStyle name="Comma" xfId="4" builtinId="3" customBuiltin="1"/>
    <cellStyle name="Date" xfId="10" xr:uid="{229918B6-DD13-4F5A-97B9-305F7E002AA3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ame" xfId="11" xr:uid="{B2D3C1EE-6B41-4801-AAFC-C2274E49E503}"/>
    <cellStyle name="Normal" xfId="0" builtinId="0"/>
    <cellStyle name="Normal 2" xfId="13" xr:uid="{A75DCDA7-EFF1-4393-A2B0-209518DF48F6}"/>
    <cellStyle name="Percent" xfId="2" builtinId="5"/>
    <cellStyle name="Percent 2" xfId="14" xr:uid="{2833B16A-DDE1-4131-A93A-4CC8C97F13F0}"/>
    <cellStyle name="Project Start" xfId="9" xr:uid="{8EB8A09A-C31C-40A3-B2C1-9449520178B8}"/>
    <cellStyle name="Task" xfId="12" xr:uid="{6391D789-272B-4DD2-9BF3-2CDCF610FA41}"/>
    <cellStyle name="Title" xfId="5" builtinId="15" customBuiltin="1"/>
    <cellStyle name="zHiddenText" xfId="3" xr:uid="{26E66EE6-E33F-4D77-BAE4-0FB4F5BBF673}"/>
  </cellStyles>
  <dxfs count="12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G46"/>
  <sheetViews>
    <sheetView showGridLines="0" tabSelected="1" showRuler="0" zoomScaleNormal="100" zoomScalePageLayoutView="70" workbookViewId="0">
      <pane ySplit="6" topLeftCell="A7" activePane="bottomLeft" state="frozen"/>
      <selection pane="bottomLeft" activeCell="F43" sqref="F43"/>
    </sheetView>
  </sheetViews>
  <sheetFormatPr defaultRowHeight="30" customHeight="1" x14ac:dyDescent="0.3"/>
  <cols>
    <col min="1" max="1" width="47.109375" customWidth="1"/>
    <col min="2" max="2" width="14.5546875" customWidth="1"/>
    <col min="3" max="3" width="20.33203125" customWidth="1"/>
    <col min="4" max="4" width="10.6640625" customWidth="1"/>
    <col min="5" max="5" width="10.44140625" style="5" customWidth="1"/>
    <col min="6" max="6" width="10.44140625" customWidth="1"/>
    <col min="7" max="7" width="2.6640625" customWidth="1"/>
    <col min="8" max="8" width="6.109375" hidden="1" customWidth="1"/>
    <col min="9" max="85" width="2.5546875" customWidth="1"/>
  </cols>
  <sheetData>
    <row r="1" spans="1:85" ht="30" customHeight="1" x14ac:dyDescent="0.55000000000000004">
      <c r="A1" s="50" t="s">
        <v>22</v>
      </c>
      <c r="B1" s="50"/>
      <c r="C1" s="1"/>
      <c r="D1" s="2"/>
      <c r="E1" s="4"/>
      <c r="F1" s="46"/>
      <c r="H1" s="2"/>
      <c r="I1" s="14"/>
    </row>
    <row r="2" spans="1:85" ht="30" customHeight="1" x14ac:dyDescent="0.35">
      <c r="A2" s="51" t="s">
        <v>11</v>
      </c>
      <c r="B2" s="51"/>
      <c r="I2" s="48"/>
    </row>
    <row r="3" spans="1:85" ht="30" customHeight="1" x14ac:dyDescent="0.3">
      <c r="A3" s="52" t="s">
        <v>8</v>
      </c>
      <c r="B3" s="52"/>
      <c r="C3" s="80" t="s">
        <v>1</v>
      </c>
      <c r="D3" s="81"/>
      <c r="E3" s="79">
        <v>44136</v>
      </c>
      <c r="F3" s="79"/>
    </row>
    <row r="4" spans="1:85" ht="30" customHeight="1" x14ac:dyDescent="0.3">
      <c r="C4" s="80" t="s">
        <v>6</v>
      </c>
      <c r="D4" s="81"/>
      <c r="E4" s="7">
        <v>1</v>
      </c>
      <c r="I4" s="76">
        <f>I5</f>
        <v>44137</v>
      </c>
      <c r="J4" s="77"/>
      <c r="K4" s="77"/>
      <c r="L4" s="77"/>
      <c r="M4" s="77"/>
      <c r="N4" s="77"/>
      <c r="O4" s="78"/>
      <c r="P4" s="76">
        <f>P5</f>
        <v>44144</v>
      </c>
      <c r="Q4" s="77"/>
      <c r="R4" s="77"/>
      <c r="S4" s="77"/>
      <c r="T4" s="77"/>
      <c r="U4" s="77"/>
      <c r="V4" s="78"/>
      <c r="W4" s="76">
        <f>W5</f>
        <v>44151</v>
      </c>
      <c r="X4" s="77"/>
      <c r="Y4" s="77"/>
      <c r="Z4" s="77"/>
      <c r="AA4" s="77"/>
      <c r="AB4" s="77"/>
      <c r="AC4" s="78"/>
      <c r="AD4" s="76">
        <f>AD5</f>
        <v>44158</v>
      </c>
      <c r="AE4" s="77"/>
      <c r="AF4" s="77"/>
      <c r="AG4" s="77"/>
      <c r="AH4" s="77"/>
      <c r="AI4" s="77"/>
      <c r="AJ4" s="78"/>
      <c r="AK4" s="76">
        <f>AK5</f>
        <v>44165</v>
      </c>
      <c r="AL4" s="77"/>
      <c r="AM4" s="77"/>
      <c r="AN4" s="77"/>
      <c r="AO4" s="77"/>
      <c r="AP4" s="77"/>
      <c r="AQ4" s="78"/>
      <c r="AR4" s="76">
        <f>AR5</f>
        <v>44172</v>
      </c>
      <c r="AS4" s="77"/>
      <c r="AT4" s="77"/>
      <c r="AU4" s="77"/>
      <c r="AV4" s="77"/>
      <c r="AW4" s="77"/>
      <c r="AX4" s="78"/>
      <c r="AY4" s="76">
        <f>AY5</f>
        <v>44179</v>
      </c>
      <c r="AZ4" s="77"/>
      <c r="BA4" s="77"/>
      <c r="BB4" s="77"/>
      <c r="BC4" s="77"/>
      <c r="BD4" s="77"/>
      <c r="BE4" s="78"/>
      <c r="BF4" s="76">
        <f>BF5</f>
        <v>44186</v>
      </c>
      <c r="BG4" s="77"/>
      <c r="BH4" s="77"/>
      <c r="BI4" s="77"/>
      <c r="BJ4" s="77"/>
      <c r="BK4" s="77"/>
      <c r="BL4" s="78"/>
      <c r="BM4" s="76">
        <f>BM5</f>
        <v>44193</v>
      </c>
      <c r="BN4" s="77"/>
      <c r="BO4" s="77"/>
      <c r="BP4" s="77"/>
      <c r="BQ4" s="77"/>
      <c r="BR4" s="77"/>
      <c r="BS4" s="78"/>
      <c r="BT4" s="76">
        <f>BT5</f>
        <v>44200</v>
      </c>
      <c r="BU4" s="77"/>
      <c r="BV4" s="77"/>
      <c r="BW4" s="77"/>
      <c r="BX4" s="77"/>
      <c r="BY4" s="77"/>
      <c r="BZ4" s="78"/>
      <c r="CA4" s="76">
        <f>CA5</f>
        <v>44207</v>
      </c>
      <c r="CB4" s="77"/>
      <c r="CC4" s="77"/>
      <c r="CD4" s="77"/>
      <c r="CE4" s="77"/>
      <c r="CF4" s="77"/>
      <c r="CG4" s="78"/>
    </row>
    <row r="5" spans="1:85" ht="15" customHeight="1" x14ac:dyDescent="0.3">
      <c r="A5" s="82"/>
      <c r="B5" s="82"/>
      <c r="C5" s="82"/>
      <c r="D5" s="82"/>
      <c r="E5" s="82"/>
      <c r="F5" s="82"/>
      <c r="G5" s="82"/>
      <c r="I5" s="11">
        <f>Project_Start-WEEKDAY(Project_Start,1)+2+7*(Display_Week-1)</f>
        <v>44137</v>
      </c>
      <c r="J5" s="10">
        <f>I5+1</f>
        <v>44138</v>
      </c>
      <c r="K5" s="10">
        <f t="shared" ref="K5:AX5" si="0">J5+1</f>
        <v>44139</v>
      </c>
      <c r="L5" s="10">
        <f t="shared" si="0"/>
        <v>44140</v>
      </c>
      <c r="M5" s="10">
        <f t="shared" si="0"/>
        <v>44141</v>
      </c>
      <c r="N5" s="10">
        <f t="shared" si="0"/>
        <v>44142</v>
      </c>
      <c r="O5" s="12">
        <f t="shared" si="0"/>
        <v>44143</v>
      </c>
      <c r="P5" s="11">
        <f>O5+1</f>
        <v>44144</v>
      </c>
      <c r="Q5" s="10">
        <f>P5+1</f>
        <v>44145</v>
      </c>
      <c r="R5" s="10">
        <f t="shared" si="0"/>
        <v>44146</v>
      </c>
      <c r="S5" s="10">
        <f t="shared" si="0"/>
        <v>44147</v>
      </c>
      <c r="T5" s="10">
        <f t="shared" si="0"/>
        <v>44148</v>
      </c>
      <c r="U5" s="10">
        <f t="shared" si="0"/>
        <v>44149</v>
      </c>
      <c r="V5" s="12">
        <f t="shared" si="0"/>
        <v>44150</v>
      </c>
      <c r="W5" s="11">
        <f>V5+1</f>
        <v>44151</v>
      </c>
      <c r="X5" s="10">
        <f>W5+1</f>
        <v>44152</v>
      </c>
      <c r="Y5" s="10">
        <f t="shared" si="0"/>
        <v>44153</v>
      </c>
      <c r="Z5" s="10">
        <f t="shared" si="0"/>
        <v>44154</v>
      </c>
      <c r="AA5" s="10">
        <f t="shared" si="0"/>
        <v>44155</v>
      </c>
      <c r="AB5" s="10">
        <f t="shared" si="0"/>
        <v>44156</v>
      </c>
      <c r="AC5" s="12">
        <f t="shared" si="0"/>
        <v>44157</v>
      </c>
      <c r="AD5" s="11">
        <f>AC5+1</f>
        <v>44158</v>
      </c>
      <c r="AE5" s="10">
        <f>AD5+1</f>
        <v>44159</v>
      </c>
      <c r="AF5" s="10">
        <f t="shared" si="0"/>
        <v>44160</v>
      </c>
      <c r="AG5" s="10">
        <f t="shared" si="0"/>
        <v>44161</v>
      </c>
      <c r="AH5" s="10">
        <f t="shared" si="0"/>
        <v>44162</v>
      </c>
      <c r="AI5" s="10">
        <f t="shared" si="0"/>
        <v>44163</v>
      </c>
      <c r="AJ5" s="12">
        <f t="shared" si="0"/>
        <v>44164</v>
      </c>
      <c r="AK5" s="11">
        <f>AJ5+1</f>
        <v>44165</v>
      </c>
      <c r="AL5" s="10">
        <f>AK5+1</f>
        <v>44166</v>
      </c>
      <c r="AM5" s="10">
        <f t="shared" si="0"/>
        <v>44167</v>
      </c>
      <c r="AN5" s="10">
        <f t="shared" si="0"/>
        <v>44168</v>
      </c>
      <c r="AO5" s="10">
        <f t="shared" si="0"/>
        <v>44169</v>
      </c>
      <c r="AP5" s="10">
        <f t="shared" si="0"/>
        <v>44170</v>
      </c>
      <c r="AQ5" s="12">
        <f t="shared" si="0"/>
        <v>44171</v>
      </c>
      <c r="AR5" s="11">
        <f>AQ5+1</f>
        <v>44172</v>
      </c>
      <c r="AS5" s="10">
        <f>AR5+1</f>
        <v>44173</v>
      </c>
      <c r="AT5" s="10">
        <f t="shared" si="0"/>
        <v>44174</v>
      </c>
      <c r="AU5" s="10">
        <f t="shared" si="0"/>
        <v>44175</v>
      </c>
      <c r="AV5" s="10">
        <f t="shared" si="0"/>
        <v>44176</v>
      </c>
      <c r="AW5" s="10">
        <f t="shared" si="0"/>
        <v>44177</v>
      </c>
      <c r="AX5" s="12">
        <f t="shared" si="0"/>
        <v>44178</v>
      </c>
      <c r="AY5" s="11">
        <f t="shared" ref="AY5:BL5" si="1">AX5+1</f>
        <v>44179</v>
      </c>
      <c r="AZ5" s="10">
        <f t="shared" si="1"/>
        <v>44180</v>
      </c>
      <c r="BA5" s="10">
        <f t="shared" si="1"/>
        <v>44181</v>
      </c>
      <c r="BB5" s="10">
        <f t="shared" si="1"/>
        <v>44182</v>
      </c>
      <c r="BC5" s="10">
        <f t="shared" si="1"/>
        <v>44183</v>
      </c>
      <c r="BD5" s="10">
        <f t="shared" si="1"/>
        <v>44184</v>
      </c>
      <c r="BE5" s="12">
        <f t="shared" si="1"/>
        <v>44185</v>
      </c>
      <c r="BF5" s="11">
        <f t="shared" si="1"/>
        <v>44186</v>
      </c>
      <c r="BG5" s="10">
        <f t="shared" si="1"/>
        <v>44187</v>
      </c>
      <c r="BH5" s="10">
        <f t="shared" si="1"/>
        <v>44188</v>
      </c>
      <c r="BI5" s="10">
        <f t="shared" si="1"/>
        <v>44189</v>
      </c>
      <c r="BJ5" s="10">
        <f t="shared" si="1"/>
        <v>44190</v>
      </c>
      <c r="BK5" s="10">
        <f t="shared" si="1"/>
        <v>44191</v>
      </c>
      <c r="BL5" s="12">
        <f t="shared" si="1"/>
        <v>44192</v>
      </c>
      <c r="BM5" s="11">
        <f t="shared" ref="BM5" si="2">BL5+1</f>
        <v>44193</v>
      </c>
      <c r="BN5" s="10">
        <f t="shared" ref="BN5" si="3">BM5+1</f>
        <v>44194</v>
      </c>
      <c r="BO5" s="10">
        <f t="shared" ref="BO5" si="4">BN5+1</f>
        <v>44195</v>
      </c>
      <c r="BP5" s="10">
        <f t="shared" ref="BP5" si="5">BO5+1</f>
        <v>44196</v>
      </c>
      <c r="BQ5" s="10">
        <f t="shared" ref="BQ5" si="6">BP5+1</f>
        <v>44197</v>
      </c>
      <c r="BR5" s="10">
        <f t="shared" ref="BR5" si="7">BQ5+1</f>
        <v>44198</v>
      </c>
      <c r="BS5" s="12">
        <f t="shared" ref="BS5" si="8">BR5+1</f>
        <v>44199</v>
      </c>
      <c r="BT5" s="11">
        <f t="shared" ref="BT5" si="9">BS5+1</f>
        <v>44200</v>
      </c>
      <c r="BU5" s="10">
        <f t="shared" ref="BU5" si="10">BT5+1</f>
        <v>44201</v>
      </c>
      <c r="BV5" s="10">
        <f t="shared" ref="BV5" si="11">BU5+1</f>
        <v>44202</v>
      </c>
      <c r="BW5" s="10">
        <f t="shared" ref="BW5" si="12">BV5+1</f>
        <v>44203</v>
      </c>
      <c r="BX5" s="10">
        <f t="shared" ref="BX5" si="13">BW5+1</f>
        <v>44204</v>
      </c>
      <c r="BY5" s="10">
        <f t="shared" ref="BY5" si="14">BX5+1</f>
        <v>44205</v>
      </c>
      <c r="BZ5" s="12">
        <f t="shared" ref="BZ5" si="15">BY5+1</f>
        <v>44206</v>
      </c>
      <c r="CA5" s="11">
        <f t="shared" ref="CA5" si="16">BZ5+1</f>
        <v>44207</v>
      </c>
      <c r="CB5" s="10">
        <f t="shared" ref="CB5" si="17">CA5+1</f>
        <v>44208</v>
      </c>
      <c r="CC5" s="10">
        <f t="shared" ref="CC5" si="18">CB5+1</f>
        <v>44209</v>
      </c>
      <c r="CD5" s="10">
        <f t="shared" ref="CD5" si="19">CC5+1</f>
        <v>44210</v>
      </c>
      <c r="CE5" s="10">
        <f t="shared" ref="CE5" si="20">CD5+1</f>
        <v>44211</v>
      </c>
      <c r="CF5" s="10">
        <f t="shared" ref="CF5" si="21">CE5+1</f>
        <v>44212</v>
      </c>
      <c r="CG5" s="12">
        <f t="shared" ref="CG5" si="22">CF5+1</f>
        <v>44213</v>
      </c>
    </row>
    <row r="6" spans="1:85" ht="30" customHeight="1" thickBot="1" x14ac:dyDescent="0.35">
      <c r="A6" s="8" t="s">
        <v>7</v>
      </c>
      <c r="B6" s="9" t="s">
        <v>23</v>
      </c>
      <c r="C6" s="9" t="s">
        <v>10</v>
      </c>
      <c r="D6" s="9" t="s">
        <v>2</v>
      </c>
      <c r="E6" s="9" t="s">
        <v>3</v>
      </c>
      <c r="F6" s="9" t="s">
        <v>4</v>
      </c>
      <c r="G6" s="9"/>
      <c r="H6" s="9" t="s">
        <v>5</v>
      </c>
      <c r="I6" s="13" t="str">
        <f>LEFT(TEXT(I5,"ddd"),1)</f>
        <v>M</v>
      </c>
      <c r="J6" s="13" t="str">
        <f t="shared" ref="J6:AR6" si="23">LEFT(TEXT(J5,"ddd"),1)</f>
        <v>T</v>
      </c>
      <c r="K6" s="13" t="str">
        <f t="shared" si="23"/>
        <v>W</v>
      </c>
      <c r="L6" s="13" t="str">
        <f t="shared" si="23"/>
        <v>T</v>
      </c>
      <c r="M6" s="13" t="str">
        <f t="shared" si="23"/>
        <v>F</v>
      </c>
      <c r="N6" s="13" t="str">
        <f t="shared" si="23"/>
        <v>S</v>
      </c>
      <c r="O6" s="13" t="str">
        <f t="shared" si="23"/>
        <v>S</v>
      </c>
      <c r="P6" s="13" t="str">
        <f t="shared" si="23"/>
        <v>M</v>
      </c>
      <c r="Q6" s="13" t="str">
        <f t="shared" si="23"/>
        <v>T</v>
      </c>
      <c r="R6" s="13" t="str">
        <f t="shared" si="23"/>
        <v>W</v>
      </c>
      <c r="S6" s="13" t="str">
        <f t="shared" si="23"/>
        <v>T</v>
      </c>
      <c r="T6" s="13" t="str">
        <f t="shared" si="23"/>
        <v>F</v>
      </c>
      <c r="U6" s="13" t="str">
        <f t="shared" si="23"/>
        <v>S</v>
      </c>
      <c r="V6" s="13" t="str">
        <f t="shared" si="23"/>
        <v>S</v>
      </c>
      <c r="W6" s="13" t="str">
        <f t="shared" si="23"/>
        <v>M</v>
      </c>
      <c r="X6" s="13" t="str">
        <f t="shared" si="23"/>
        <v>T</v>
      </c>
      <c r="Y6" s="13" t="str">
        <f t="shared" si="23"/>
        <v>W</v>
      </c>
      <c r="Z6" s="13" t="str">
        <f t="shared" si="23"/>
        <v>T</v>
      </c>
      <c r="AA6" s="13" t="str">
        <f t="shared" si="23"/>
        <v>F</v>
      </c>
      <c r="AB6" s="13" t="str">
        <f t="shared" si="23"/>
        <v>S</v>
      </c>
      <c r="AC6" s="13" t="str">
        <f t="shared" si="23"/>
        <v>S</v>
      </c>
      <c r="AD6" s="13" t="str">
        <f t="shared" si="23"/>
        <v>M</v>
      </c>
      <c r="AE6" s="13" t="str">
        <f t="shared" si="23"/>
        <v>T</v>
      </c>
      <c r="AF6" s="13" t="str">
        <f t="shared" si="23"/>
        <v>W</v>
      </c>
      <c r="AG6" s="13" t="str">
        <f t="shared" si="23"/>
        <v>T</v>
      </c>
      <c r="AH6" s="13" t="str">
        <f t="shared" si="23"/>
        <v>F</v>
      </c>
      <c r="AI6" s="13" t="str">
        <f t="shared" si="23"/>
        <v>S</v>
      </c>
      <c r="AJ6" s="13" t="str">
        <f t="shared" si="23"/>
        <v>S</v>
      </c>
      <c r="AK6" s="13" t="str">
        <f t="shared" si="23"/>
        <v>M</v>
      </c>
      <c r="AL6" s="13" t="str">
        <f t="shared" si="23"/>
        <v>T</v>
      </c>
      <c r="AM6" s="13" t="str">
        <f t="shared" si="23"/>
        <v>W</v>
      </c>
      <c r="AN6" s="13" t="str">
        <f t="shared" si="23"/>
        <v>T</v>
      </c>
      <c r="AO6" s="13" t="str">
        <f t="shared" si="23"/>
        <v>F</v>
      </c>
      <c r="AP6" s="13" t="str">
        <f t="shared" si="23"/>
        <v>S</v>
      </c>
      <c r="AQ6" s="13" t="str">
        <f t="shared" si="23"/>
        <v>S</v>
      </c>
      <c r="AR6" s="13" t="str">
        <f t="shared" si="23"/>
        <v>M</v>
      </c>
      <c r="AS6" s="13" t="str">
        <f t="shared" ref="AS6:BL6" si="24">LEFT(TEXT(AS5,"ddd"),1)</f>
        <v>T</v>
      </c>
      <c r="AT6" s="13" t="str">
        <f t="shared" si="24"/>
        <v>W</v>
      </c>
      <c r="AU6" s="13" t="str">
        <f t="shared" si="24"/>
        <v>T</v>
      </c>
      <c r="AV6" s="13" t="str">
        <f t="shared" si="24"/>
        <v>F</v>
      </c>
      <c r="AW6" s="13" t="str">
        <f t="shared" si="24"/>
        <v>S</v>
      </c>
      <c r="AX6" s="13" t="str">
        <f t="shared" si="24"/>
        <v>S</v>
      </c>
      <c r="AY6" s="13" t="str">
        <f t="shared" si="24"/>
        <v>M</v>
      </c>
      <c r="AZ6" s="13" t="str">
        <f t="shared" si="24"/>
        <v>T</v>
      </c>
      <c r="BA6" s="13" t="str">
        <f t="shared" si="24"/>
        <v>W</v>
      </c>
      <c r="BB6" s="13" t="str">
        <f t="shared" si="24"/>
        <v>T</v>
      </c>
      <c r="BC6" s="13" t="str">
        <f t="shared" si="24"/>
        <v>F</v>
      </c>
      <c r="BD6" s="13" t="str">
        <f t="shared" si="24"/>
        <v>S</v>
      </c>
      <c r="BE6" s="13" t="str">
        <f t="shared" si="24"/>
        <v>S</v>
      </c>
      <c r="BF6" s="13" t="str">
        <f t="shared" si="24"/>
        <v>M</v>
      </c>
      <c r="BG6" s="13" t="str">
        <f t="shared" si="24"/>
        <v>T</v>
      </c>
      <c r="BH6" s="13" t="str">
        <f t="shared" si="24"/>
        <v>W</v>
      </c>
      <c r="BI6" s="13" t="str">
        <f t="shared" si="24"/>
        <v>T</v>
      </c>
      <c r="BJ6" s="13" t="str">
        <f t="shared" si="24"/>
        <v>F</v>
      </c>
      <c r="BK6" s="13" t="str">
        <f t="shared" si="24"/>
        <v>S</v>
      </c>
      <c r="BL6" s="13" t="str">
        <f t="shared" si="24"/>
        <v>S</v>
      </c>
      <c r="BM6" s="13" t="str">
        <f t="shared" ref="BM6:BZ6" si="25">LEFT(TEXT(BM5,"ddd"),1)</f>
        <v>M</v>
      </c>
      <c r="BN6" s="13" t="str">
        <f t="shared" si="25"/>
        <v>T</v>
      </c>
      <c r="BO6" s="13" t="str">
        <f t="shared" si="25"/>
        <v>W</v>
      </c>
      <c r="BP6" s="13" t="str">
        <f t="shared" si="25"/>
        <v>T</v>
      </c>
      <c r="BQ6" s="13" t="str">
        <f t="shared" si="25"/>
        <v>F</v>
      </c>
      <c r="BR6" s="13" t="str">
        <f t="shared" si="25"/>
        <v>S</v>
      </c>
      <c r="BS6" s="13" t="str">
        <f t="shared" si="25"/>
        <v>S</v>
      </c>
      <c r="BT6" s="13" t="str">
        <f t="shared" si="25"/>
        <v>M</v>
      </c>
      <c r="BU6" s="13" t="str">
        <f t="shared" si="25"/>
        <v>T</v>
      </c>
      <c r="BV6" s="13" t="str">
        <f t="shared" si="25"/>
        <v>W</v>
      </c>
      <c r="BW6" s="13" t="str">
        <f t="shared" si="25"/>
        <v>T</v>
      </c>
      <c r="BX6" s="13" t="str">
        <f t="shared" si="25"/>
        <v>F</v>
      </c>
      <c r="BY6" s="13" t="str">
        <f t="shared" si="25"/>
        <v>S</v>
      </c>
      <c r="BZ6" s="13" t="str">
        <f t="shared" si="25"/>
        <v>S</v>
      </c>
      <c r="CA6" s="13" t="str">
        <f t="shared" ref="CA6:CG6" si="26">LEFT(TEXT(CA5,"ddd"),1)</f>
        <v>M</v>
      </c>
      <c r="CB6" s="13" t="str">
        <f t="shared" si="26"/>
        <v>T</v>
      </c>
      <c r="CC6" s="13" t="str">
        <f t="shared" si="26"/>
        <v>W</v>
      </c>
      <c r="CD6" s="13" t="str">
        <f t="shared" si="26"/>
        <v>T</v>
      </c>
      <c r="CE6" s="13" t="str">
        <f t="shared" si="26"/>
        <v>F</v>
      </c>
      <c r="CF6" s="13" t="str">
        <f t="shared" si="26"/>
        <v>S</v>
      </c>
      <c r="CG6" s="13" t="str">
        <f t="shared" si="26"/>
        <v>S</v>
      </c>
    </row>
    <row r="7" spans="1:85" ht="30" hidden="1" customHeight="1" thickBot="1" x14ac:dyDescent="0.35">
      <c r="C7" s="49"/>
      <c r="E7"/>
      <c r="H7" t="str">
        <f>IF(OR(ISBLANK(task_start),ISBLANK(task_end)),"",task_end-task_start+1)</f>
        <v/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</row>
    <row r="8" spans="1:85" s="3" customFormat="1" ht="30" customHeight="1" thickBot="1" x14ac:dyDescent="0.35">
      <c r="A8" s="17" t="s">
        <v>9</v>
      </c>
      <c r="B8" s="17" t="s">
        <v>24</v>
      </c>
      <c r="C8" s="57"/>
      <c r="D8" s="18"/>
      <c r="E8" s="19"/>
      <c r="F8" s="20"/>
      <c r="G8" s="16"/>
      <c r="H8" s="16" t="str">
        <f t="shared" ref="H8:H43" si="27">IF(OR(ISBLANK(task_start),ISBLANK(task_end)),"",task_end-task_start+1)</f>
        <v/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</row>
    <row r="9" spans="1:85" s="3" customFormat="1" ht="30" customHeight="1" thickBot="1" x14ac:dyDescent="0.35">
      <c r="A9" s="65" t="s">
        <v>13</v>
      </c>
      <c r="B9" s="65"/>
      <c r="C9" s="58" t="s">
        <v>18</v>
      </c>
      <c r="D9" s="21">
        <v>1</v>
      </c>
      <c r="E9" s="53">
        <f>Project_Start</f>
        <v>44136</v>
      </c>
      <c r="F9" s="53">
        <f>E9+4</f>
        <v>44140</v>
      </c>
      <c r="G9" s="16"/>
      <c r="H9" s="16">
        <f t="shared" si="27"/>
        <v>5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</row>
    <row r="10" spans="1:85" s="3" customFormat="1" ht="30" customHeight="1" thickBot="1" x14ac:dyDescent="0.35">
      <c r="A10" s="65" t="s">
        <v>14</v>
      </c>
      <c r="B10" s="65"/>
      <c r="C10" s="58" t="s">
        <v>19</v>
      </c>
      <c r="D10" s="21">
        <v>1</v>
      </c>
      <c r="E10" s="53">
        <f>F9</f>
        <v>44140</v>
      </c>
      <c r="F10" s="53">
        <f>E10+18</f>
        <v>44158</v>
      </c>
      <c r="G10" s="16"/>
      <c r="H10" s="16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</row>
    <row r="11" spans="1:85" s="3" customFormat="1" ht="30" customHeight="1" thickBot="1" x14ac:dyDescent="0.35">
      <c r="A11" s="65" t="s">
        <v>12</v>
      </c>
      <c r="B11" s="65"/>
      <c r="C11" s="58"/>
      <c r="D11" s="21">
        <v>0.5</v>
      </c>
      <c r="E11" s="53">
        <f>F10</f>
        <v>44158</v>
      </c>
      <c r="F11" s="53">
        <f>E11+20</f>
        <v>44178</v>
      </c>
      <c r="G11" s="16"/>
      <c r="H11" s="16">
        <f t="shared" si="27"/>
        <v>21</v>
      </c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4"/>
      <c r="V11" s="44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</row>
    <row r="12" spans="1:85" s="3" customFormat="1" ht="30" customHeight="1" thickBot="1" x14ac:dyDescent="0.35">
      <c r="A12" s="65" t="s">
        <v>15</v>
      </c>
      <c r="B12" s="65"/>
      <c r="C12" s="58"/>
      <c r="D12" s="21">
        <v>0.1</v>
      </c>
      <c r="E12" s="53">
        <f>F11</f>
        <v>44178</v>
      </c>
      <c r="F12" s="53">
        <f>E12+4</f>
        <v>44182</v>
      </c>
      <c r="G12" s="16"/>
      <c r="H12" s="16">
        <f t="shared" si="27"/>
        <v>5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</row>
    <row r="13" spans="1:85" s="3" customFormat="1" ht="30" customHeight="1" thickBot="1" x14ac:dyDescent="0.35">
      <c r="A13" s="65" t="s">
        <v>17</v>
      </c>
      <c r="B13" s="65"/>
      <c r="C13" s="58" t="s">
        <v>20</v>
      </c>
      <c r="D13" s="21">
        <v>0.1</v>
      </c>
      <c r="E13" s="53">
        <f>F12</f>
        <v>44182</v>
      </c>
      <c r="F13" s="53">
        <f>E13+7</f>
        <v>44189</v>
      </c>
      <c r="G13" s="16"/>
      <c r="H13" s="16">
        <f t="shared" si="27"/>
        <v>8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4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</row>
    <row r="14" spans="1:85" s="3" customFormat="1" ht="30" customHeight="1" thickBot="1" x14ac:dyDescent="0.35">
      <c r="A14" s="65" t="s">
        <v>16</v>
      </c>
      <c r="B14" s="65"/>
      <c r="C14" s="58" t="s">
        <v>20</v>
      </c>
      <c r="D14" s="21">
        <v>0</v>
      </c>
      <c r="E14" s="53">
        <f>F13</f>
        <v>44189</v>
      </c>
      <c r="F14" s="53">
        <f>E14+3</f>
        <v>44192</v>
      </c>
      <c r="G14" s="16"/>
      <c r="H14" s="16">
        <f t="shared" si="27"/>
        <v>4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</row>
    <row r="15" spans="1:85" s="3" customFormat="1" ht="30" customHeight="1" thickBot="1" x14ac:dyDescent="0.35">
      <c r="A15" s="22" t="s">
        <v>21</v>
      </c>
      <c r="B15" s="22" t="s">
        <v>25</v>
      </c>
      <c r="C15" s="59"/>
      <c r="D15" s="23"/>
      <c r="E15" s="24"/>
      <c r="F15" s="25"/>
      <c r="G15" s="16"/>
      <c r="H15" s="16" t="str">
        <f t="shared" si="27"/>
        <v/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</row>
    <row r="16" spans="1:85" s="3" customFormat="1" ht="30" customHeight="1" thickBot="1" x14ac:dyDescent="0.35">
      <c r="A16" s="66" t="s">
        <v>26</v>
      </c>
      <c r="B16" s="66"/>
      <c r="C16" s="60" t="s">
        <v>27</v>
      </c>
      <c r="D16" s="26">
        <v>1</v>
      </c>
      <c r="E16" s="54">
        <f>F9</f>
        <v>44140</v>
      </c>
      <c r="F16" s="54">
        <f>E16+40</f>
        <v>44180</v>
      </c>
      <c r="G16" s="16"/>
      <c r="H16" s="16">
        <f t="shared" si="27"/>
        <v>41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</row>
    <row r="17" spans="1:85" s="3" customFormat="1" ht="30" customHeight="1" thickBot="1" x14ac:dyDescent="0.35">
      <c r="A17" s="66" t="s">
        <v>28</v>
      </c>
      <c r="B17" s="66"/>
      <c r="C17" s="60" t="s">
        <v>27</v>
      </c>
      <c r="D17" s="26">
        <v>0</v>
      </c>
      <c r="E17" s="54">
        <f>F14</f>
        <v>44192</v>
      </c>
      <c r="F17" s="54">
        <f>E17+1</f>
        <v>44193</v>
      </c>
      <c r="G17" s="16"/>
      <c r="H17" s="16">
        <f t="shared" si="27"/>
        <v>2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4"/>
      <c r="V17" s="44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</row>
    <row r="18" spans="1:85" s="3" customFormat="1" ht="30" customHeight="1" thickBot="1" x14ac:dyDescent="0.35">
      <c r="A18" s="27" t="s">
        <v>29</v>
      </c>
      <c r="B18" s="27" t="s">
        <v>25</v>
      </c>
      <c r="C18" s="61"/>
      <c r="D18" s="28"/>
      <c r="E18" s="29"/>
      <c r="F18" s="30"/>
      <c r="G18" s="16"/>
      <c r="H18" s="16" t="str">
        <f t="shared" si="27"/>
        <v/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</row>
    <row r="19" spans="1:85" s="3" customFormat="1" ht="30" customHeight="1" thickBot="1" x14ac:dyDescent="0.35">
      <c r="A19" s="67" t="s">
        <v>38</v>
      </c>
      <c r="B19" s="67"/>
      <c r="C19" s="62" t="s">
        <v>39</v>
      </c>
      <c r="D19" s="31">
        <v>1</v>
      </c>
      <c r="E19" s="55">
        <f>Project_Start</f>
        <v>44136</v>
      </c>
      <c r="F19" s="55">
        <f>E19+2</f>
        <v>44138</v>
      </c>
      <c r="G19" s="16"/>
      <c r="H19" s="16">
        <f t="shared" si="27"/>
        <v>3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</row>
    <row r="20" spans="1:85" s="3" customFormat="1" ht="30" customHeight="1" thickBot="1" x14ac:dyDescent="0.35">
      <c r="A20" s="67" t="s">
        <v>40</v>
      </c>
      <c r="B20" s="67"/>
      <c r="C20" s="62" t="s">
        <v>42</v>
      </c>
      <c r="D20" s="31">
        <v>0.5</v>
      </c>
      <c r="E20" s="55">
        <f>F14</f>
        <v>44192</v>
      </c>
      <c r="F20" s="55">
        <f>E20+1</f>
        <v>44193</v>
      </c>
      <c r="G20" s="16"/>
      <c r="H20" s="16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</row>
    <row r="21" spans="1:85" s="3" customFormat="1" ht="30" customHeight="1" thickBot="1" x14ac:dyDescent="0.35">
      <c r="A21" s="67" t="s">
        <v>43</v>
      </c>
      <c r="B21" s="67"/>
      <c r="C21" s="62" t="s">
        <v>44</v>
      </c>
      <c r="D21" s="31">
        <v>0</v>
      </c>
      <c r="E21" s="55">
        <f>F20</f>
        <v>44193</v>
      </c>
      <c r="F21" s="55">
        <f>E21+1</f>
        <v>44194</v>
      </c>
      <c r="G21" s="16"/>
      <c r="H21" s="16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</row>
    <row r="22" spans="1:85" s="3" customFormat="1" ht="30" customHeight="1" thickBot="1" x14ac:dyDescent="0.35">
      <c r="A22" s="67" t="s">
        <v>41</v>
      </c>
      <c r="B22" s="67"/>
      <c r="C22" s="62" t="s">
        <v>45</v>
      </c>
      <c r="D22" s="31">
        <v>0</v>
      </c>
      <c r="E22" s="55">
        <f>E21</f>
        <v>44193</v>
      </c>
      <c r="F22" s="55">
        <f>F21</f>
        <v>44194</v>
      </c>
      <c r="G22" s="16"/>
      <c r="H22" s="16">
        <f t="shared" si="27"/>
        <v>2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</row>
    <row r="23" spans="1:85" s="3" customFormat="1" ht="30" customHeight="1" thickBot="1" x14ac:dyDescent="0.35">
      <c r="A23" s="67" t="s">
        <v>59</v>
      </c>
      <c r="B23" s="67"/>
      <c r="C23" s="62" t="s">
        <v>58</v>
      </c>
      <c r="D23" s="31">
        <v>0</v>
      </c>
      <c r="E23" s="55">
        <f>E22</f>
        <v>44193</v>
      </c>
      <c r="F23" s="55">
        <f>E23+1</f>
        <v>44194</v>
      </c>
      <c r="G23" s="16"/>
      <c r="H23" s="16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</row>
    <row r="24" spans="1:85" s="3" customFormat="1" ht="30" customHeight="1" thickBot="1" x14ac:dyDescent="0.35">
      <c r="A24" s="32" t="s">
        <v>30</v>
      </c>
      <c r="B24" s="32" t="s">
        <v>25</v>
      </c>
      <c r="C24" s="63"/>
      <c r="D24" s="33"/>
      <c r="E24" s="34"/>
      <c r="F24" s="35"/>
      <c r="G24" s="16"/>
      <c r="H24" s="16" t="str">
        <f t="shared" si="27"/>
        <v/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</row>
    <row r="25" spans="1:85" s="3" customFormat="1" ht="30" customHeight="1" thickBot="1" x14ac:dyDescent="0.35">
      <c r="A25" s="68" t="s">
        <v>46</v>
      </c>
      <c r="B25" s="68"/>
      <c r="C25" s="64" t="s">
        <v>47</v>
      </c>
      <c r="D25" s="36">
        <v>0</v>
      </c>
      <c r="E25" s="56">
        <f>E22</f>
        <v>44193</v>
      </c>
      <c r="F25" s="56">
        <f>F22</f>
        <v>44194</v>
      </c>
      <c r="G25" s="16"/>
      <c r="H25" s="16">
        <f t="shared" si="27"/>
        <v>2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</row>
    <row r="26" spans="1:85" s="3" customFormat="1" ht="30" customHeight="1" thickBot="1" x14ac:dyDescent="0.35">
      <c r="A26" s="68" t="s">
        <v>48</v>
      </c>
      <c r="B26" s="68"/>
      <c r="C26" s="64" t="s">
        <v>49</v>
      </c>
      <c r="D26" s="36">
        <v>0</v>
      </c>
      <c r="E26" s="56">
        <f>E22</f>
        <v>44193</v>
      </c>
      <c r="F26" s="56">
        <f>F22</f>
        <v>44194</v>
      </c>
      <c r="G26" s="16"/>
      <c r="H26" s="16">
        <f t="shared" si="27"/>
        <v>2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</row>
    <row r="27" spans="1:85" s="3" customFormat="1" ht="30" customHeight="1" thickBot="1" x14ac:dyDescent="0.35">
      <c r="A27" s="68" t="s">
        <v>50</v>
      </c>
      <c r="B27" s="68"/>
      <c r="C27" s="64" t="s">
        <v>51</v>
      </c>
      <c r="D27" s="36">
        <v>0</v>
      </c>
      <c r="E27" s="56">
        <f>F22</f>
        <v>44194</v>
      </c>
      <c r="F27" s="56">
        <f>E27+3</f>
        <v>44197</v>
      </c>
      <c r="G27" s="16"/>
      <c r="H27" s="16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</row>
    <row r="28" spans="1:85" s="3" customFormat="1" ht="30" customHeight="1" thickBot="1" x14ac:dyDescent="0.35">
      <c r="A28" s="68" t="s">
        <v>52</v>
      </c>
      <c r="B28" s="68"/>
      <c r="C28" s="64" t="s">
        <v>53</v>
      </c>
      <c r="D28" s="36">
        <v>0</v>
      </c>
      <c r="E28" s="56">
        <f>E27</f>
        <v>44194</v>
      </c>
      <c r="F28" s="56">
        <f>E28+4</f>
        <v>44198</v>
      </c>
      <c r="G28" s="16"/>
      <c r="H28" s="16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</row>
    <row r="29" spans="1:85" s="3" customFormat="1" ht="30" customHeight="1" thickBot="1" x14ac:dyDescent="0.35">
      <c r="A29" s="68" t="s">
        <v>54</v>
      </c>
      <c r="B29" s="68"/>
      <c r="C29" s="64" t="s">
        <v>55</v>
      </c>
      <c r="D29" s="36">
        <v>0</v>
      </c>
      <c r="E29" s="56">
        <f>E28</f>
        <v>44194</v>
      </c>
      <c r="F29" s="56">
        <f>E29+7</f>
        <v>44201</v>
      </c>
      <c r="G29" s="16"/>
      <c r="H29" s="16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</row>
    <row r="30" spans="1:85" s="3" customFormat="1" ht="30" customHeight="1" thickBot="1" x14ac:dyDescent="0.35">
      <c r="A30" s="92" t="s">
        <v>31</v>
      </c>
      <c r="B30" s="92" t="s">
        <v>36</v>
      </c>
      <c r="C30" s="86"/>
      <c r="D30" s="70"/>
      <c r="E30" s="71"/>
      <c r="F30" s="71"/>
      <c r="G30" s="16"/>
      <c r="H30" s="16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</row>
    <row r="31" spans="1:85" s="3" customFormat="1" ht="30" customHeight="1" thickBot="1" x14ac:dyDescent="0.35">
      <c r="A31" s="93" t="s">
        <v>56</v>
      </c>
      <c r="B31" s="93"/>
      <c r="C31" s="87" t="s">
        <v>55</v>
      </c>
      <c r="D31" s="74">
        <v>0</v>
      </c>
      <c r="E31" s="75">
        <f>F29</f>
        <v>44201</v>
      </c>
      <c r="F31" s="75">
        <f>E31+1</f>
        <v>44202</v>
      </c>
      <c r="G31" s="16"/>
      <c r="H31" s="16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</row>
    <row r="32" spans="1:85" s="3" customFormat="1" ht="30" customHeight="1" thickBot="1" x14ac:dyDescent="0.35">
      <c r="A32" s="93" t="s">
        <v>57</v>
      </c>
      <c r="B32" s="93"/>
      <c r="C32" s="87" t="s">
        <v>58</v>
      </c>
      <c r="D32" s="74">
        <v>0</v>
      </c>
      <c r="E32" s="75">
        <f>F31</f>
        <v>44202</v>
      </c>
      <c r="F32" s="75">
        <f>E32</f>
        <v>44202</v>
      </c>
      <c r="G32" s="16"/>
      <c r="H32" s="16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</row>
    <row r="33" spans="1:85" s="3" customFormat="1" ht="30" customHeight="1" thickBot="1" x14ac:dyDescent="0.35">
      <c r="A33" s="94" t="s">
        <v>32</v>
      </c>
      <c r="B33" s="94" t="s">
        <v>35</v>
      </c>
      <c r="C33" s="88"/>
      <c r="D33" s="83"/>
      <c r="E33" s="84"/>
      <c r="F33" s="84"/>
      <c r="G33" s="16"/>
      <c r="H33" s="16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</row>
    <row r="34" spans="1:85" s="3" customFormat="1" ht="30" customHeight="1" thickBot="1" x14ac:dyDescent="0.35">
      <c r="A34" s="95" t="s">
        <v>63</v>
      </c>
      <c r="B34" s="95"/>
      <c r="C34" s="89" t="s">
        <v>55</v>
      </c>
      <c r="D34" s="21">
        <v>0</v>
      </c>
      <c r="E34" s="53">
        <f>F32</f>
        <v>44202</v>
      </c>
      <c r="F34" s="53">
        <f>E34+1</f>
        <v>44203</v>
      </c>
      <c r="G34" s="16"/>
      <c r="H34" s="16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</row>
    <row r="35" spans="1:85" s="3" customFormat="1" ht="30" customHeight="1" thickBot="1" x14ac:dyDescent="0.35">
      <c r="A35" s="96" t="s">
        <v>33</v>
      </c>
      <c r="B35" s="96" t="s">
        <v>35</v>
      </c>
      <c r="C35" s="90"/>
      <c r="D35" s="23"/>
      <c r="E35" s="85"/>
      <c r="F35" s="85"/>
      <c r="G35" s="16"/>
      <c r="H35" s="16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</row>
    <row r="36" spans="1:85" s="3" customFormat="1" ht="30" customHeight="1" thickBot="1" x14ac:dyDescent="0.35">
      <c r="A36" s="97" t="s">
        <v>60</v>
      </c>
      <c r="B36" s="97"/>
      <c r="C36" s="91" t="s">
        <v>58</v>
      </c>
      <c r="D36" s="26">
        <v>0</v>
      </c>
      <c r="E36" s="54">
        <f>F34</f>
        <v>44203</v>
      </c>
      <c r="F36" s="54">
        <f>E36</f>
        <v>44203</v>
      </c>
      <c r="G36" s="16"/>
      <c r="H36" s="1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</row>
    <row r="37" spans="1:85" s="3" customFormat="1" ht="30" customHeight="1" thickBot="1" x14ac:dyDescent="0.35">
      <c r="A37" s="98" t="s">
        <v>37</v>
      </c>
      <c r="B37" s="98" t="s">
        <v>34</v>
      </c>
      <c r="C37" s="99"/>
      <c r="D37" s="100"/>
      <c r="E37" s="101"/>
      <c r="F37" s="102"/>
      <c r="G37" s="16"/>
      <c r="H37" s="16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</row>
    <row r="38" spans="1:85" s="3" customFormat="1" ht="30" customHeight="1" thickBot="1" x14ac:dyDescent="0.35">
      <c r="A38" s="103" t="s">
        <v>61</v>
      </c>
      <c r="B38" s="103"/>
      <c r="C38" s="104" t="s">
        <v>58</v>
      </c>
      <c r="D38" s="105">
        <v>0</v>
      </c>
      <c r="E38" s="106">
        <f>F21</f>
        <v>44194</v>
      </c>
      <c r="F38" s="106">
        <f>E38+10</f>
        <v>44204</v>
      </c>
      <c r="G38" s="16"/>
      <c r="H38" s="16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</row>
    <row r="39" spans="1:85" s="3" customFormat="1" ht="30" customHeight="1" thickBot="1" x14ac:dyDescent="0.35">
      <c r="A39" s="103" t="s">
        <v>62</v>
      </c>
      <c r="B39" s="103"/>
      <c r="C39" s="104" t="s">
        <v>58</v>
      </c>
      <c r="D39" s="105">
        <v>0</v>
      </c>
      <c r="E39" s="106">
        <f>E38</f>
        <v>44194</v>
      </c>
      <c r="F39" s="106">
        <f>E39+10</f>
        <v>44204</v>
      </c>
      <c r="G39" s="16"/>
      <c r="H39" s="16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</row>
    <row r="40" spans="1:85" s="3" customFormat="1" ht="30" customHeight="1" thickBot="1" x14ac:dyDescent="0.35">
      <c r="A40" s="107" t="s">
        <v>64</v>
      </c>
      <c r="B40" s="107" t="s">
        <v>25</v>
      </c>
      <c r="C40" s="69"/>
      <c r="D40" s="70"/>
      <c r="E40" s="108"/>
      <c r="F40" s="109"/>
      <c r="G40" s="16"/>
      <c r="H40" s="16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</row>
    <row r="41" spans="1:85" s="3" customFormat="1" ht="30" customHeight="1" thickBot="1" x14ac:dyDescent="0.35">
      <c r="A41" s="72" t="s">
        <v>65</v>
      </c>
      <c r="B41" s="72"/>
      <c r="C41" s="73" t="s">
        <v>67</v>
      </c>
      <c r="D41" s="74">
        <v>0</v>
      </c>
      <c r="E41" s="75">
        <f>F14</f>
        <v>44192</v>
      </c>
      <c r="F41" s="75">
        <f>E41+16</f>
        <v>44208</v>
      </c>
      <c r="G41" s="16"/>
      <c r="H41" s="16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</row>
    <row r="42" spans="1:85" s="3" customFormat="1" ht="30" customHeight="1" thickBot="1" x14ac:dyDescent="0.35">
      <c r="A42" s="72" t="s">
        <v>66</v>
      </c>
      <c r="B42" s="72"/>
      <c r="C42" s="73" t="s">
        <v>67</v>
      </c>
      <c r="D42" s="74">
        <v>0</v>
      </c>
      <c r="E42" s="75">
        <f>F41</f>
        <v>44208</v>
      </c>
      <c r="F42" s="75">
        <f>E42+2</f>
        <v>44210</v>
      </c>
      <c r="G42" s="16"/>
      <c r="H42" s="16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</row>
    <row r="43" spans="1:85" s="3" customFormat="1" ht="30" customHeight="1" thickBot="1" x14ac:dyDescent="0.35">
      <c r="A43" s="37" t="s">
        <v>0</v>
      </c>
      <c r="B43" s="37"/>
      <c r="C43" s="38"/>
      <c r="D43" s="39"/>
      <c r="E43" s="40"/>
      <c r="F43" s="41"/>
      <c r="G43" s="42"/>
      <c r="H43" s="42" t="str">
        <f t="shared" si="27"/>
        <v/>
      </c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</row>
    <row r="44" spans="1:85" ht="30" customHeight="1" x14ac:dyDescent="0.3">
      <c r="G44" s="6"/>
    </row>
    <row r="45" spans="1:85" ht="30" customHeight="1" x14ac:dyDescent="0.3">
      <c r="C45" s="14"/>
      <c r="F45" s="47"/>
    </row>
    <row r="46" spans="1:85" ht="30" customHeight="1" x14ac:dyDescent="0.3">
      <c r="C46" s="15"/>
    </row>
  </sheetData>
  <mergeCells count="15">
    <mergeCell ref="BM4:BS4"/>
    <mergeCell ref="BT4:BZ4"/>
    <mergeCell ref="CA4:CG4"/>
    <mergeCell ref="C3:D3"/>
    <mergeCell ref="C4:D4"/>
    <mergeCell ref="A5:G5"/>
    <mergeCell ref="AK4:AQ4"/>
    <mergeCell ref="AR4:AX4"/>
    <mergeCell ref="AY4:BE4"/>
    <mergeCell ref="BF4:BL4"/>
    <mergeCell ref="E3:F3"/>
    <mergeCell ref="I4:O4"/>
    <mergeCell ref="P4:V4"/>
    <mergeCell ref="W4:AC4"/>
    <mergeCell ref="AD4:AJ4"/>
  </mergeCells>
  <conditionalFormatting sqref="D7:D36 D43">
    <cfRule type="dataBar" priority="1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5:CG43">
    <cfRule type="expression" dxfId="2" priority="36">
      <formula>AND(TODAY()&gt;=I$5,TODAY()&lt;J$5)</formula>
    </cfRule>
  </conditionalFormatting>
  <conditionalFormatting sqref="I7:CG43">
    <cfRule type="expression" dxfId="1" priority="30">
      <formula>AND(task_start&lt;=I$5,ROUNDDOWN((task_end-task_start+1)*task_progress,0)+task_start-1&gt;=I$5)</formula>
    </cfRule>
    <cfRule type="expression" dxfId="0" priority="31" stopIfTrue="1">
      <formula>AND(task_end&gt;=I$5,task_start&lt;J$5)</formula>
    </cfRule>
  </conditionalFormatting>
  <conditionalFormatting sqref="D37:D39">
    <cfRule type="dataBar" priority="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{09A1FCC9-B1A9-4E8B-BEC6-2CD3F5B8F0D2}</x14:id>
        </ext>
      </extLst>
    </cfRule>
  </conditionalFormatting>
  <conditionalFormatting sqref="D40:D42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{541C5351-DB9F-4EB2-A9D6-CA86DDCFCE3B}</x14:id>
        </ext>
      </extLst>
    </cfRule>
  </conditionalFormatting>
  <dataValidations disablePrompts="1"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printOptions horizontalCentered="1"/>
  <pageMargins left="0.35" right="0.35" top="0.35" bottom="0.5" header="0.3" footer="0.3"/>
  <pageSetup scale="57" fitToHeight="0" orientation="landscape" r:id="rId1"/>
  <headerFooter differentFirst="1" scaleWithDoc="0">
    <oddFooter>Page &amp;P of &amp;N</oddFooter>
  </headerFooter>
  <ignoredErrors>
    <ignoredError sqref="F22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D7:D36 D43</xm:sqref>
        </x14:conditionalFormatting>
        <x14:conditionalFormatting xmlns:xm="http://schemas.microsoft.com/office/excel/2006/main">
          <x14:cfRule type="dataBar" id="{09A1FCC9-B1A9-4E8B-BEC6-2CD3F5B8F0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D37:D39</xm:sqref>
        </x14:conditionalFormatting>
        <x14:conditionalFormatting xmlns:xm="http://schemas.microsoft.com/office/excel/2006/main">
          <x14:cfRule type="dataBar" id="{541C5351-DB9F-4EB2-A9D6-CA86DDCFCE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D40:D42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MD Consent Catch Up</vt:lpstr>
      <vt:lpstr>Display_Week</vt:lpstr>
      <vt:lpstr>'MD Consent Catch Up'!Print_Titles</vt:lpstr>
      <vt:lpstr>Project_Start</vt:lpstr>
      <vt:lpstr>'MD Consent Catch Up'!task_end</vt:lpstr>
      <vt:lpstr>'MD Consent Catch Up'!task_progress</vt:lpstr>
      <vt:lpstr>'MD Consent Catch Up'!task_start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2019-03-19T17:17:03Z</dcterms:created>
  <dcterms:modified xsi:type="dcterms:W3CDTF">2020-12-10T05:49:11Z</dcterms:modified>
</cp:coreProperties>
</file>