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007gc-my.sharepoint.com/personal/david_iles_ec_gc_ca/Documents/Iles/Projects/Seabirds/Petrel_Puffin_Trend/data/"/>
    </mc:Choice>
  </mc:AlternateContent>
  <xr:revisionPtr revIDLastSave="134" documentId="13_ncr:1_{A1D13DFD-A7AF-4F51-B76D-D9E2DFCAE667}" xr6:coauthVersionLast="47" xr6:coauthVersionMax="47" xr10:uidLastSave="{E8F63739-4A6B-4E81-872A-10EB4521C95A}"/>
  <bookViews>
    <workbookView xWindow="-120" yWindow="-120" windowWidth="29040" windowHeight="1572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2" l="1"/>
  <c r="D38" i="2"/>
  <c r="D15" i="2"/>
  <c r="E19" i="2" l="1"/>
  <c r="F19" i="2" s="1"/>
  <c r="E20" i="2"/>
  <c r="F20" i="2" s="1"/>
  <c r="E21" i="2"/>
  <c r="F21" i="2" s="1"/>
  <c r="E48" i="2"/>
  <c r="F46" i="2" s="1"/>
  <c r="E49" i="2"/>
  <c r="F47" i="2" s="1"/>
  <c r="E50" i="2"/>
  <c r="F48" i="2" s="1"/>
  <c r="E14" i="2"/>
  <c r="F14" i="2" s="1"/>
  <c r="E53" i="2"/>
  <c r="F51" i="2" s="1"/>
  <c r="E43" i="2"/>
  <c r="F41" i="2" s="1"/>
  <c r="E44" i="2"/>
  <c r="F42" i="2" s="1"/>
  <c r="E45" i="2"/>
  <c r="F43" i="2" s="1"/>
  <c r="E24" i="2"/>
  <c r="F24" i="2" s="1"/>
  <c r="E25" i="2"/>
  <c r="F25" i="2" s="1"/>
  <c r="E26" i="2"/>
  <c r="F26" i="2" s="1"/>
  <c r="E7" i="2"/>
  <c r="F7" i="2" s="1"/>
  <c r="E8" i="2"/>
  <c r="F8" i="2" s="1"/>
  <c r="E9" i="2"/>
  <c r="F9" i="2" s="1"/>
  <c r="E10" i="2"/>
  <c r="F10" i="2" s="1"/>
  <c r="E11" i="2"/>
  <c r="F11" i="2" s="1"/>
  <c r="E36" i="2"/>
  <c r="F36" i="2" s="1"/>
  <c r="E37" i="2"/>
  <c r="F37" i="2" s="1"/>
  <c r="E30" i="2"/>
  <c r="F30" i="2" s="1"/>
  <c r="E31" i="2"/>
  <c r="F31" i="2" s="1"/>
  <c r="E32" i="2"/>
  <c r="F32" i="2" s="1"/>
  <c r="E33" i="2"/>
  <c r="F33" i="2" s="1"/>
  <c r="E29" i="2"/>
  <c r="F29" i="2" s="1"/>
  <c r="E3" i="2"/>
  <c r="F3" i="2" s="1"/>
  <c r="E4" i="2"/>
  <c r="F4" i="2" s="1"/>
  <c r="E5" i="2"/>
  <c r="F5" i="2" s="1"/>
  <c r="E2" i="2"/>
  <c r="F2" i="2" s="1"/>
  <c r="G27" i="2"/>
  <c r="E27" i="2" s="1"/>
  <c r="F27" i="2" s="1"/>
  <c r="G22" i="2"/>
  <c r="E22" i="2" s="1"/>
  <c r="F22" i="2" s="1"/>
  <c r="G34" i="2"/>
  <c r="E34" i="2" s="1"/>
  <c r="F34" i="2" s="1"/>
  <c r="G6" i="2"/>
  <c r="E6" i="2" s="1"/>
  <c r="F6" i="2" s="1"/>
  <c r="I16" i="2"/>
  <c r="H16" i="2"/>
  <c r="D16" i="2"/>
  <c r="D17" i="2"/>
  <c r="H17" i="2"/>
  <c r="I17" i="2"/>
  <c r="G17" i="2" s="1"/>
  <c r="E17" i="2" s="1"/>
  <c r="F17" i="2" s="1"/>
  <c r="G16" i="2" l="1"/>
  <c r="E16" i="2" s="1"/>
  <c r="F16" i="2" s="1"/>
</calcChain>
</file>

<file path=xl/sharedStrings.xml><?xml version="1.0" encoding="utf-8"?>
<sst xmlns="http://schemas.openxmlformats.org/spreadsheetml/2006/main" count="192" uniqueCount="42">
  <si>
    <t>Country</t>
  </si>
  <si>
    <t>Colony</t>
  </si>
  <si>
    <t>Year</t>
  </si>
  <si>
    <t>Mature individuals</t>
  </si>
  <si>
    <t>SE</t>
  </si>
  <si>
    <t>CV</t>
  </si>
  <si>
    <t>95% CI</t>
  </si>
  <si>
    <t>Lower CI</t>
  </si>
  <si>
    <t>Upper CI</t>
  </si>
  <si>
    <t>Reference</t>
  </si>
  <si>
    <t>Notes</t>
  </si>
  <si>
    <t>Canada</t>
  </si>
  <si>
    <t>Baccalieu Island, NL</t>
  </si>
  <si>
    <t>Sklepkovych and Montevecchi (1989)</t>
  </si>
  <si>
    <t>Wilhelm et al. (2020)</t>
  </si>
  <si>
    <t>Wilhelm et al. unpubl</t>
  </si>
  <si>
    <t>Bon Portage, NS</t>
  </si>
  <si>
    <t>Pollet and Shutler (2018)</t>
  </si>
  <si>
    <t>Coleman Island, NL</t>
  </si>
  <si>
    <t>Cairns and Verspoor (1980)</t>
  </si>
  <si>
    <t>Cairns et al. (1989)</t>
  </si>
  <si>
    <t>Jenkins et al. (2018)</t>
  </si>
  <si>
    <t>Country Island, NS</t>
  </si>
  <si>
    <t>Rock and Wilhelm, unpubl</t>
  </si>
  <si>
    <t>Great Island, NL</t>
  </si>
  <si>
    <t>Brown et al. (1975)</t>
  </si>
  <si>
    <t>Wilhelm et al. (2015)</t>
  </si>
  <si>
    <t>Green Island, NL</t>
  </si>
  <si>
    <t>Robertson et al. (2002)</t>
  </si>
  <si>
    <t>Russell (2008)</t>
  </si>
  <si>
    <t>Wilhelm (2017)</t>
  </si>
  <si>
    <t>Gull Island, NL</t>
  </si>
  <si>
    <t>Kent Island, NB</t>
  </si>
  <si>
    <t>Cannell and Maddox (1983)</t>
  </si>
  <si>
    <t>d'Entremont (2020)</t>
  </si>
  <si>
    <t>Little White Island, NS</t>
  </si>
  <si>
    <t>Middle Lawn Island, NL</t>
  </si>
  <si>
    <t>Robertson and Elliot (2002)</t>
  </si>
  <si>
    <t>Small Island, NL</t>
  </si>
  <si>
    <t>Nettleship (1980)</t>
  </si>
  <si>
    <t>South Penguin Island, NL</t>
  </si>
  <si>
    <t>Machias Seal Island,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</si>
</sst>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2" borderId="0" xfId="0" applyFon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9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"/>
  <cols>
    <col min="2" max="2" width="22.85546875" customWidth="1"/>
    <col min="4" max="6" width="13.7109375" customWidth="1"/>
    <col min="7" max="9" width="16.5703125" customWidth="1"/>
    <col min="10" max="10" width="83.140625" bestFit="1" customWidth="1"/>
  </cols>
  <sheetData>
    <row r="1" spans="1:11" s="3" customFormat="1" ht="30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t="s">
        <v>11</v>
      </c>
      <c r="B2" t="s">
        <v>12</v>
      </c>
      <c r="C2">
        <v>1984</v>
      </c>
      <c r="D2" s="1">
        <v>6720000</v>
      </c>
      <c r="E2" s="1">
        <f t="shared" ref="E2:E11" si="0">G2/(2*1.96)</f>
        <v>117346.93877551021</v>
      </c>
      <c r="F2">
        <f t="shared" ref="F2:F11" si="1">E2/D2</f>
        <v>1.7462342079689018E-2</v>
      </c>
      <c r="G2" s="1">
        <v>460000</v>
      </c>
      <c r="H2" s="1"/>
      <c r="I2" s="1"/>
      <c r="J2" t="s">
        <v>13</v>
      </c>
    </row>
    <row r="3" spans="1:11">
      <c r="A3" t="s">
        <v>11</v>
      </c>
      <c r="B3" t="s">
        <v>12</v>
      </c>
      <c r="C3">
        <v>1984</v>
      </c>
      <c r="D3" s="1">
        <v>10243466</v>
      </c>
      <c r="E3" s="1">
        <f t="shared" si="0"/>
        <v>729922.95918367349</v>
      </c>
      <c r="F3">
        <f t="shared" si="1"/>
        <v>7.1257420016200917E-2</v>
      </c>
      <c r="G3" s="1">
        <v>2861298</v>
      </c>
      <c r="H3" s="1"/>
      <c r="I3" s="1"/>
      <c r="J3" t="s">
        <v>14</v>
      </c>
    </row>
    <row r="4" spans="1:11">
      <c r="A4" t="s">
        <v>11</v>
      </c>
      <c r="B4" t="s">
        <v>12</v>
      </c>
      <c r="C4">
        <v>1985</v>
      </c>
      <c r="D4" s="1">
        <v>9205208</v>
      </c>
      <c r="E4" s="1">
        <f t="shared" si="0"/>
        <v>417800</v>
      </c>
      <c r="F4">
        <f t="shared" si="1"/>
        <v>4.5387350291269897E-2</v>
      </c>
      <c r="G4" s="1">
        <v>1637776</v>
      </c>
      <c r="H4" s="1"/>
      <c r="I4" s="1"/>
      <c r="J4" t="s">
        <v>14</v>
      </c>
    </row>
    <row r="5" spans="1:11">
      <c r="A5" t="s">
        <v>11</v>
      </c>
      <c r="B5" t="s">
        <v>12</v>
      </c>
      <c r="C5">
        <v>2013</v>
      </c>
      <c r="D5" s="1">
        <v>3909786</v>
      </c>
      <c r="E5" s="1">
        <f t="shared" si="0"/>
        <v>143779.08163265308</v>
      </c>
      <c r="F5">
        <f t="shared" si="1"/>
        <v>3.6774156343250777E-2</v>
      </c>
      <c r="G5" s="1">
        <v>563614</v>
      </c>
      <c r="H5" s="1"/>
      <c r="I5" s="1"/>
      <c r="J5" t="s">
        <v>14</v>
      </c>
    </row>
    <row r="6" spans="1:11">
      <c r="A6" t="s">
        <v>11</v>
      </c>
      <c r="B6" t="s">
        <v>12</v>
      </c>
      <c r="C6">
        <v>2023</v>
      </c>
      <c r="D6" s="1">
        <v>3858181.2732000002</v>
      </c>
      <c r="E6" s="1">
        <f t="shared" si="0"/>
        <v>319220.0382653061</v>
      </c>
      <c r="F6">
        <f t="shared" si="1"/>
        <v>8.2738475893472718E-2</v>
      </c>
      <c r="G6" s="1">
        <f>I6-H6</f>
        <v>1251342.5499999998</v>
      </c>
      <c r="H6" s="1">
        <v>3272280</v>
      </c>
      <c r="I6" s="1">
        <v>4523622.55</v>
      </c>
      <c r="J6" t="s">
        <v>15</v>
      </c>
    </row>
    <row r="7" spans="1:11">
      <c r="A7" t="s">
        <v>11</v>
      </c>
      <c r="B7" t="s">
        <v>16</v>
      </c>
      <c r="C7">
        <v>1983</v>
      </c>
      <c r="D7" s="1">
        <v>108000</v>
      </c>
      <c r="E7" s="1">
        <f t="shared" si="0"/>
        <v>14330.612244897959</v>
      </c>
      <c r="F7">
        <f t="shared" si="1"/>
        <v>0.13269085411942555</v>
      </c>
      <c r="G7" s="1">
        <v>56176</v>
      </c>
      <c r="H7" s="1"/>
      <c r="I7" s="1"/>
      <c r="J7" t="s">
        <v>17</v>
      </c>
    </row>
    <row r="8" spans="1:11">
      <c r="A8" t="s">
        <v>11</v>
      </c>
      <c r="B8" t="s">
        <v>16</v>
      </c>
      <c r="C8">
        <v>1997</v>
      </c>
      <c r="D8" s="1">
        <v>94758</v>
      </c>
      <c r="E8" s="1">
        <f t="shared" si="0"/>
        <v>5698.4693877551017</v>
      </c>
      <c r="F8">
        <f t="shared" si="1"/>
        <v>6.0137079589639944E-2</v>
      </c>
      <c r="G8" s="1">
        <v>22338</v>
      </c>
      <c r="H8" s="1"/>
      <c r="I8" s="1"/>
      <c r="J8" t="s">
        <v>17</v>
      </c>
    </row>
    <row r="9" spans="1:11">
      <c r="A9" t="s">
        <v>11</v>
      </c>
      <c r="B9" t="s">
        <v>16</v>
      </c>
      <c r="C9">
        <v>1998</v>
      </c>
      <c r="D9" s="1">
        <v>115206</v>
      </c>
      <c r="E9" s="1">
        <f t="shared" si="0"/>
        <v>6343.8775510204086</v>
      </c>
      <c r="F9">
        <f t="shared" si="1"/>
        <v>5.5065513523778351E-2</v>
      </c>
      <c r="G9" s="1">
        <v>24868</v>
      </c>
      <c r="H9" s="1"/>
      <c r="I9" s="1"/>
      <c r="J9" t="s">
        <v>17</v>
      </c>
    </row>
    <row r="10" spans="1:11">
      <c r="A10" t="s">
        <v>11</v>
      </c>
      <c r="B10" t="s">
        <v>16</v>
      </c>
      <c r="C10">
        <v>2001</v>
      </c>
      <c r="D10" s="1">
        <v>96486</v>
      </c>
      <c r="E10" s="1">
        <f t="shared" si="0"/>
        <v>5459.6938775510207</v>
      </c>
      <c r="F10">
        <f t="shared" si="1"/>
        <v>5.6585347900742294E-2</v>
      </c>
      <c r="G10" s="1">
        <v>21402</v>
      </c>
      <c r="H10" s="1"/>
      <c r="I10" s="1"/>
      <c r="J10" t="s">
        <v>17</v>
      </c>
    </row>
    <row r="11" spans="1:11">
      <c r="A11" t="s">
        <v>11</v>
      </c>
      <c r="B11" t="s">
        <v>16</v>
      </c>
      <c r="C11">
        <v>2017</v>
      </c>
      <c r="D11" s="1">
        <v>77832</v>
      </c>
      <c r="E11" s="1">
        <f t="shared" si="0"/>
        <v>4463.7755102040819</v>
      </c>
      <c r="F11">
        <f t="shared" si="1"/>
        <v>5.7351417286001669E-2</v>
      </c>
      <c r="G11" s="1">
        <v>17498</v>
      </c>
      <c r="H11" s="1"/>
      <c r="I11" s="1"/>
      <c r="J11" t="s">
        <v>17</v>
      </c>
    </row>
    <row r="12" spans="1:11">
      <c r="A12" t="s">
        <v>11</v>
      </c>
      <c r="B12" t="s">
        <v>18</v>
      </c>
      <c r="C12">
        <v>1979</v>
      </c>
      <c r="D12" s="1">
        <v>7000</v>
      </c>
      <c r="E12" s="1"/>
      <c r="H12" s="1"/>
      <c r="I12" s="1"/>
      <c r="J12" t="s">
        <v>19</v>
      </c>
    </row>
    <row r="13" spans="1:11">
      <c r="A13" t="s">
        <v>11</v>
      </c>
      <c r="B13" t="s">
        <v>18</v>
      </c>
      <c r="C13">
        <v>1984</v>
      </c>
      <c r="D13" s="1">
        <v>10000</v>
      </c>
      <c r="E13" s="1"/>
      <c r="H13" s="1"/>
      <c r="I13" s="1"/>
      <c r="J13" t="s">
        <v>20</v>
      </c>
    </row>
    <row r="14" spans="1:11">
      <c r="A14" t="s">
        <v>11</v>
      </c>
      <c r="B14" t="s">
        <v>18</v>
      </c>
      <c r="C14">
        <v>2018</v>
      </c>
      <c r="D14" s="1">
        <v>5812</v>
      </c>
      <c r="E14" s="1">
        <f>G14/(2*1.96)</f>
        <v>689.79591836734699</v>
      </c>
      <c r="F14">
        <f>E14/D14</f>
        <v>0.11868477604393445</v>
      </c>
      <c r="G14" s="1">
        <v>2704</v>
      </c>
      <c r="H14" s="1"/>
      <c r="I14" s="1"/>
      <c r="J14" t="s">
        <v>21</v>
      </c>
    </row>
    <row r="15" spans="1:11" s="4" customFormat="1">
      <c r="A15" s="4" t="s">
        <v>11</v>
      </c>
      <c r="B15" s="4" t="s">
        <v>22</v>
      </c>
      <c r="C15" s="5">
        <v>1997</v>
      </c>
      <c r="D15" s="5">
        <f>38237*2</f>
        <v>76474</v>
      </c>
      <c r="E15" s="6"/>
      <c r="G15" s="6"/>
      <c r="H15" s="6"/>
      <c r="I15" s="6"/>
    </row>
    <row r="16" spans="1:11">
      <c r="A16" t="s">
        <v>11</v>
      </c>
      <c r="B16" t="s">
        <v>22</v>
      </c>
      <c r="C16">
        <v>2013</v>
      </c>
      <c r="D16" s="1">
        <f>31430*2</f>
        <v>62860</v>
      </c>
      <c r="E16" s="1">
        <f>G16/(2*1.96)</f>
        <v>7404.0816326530612</v>
      </c>
      <c r="F16">
        <f>E16/D16</f>
        <v>0.11778685384430577</v>
      </c>
      <c r="G16" s="1">
        <f>I16-H16</f>
        <v>29024</v>
      </c>
      <c r="H16" s="1">
        <f>24387*2</f>
        <v>48774</v>
      </c>
      <c r="I16" s="1">
        <f>38899*2</f>
        <v>77798</v>
      </c>
      <c r="J16" t="s">
        <v>23</v>
      </c>
    </row>
    <row r="17" spans="1:10">
      <c r="A17" t="s">
        <v>11</v>
      </c>
      <c r="B17" t="s">
        <v>22</v>
      </c>
      <c r="C17">
        <v>2023</v>
      </c>
      <c r="D17" s="1">
        <f>36307*2</f>
        <v>72614</v>
      </c>
      <c r="E17" s="1">
        <f>G17/(2*1.96)</f>
        <v>9548.9795918367345</v>
      </c>
      <c r="F17">
        <f>E17/D17</f>
        <v>0.131503285755319</v>
      </c>
      <c r="G17" s="1">
        <f>I17-H17</f>
        <v>37432</v>
      </c>
      <c r="H17" s="1">
        <f>27222*2</f>
        <v>54444</v>
      </c>
      <c r="I17" s="1">
        <f>45938*2</f>
        <v>91876</v>
      </c>
      <c r="J17" t="s">
        <v>23</v>
      </c>
    </row>
    <row r="18" spans="1:10">
      <c r="A18" t="s">
        <v>11</v>
      </c>
      <c r="B18" t="s">
        <v>24</v>
      </c>
      <c r="C18">
        <v>1973</v>
      </c>
      <c r="D18" s="1">
        <v>340000</v>
      </c>
      <c r="E18" s="1"/>
      <c r="H18" s="1"/>
      <c r="I18" s="1"/>
      <c r="J18" t="s">
        <v>25</v>
      </c>
    </row>
    <row r="19" spans="1:10">
      <c r="A19" t="s">
        <v>11</v>
      </c>
      <c r="B19" t="s">
        <v>24</v>
      </c>
      <c r="C19">
        <v>1979</v>
      </c>
      <c r="D19" s="1">
        <v>599168</v>
      </c>
      <c r="E19" s="1">
        <f>G19/(2*1.96)</f>
        <v>38859.693877551021</v>
      </c>
      <c r="F19">
        <f>E19/D19</f>
        <v>6.4856090241052627E-2</v>
      </c>
      <c r="G19" s="1">
        <v>152330</v>
      </c>
      <c r="H19" s="1"/>
      <c r="I19" s="1"/>
      <c r="J19" t="s">
        <v>26</v>
      </c>
    </row>
    <row r="20" spans="1:10">
      <c r="A20" t="s">
        <v>11</v>
      </c>
      <c r="B20" t="s">
        <v>24</v>
      </c>
      <c r="C20">
        <v>1997</v>
      </c>
      <c r="D20" s="1">
        <v>694032</v>
      </c>
      <c r="E20" s="1">
        <f>G20/(2*1.96)</f>
        <v>45201.020408163269</v>
      </c>
      <c r="F20">
        <f>E20/D20</f>
        <v>6.5128150298780565E-2</v>
      </c>
      <c r="G20" s="1">
        <v>177188</v>
      </c>
      <c r="H20" s="1"/>
      <c r="I20" s="1"/>
      <c r="J20" t="s">
        <v>26</v>
      </c>
    </row>
    <row r="21" spans="1:10">
      <c r="A21" t="s">
        <v>11</v>
      </c>
      <c r="B21" t="s">
        <v>24</v>
      </c>
      <c r="C21">
        <v>2011</v>
      </c>
      <c r="D21" s="1">
        <v>268278</v>
      </c>
      <c r="E21" s="1">
        <f>G21/(2*1.96)</f>
        <v>29245.408163265307</v>
      </c>
      <c r="F21">
        <f>E21/D21</f>
        <v>0.10901157815126587</v>
      </c>
      <c r="G21" s="1">
        <v>114642</v>
      </c>
      <c r="H21" s="1"/>
      <c r="I21" s="1"/>
      <c r="J21" t="s">
        <v>26</v>
      </c>
    </row>
    <row r="22" spans="1:10">
      <c r="A22" t="s">
        <v>11</v>
      </c>
      <c r="B22" t="s">
        <v>24</v>
      </c>
      <c r="C22">
        <v>2022</v>
      </c>
      <c r="D22" s="1">
        <v>283496</v>
      </c>
      <c r="E22" s="1">
        <f>G22/(2*1.96)</f>
        <v>53058.163265306124</v>
      </c>
      <c r="F22">
        <f>E22/D22</f>
        <v>0.18715665570345305</v>
      </c>
      <c r="G22" s="1">
        <f>I22-H22</f>
        <v>207988</v>
      </c>
      <c r="H22" s="1">
        <v>179502</v>
      </c>
      <c r="I22" s="1">
        <v>387490</v>
      </c>
      <c r="J22" t="s">
        <v>15</v>
      </c>
    </row>
    <row r="23" spans="1:10">
      <c r="A23" t="s">
        <v>11</v>
      </c>
      <c r="B23" t="s">
        <v>27</v>
      </c>
      <c r="C23">
        <v>1978</v>
      </c>
      <c r="D23" s="1">
        <v>144000</v>
      </c>
      <c r="E23" s="1"/>
      <c r="H23" s="1"/>
      <c r="I23" s="1"/>
      <c r="J23" t="s">
        <v>20</v>
      </c>
    </row>
    <row r="24" spans="1:10">
      <c r="A24" t="s">
        <v>11</v>
      </c>
      <c r="B24" t="s">
        <v>27</v>
      </c>
      <c r="C24">
        <v>2001</v>
      </c>
      <c r="D24" s="1">
        <v>130560</v>
      </c>
      <c r="E24" s="1">
        <f>G24/(2*1.96)</f>
        <v>9106.1224489795914</v>
      </c>
      <c r="F24">
        <f>E24/D24</f>
        <v>6.9746648659463784E-2</v>
      </c>
      <c r="G24" s="1">
        <v>35696</v>
      </c>
      <c r="H24" s="1"/>
      <c r="I24" s="1"/>
      <c r="J24" t="s">
        <v>28</v>
      </c>
    </row>
    <row r="25" spans="1:10">
      <c r="A25" t="s">
        <v>11</v>
      </c>
      <c r="B25" t="s">
        <v>27</v>
      </c>
      <c r="C25">
        <v>2008</v>
      </c>
      <c r="D25" s="1">
        <v>207766</v>
      </c>
      <c r="E25" s="1">
        <f>G25/(2*1.96)</f>
        <v>12403.571428571429</v>
      </c>
      <c r="F25">
        <f>E25/D25</f>
        <v>5.9699717126822621E-2</v>
      </c>
      <c r="G25" s="1">
        <v>48622</v>
      </c>
      <c r="H25" s="1"/>
      <c r="I25" s="1"/>
      <c r="J25" t="s">
        <v>29</v>
      </c>
    </row>
    <row r="26" spans="1:10">
      <c r="A26" t="s">
        <v>11</v>
      </c>
      <c r="B26" t="s">
        <v>27</v>
      </c>
      <c r="C26">
        <v>2015</v>
      </c>
      <c r="D26" s="1">
        <v>98810</v>
      </c>
      <c r="E26" s="1">
        <f>G26/(2*1.96)</f>
        <v>6666.3265306122448</v>
      </c>
      <c r="F26">
        <f>E26/D26</f>
        <v>6.7466112039391207E-2</v>
      </c>
      <c r="G26" s="1">
        <v>26132</v>
      </c>
      <c r="H26" s="1"/>
      <c r="I26" s="1"/>
      <c r="J26" t="s">
        <v>30</v>
      </c>
    </row>
    <row r="27" spans="1:10">
      <c r="A27" t="s">
        <v>11</v>
      </c>
      <c r="B27" t="s">
        <v>27</v>
      </c>
      <c r="C27">
        <v>2022</v>
      </c>
      <c r="D27" s="1">
        <v>87708</v>
      </c>
      <c r="E27" s="1">
        <f>G27/(2*1.96)</f>
        <v>14267.857142857143</v>
      </c>
      <c r="F27">
        <f>E27/D27</f>
        <v>0.16267452390725068</v>
      </c>
      <c r="G27" s="1">
        <f>I27-H27</f>
        <v>55930</v>
      </c>
      <c r="H27" s="1">
        <v>59742</v>
      </c>
      <c r="I27" s="1">
        <v>115672</v>
      </c>
      <c r="J27" t="s">
        <v>15</v>
      </c>
    </row>
    <row r="28" spans="1:10">
      <c r="A28" t="s">
        <v>11</v>
      </c>
      <c r="B28" t="s">
        <v>31</v>
      </c>
      <c r="C28">
        <v>1973</v>
      </c>
      <c r="D28" s="1">
        <v>420000</v>
      </c>
      <c r="E28" s="1"/>
      <c r="H28" s="1"/>
      <c r="I28" s="1"/>
      <c r="J28" t="s">
        <v>25</v>
      </c>
    </row>
    <row r="29" spans="1:10">
      <c r="A29" t="s">
        <v>11</v>
      </c>
      <c r="B29" t="s">
        <v>31</v>
      </c>
      <c r="C29">
        <v>1979</v>
      </c>
      <c r="D29" s="1">
        <v>1060000</v>
      </c>
      <c r="E29" s="1">
        <f t="shared" ref="E29:E34" si="2">G29/(2*1.96)</f>
        <v>91836.734693877559</v>
      </c>
      <c r="F29">
        <f t="shared" ref="F29:F34" si="3">E29/D29</f>
        <v>8.6638428956488267E-2</v>
      </c>
      <c r="G29" s="1">
        <v>360000</v>
      </c>
      <c r="H29" s="1"/>
      <c r="I29" s="1"/>
      <c r="J29" t="s">
        <v>19</v>
      </c>
    </row>
    <row r="30" spans="1:10">
      <c r="A30" t="s">
        <v>11</v>
      </c>
      <c r="B30" t="s">
        <v>31</v>
      </c>
      <c r="C30">
        <v>1984</v>
      </c>
      <c r="D30" s="1">
        <v>703610</v>
      </c>
      <c r="E30" s="1">
        <f t="shared" si="2"/>
        <v>25757.142857142859</v>
      </c>
      <c r="F30">
        <f t="shared" si="3"/>
        <v>3.6607130167483209E-2</v>
      </c>
      <c r="G30" s="1">
        <v>100968</v>
      </c>
      <c r="H30" s="1"/>
      <c r="I30" s="1"/>
      <c r="J30" t="s">
        <v>28</v>
      </c>
    </row>
    <row r="31" spans="1:10">
      <c r="A31" t="s">
        <v>11</v>
      </c>
      <c r="B31" t="s">
        <v>31</v>
      </c>
      <c r="C31">
        <v>1985</v>
      </c>
      <c r="D31" s="1">
        <v>611452</v>
      </c>
      <c r="E31" s="1">
        <f t="shared" si="2"/>
        <v>21220.918367346938</v>
      </c>
      <c r="F31">
        <f t="shared" si="3"/>
        <v>3.4705779631674996E-2</v>
      </c>
      <c r="G31" s="1">
        <v>83186</v>
      </c>
      <c r="H31" s="1"/>
      <c r="I31" s="1"/>
      <c r="J31" t="s">
        <v>28</v>
      </c>
    </row>
    <row r="32" spans="1:10">
      <c r="A32" t="s">
        <v>11</v>
      </c>
      <c r="B32" t="s">
        <v>31</v>
      </c>
      <c r="C32">
        <v>2001</v>
      </c>
      <c r="D32" s="1">
        <v>703732</v>
      </c>
      <c r="E32" s="1">
        <f t="shared" si="2"/>
        <v>22777.551020408162</v>
      </c>
      <c r="F32">
        <f t="shared" si="3"/>
        <v>3.2366797332518862E-2</v>
      </c>
      <c r="G32" s="1">
        <v>89288</v>
      </c>
      <c r="H32" s="1"/>
      <c r="I32" s="1"/>
      <c r="J32" t="s">
        <v>28</v>
      </c>
    </row>
    <row r="33" spans="1:10">
      <c r="A33" t="s">
        <v>11</v>
      </c>
      <c r="B33" t="s">
        <v>31</v>
      </c>
      <c r="C33">
        <v>2012</v>
      </c>
      <c r="D33" s="1">
        <v>359484</v>
      </c>
      <c r="E33" s="1">
        <f t="shared" si="2"/>
        <v>25338.775510204083</v>
      </c>
      <c r="F33">
        <f t="shared" si="3"/>
        <v>7.0486518204437701E-2</v>
      </c>
      <c r="G33" s="1">
        <v>99328</v>
      </c>
      <c r="H33" s="1"/>
      <c r="I33" s="1"/>
      <c r="J33" t="s">
        <v>26</v>
      </c>
    </row>
    <row r="34" spans="1:10">
      <c r="A34" t="s">
        <v>11</v>
      </c>
      <c r="B34" t="s">
        <v>31</v>
      </c>
      <c r="C34">
        <v>2022</v>
      </c>
      <c r="D34" s="1">
        <v>577080</v>
      </c>
      <c r="E34" s="1">
        <f t="shared" si="2"/>
        <v>50303.0612244898</v>
      </c>
      <c r="F34">
        <f t="shared" si="3"/>
        <v>8.716826302157378E-2</v>
      </c>
      <c r="G34" s="1">
        <f>I34-H34</f>
        <v>197188</v>
      </c>
      <c r="H34" s="1">
        <v>478486</v>
      </c>
      <c r="I34" s="1">
        <v>675674</v>
      </c>
      <c r="J34" t="s">
        <v>15</v>
      </c>
    </row>
    <row r="35" spans="1:10">
      <c r="A35" t="s">
        <v>11</v>
      </c>
      <c r="B35" t="s">
        <v>32</v>
      </c>
      <c r="C35">
        <v>1966</v>
      </c>
      <c r="D35" s="1">
        <v>30000</v>
      </c>
      <c r="E35" s="1"/>
      <c r="H35" s="1"/>
      <c r="I35" s="1"/>
      <c r="J35" t="s">
        <v>33</v>
      </c>
    </row>
    <row r="36" spans="1:10">
      <c r="A36" t="s">
        <v>11</v>
      </c>
      <c r="B36" t="s">
        <v>32</v>
      </c>
      <c r="C36">
        <v>2000</v>
      </c>
      <c r="D36" s="1">
        <v>58832</v>
      </c>
      <c r="E36" s="1">
        <f>G36/(2*1.96)</f>
        <v>3265.8163265306125</v>
      </c>
      <c r="F36">
        <f>E36/D36</f>
        <v>5.5510883983726757E-2</v>
      </c>
      <c r="G36" s="1">
        <v>12802</v>
      </c>
      <c r="H36" s="1"/>
      <c r="I36" s="1"/>
      <c r="J36" t="s">
        <v>34</v>
      </c>
    </row>
    <row r="37" spans="1:10">
      <c r="A37" t="s">
        <v>11</v>
      </c>
      <c r="B37" t="s">
        <v>32</v>
      </c>
      <c r="C37">
        <v>2018</v>
      </c>
      <c r="D37" s="1">
        <v>43286</v>
      </c>
      <c r="E37" s="1">
        <f>G37/(2*1.96)</f>
        <v>2397.9591836734694</v>
      </c>
      <c r="F37">
        <f>E37/D37</f>
        <v>5.5398031318982334E-2</v>
      </c>
      <c r="G37" s="1">
        <v>9400</v>
      </c>
      <c r="H37" s="1"/>
      <c r="I37" s="1"/>
      <c r="J37" t="s">
        <v>34</v>
      </c>
    </row>
    <row r="38" spans="1:10" s="4" customFormat="1">
      <c r="A38" s="4" t="s">
        <v>11</v>
      </c>
      <c r="B38" s="5" t="s">
        <v>35</v>
      </c>
      <c r="C38" s="5">
        <v>1971</v>
      </c>
      <c r="D38" s="5">
        <f>2642*2</f>
        <v>5284</v>
      </c>
      <c r="H38" s="6"/>
      <c r="I38" s="6"/>
      <c r="J38" s="4" t="s">
        <v>28</v>
      </c>
    </row>
    <row r="39" spans="1:10" s="4" customFormat="1">
      <c r="A39" s="4" t="s">
        <v>11</v>
      </c>
      <c r="B39" s="5" t="s">
        <v>35</v>
      </c>
      <c r="C39" s="5">
        <v>2017</v>
      </c>
      <c r="D39" s="5">
        <f>5559*2</f>
        <v>11118</v>
      </c>
      <c r="H39" s="6"/>
      <c r="I39" s="6"/>
      <c r="J39" s="4" t="s">
        <v>28</v>
      </c>
    </row>
    <row r="40" spans="1:10">
      <c r="A40" t="s">
        <v>11</v>
      </c>
      <c r="B40" t="s">
        <v>36</v>
      </c>
      <c r="C40">
        <v>1974</v>
      </c>
      <c r="D40" s="1">
        <v>22380</v>
      </c>
      <c r="E40" s="1"/>
      <c r="H40" s="1"/>
      <c r="I40" s="1"/>
      <c r="J40" t="s">
        <v>28</v>
      </c>
    </row>
    <row r="41" spans="1:10">
      <c r="A41" t="s">
        <v>11</v>
      </c>
      <c r="B41" t="s">
        <v>36</v>
      </c>
      <c r="C41">
        <v>1975</v>
      </c>
      <c r="D41" s="1">
        <v>32100</v>
      </c>
      <c r="E41" s="1"/>
      <c r="F41">
        <f>E43/D43</f>
        <v>7.0783050593246882E-2</v>
      </c>
      <c r="G41" s="1">
        <v>7702</v>
      </c>
      <c r="H41" s="1"/>
      <c r="I41" s="1"/>
      <c r="J41" t="s">
        <v>28</v>
      </c>
    </row>
    <row r="42" spans="1:10">
      <c r="A42" t="s">
        <v>11</v>
      </c>
      <c r="B42" t="s">
        <v>36</v>
      </c>
      <c r="C42">
        <v>1977</v>
      </c>
      <c r="D42" s="1">
        <v>38954</v>
      </c>
      <c r="E42" s="1"/>
      <c r="F42">
        <f>E44/D44</f>
        <v>7.2084573029029236E-2</v>
      </c>
      <c r="G42" s="1">
        <v>4958</v>
      </c>
      <c r="H42" s="1"/>
      <c r="I42" s="1"/>
      <c r="J42" t="s">
        <v>30</v>
      </c>
    </row>
    <row r="43" spans="1:10">
      <c r="A43" t="s">
        <v>11</v>
      </c>
      <c r="B43" t="s">
        <v>36</v>
      </c>
      <c r="C43">
        <v>2001</v>
      </c>
      <c r="D43" s="1">
        <v>27758</v>
      </c>
      <c r="E43" s="1">
        <f>G41/(2*1.96)</f>
        <v>1964.795918367347</v>
      </c>
      <c r="F43">
        <f>E45/D45</f>
        <v>8.6294944298386633E-2</v>
      </c>
      <c r="G43" s="1">
        <v>7300</v>
      </c>
      <c r="H43" s="1"/>
      <c r="I43" s="1"/>
      <c r="J43" t="s">
        <v>30</v>
      </c>
    </row>
    <row r="44" spans="1:10">
      <c r="A44" t="s">
        <v>11</v>
      </c>
      <c r="B44" t="s">
        <v>36</v>
      </c>
      <c r="C44">
        <v>2006</v>
      </c>
      <c r="D44" s="1">
        <v>17546</v>
      </c>
      <c r="E44" s="1">
        <f>G42/(2*1.96)</f>
        <v>1264.795918367347</v>
      </c>
      <c r="H44" s="1"/>
      <c r="I44" s="1"/>
      <c r="J44" t="s">
        <v>37</v>
      </c>
    </row>
    <row r="45" spans="1:10">
      <c r="A45" t="s">
        <v>11</v>
      </c>
      <c r="B45" t="s">
        <v>36</v>
      </c>
      <c r="C45">
        <v>2016</v>
      </c>
      <c r="D45" s="1">
        <v>21580</v>
      </c>
      <c r="E45" s="1">
        <f>G43/(2*1.96)</f>
        <v>1862.2448979591836</v>
      </c>
      <c r="H45" s="1"/>
      <c r="I45" s="1"/>
      <c r="J45" t="s">
        <v>19</v>
      </c>
    </row>
    <row r="46" spans="1:10">
      <c r="A46" t="s">
        <v>11</v>
      </c>
      <c r="B46" t="s">
        <v>38</v>
      </c>
      <c r="C46">
        <v>1973</v>
      </c>
      <c r="D46" s="1">
        <v>3950</v>
      </c>
      <c r="E46" s="1"/>
      <c r="F46">
        <f>E48/D48</f>
        <v>0.12000779537816132</v>
      </c>
      <c r="G46" s="1">
        <v>11232</v>
      </c>
      <c r="H46" s="1"/>
      <c r="I46" s="1"/>
      <c r="J46" t="s">
        <v>37</v>
      </c>
    </row>
    <row r="47" spans="1:10">
      <c r="A47" t="s">
        <v>11</v>
      </c>
      <c r="B47" t="s">
        <v>38</v>
      </c>
      <c r="C47">
        <v>1979</v>
      </c>
      <c r="D47" s="1">
        <v>13112</v>
      </c>
      <c r="E47" s="1"/>
      <c r="F47">
        <f>E49/D49</f>
        <v>0.13074593999449491</v>
      </c>
      <c r="G47" s="1">
        <v>1064</v>
      </c>
      <c r="H47" s="1"/>
      <c r="I47" s="1"/>
      <c r="J47" t="s">
        <v>37</v>
      </c>
    </row>
    <row r="48" spans="1:10">
      <c r="A48" t="s">
        <v>11</v>
      </c>
      <c r="B48" t="s">
        <v>38</v>
      </c>
      <c r="C48">
        <v>1984</v>
      </c>
      <c r="D48" s="1">
        <v>23876</v>
      </c>
      <c r="E48" s="1">
        <f>G46/(2*1.96)</f>
        <v>2865.3061224489797</v>
      </c>
      <c r="F48">
        <f>E50/D50</f>
        <v>0.14598044541010322</v>
      </c>
      <c r="G48" s="1">
        <v>1806</v>
      </c>
      <c r="H48" s="1"/>
      <c r="I48" s="1"/>
      <c r="J48" t="s">
        <v>21</v>
      </c>
    </row>
    <row r="49" spans="1:10">
      <c r="A49" t="s">
        <v>11</v>
      </c>
      <c r="B49" t="s">
        <v>38</v>
      </c>
      <c r="C49">
        <v>2001</v>
      </c>
      <c r="D49" s="1">
        <v>2076</v>
      </c>
      <c r="E49" s="1">
        <f>G47/(2*1.96)</f>
        <v>271.42857142857144</v>
      </c>
      <c r="H49" s="1"/>
      <c r="I49" s="1"/>
      <c r="J49" t="s">
        <v>39</v>
      </c>
    </row>
    <row r="50" spans="1:10">
      <c r="A50" t="s">
        <v>11</v>
      </c>
      <c r="B50" t="s">
        <v>38</v>
      </c>
      <c r="C50">
        <v>2018</v>
      </c>
      <c r="D50" s="1">
        <v>3156</v>
      </c>
      <c r="E50" s="1">
        <f>G48/(2*1.96)</f>
        <v>460.71428571428572</v>
      </c>
      <c r="H50" s="1"/>
      <c r="I50" s="1"/>
      <c r="J50" t="s">
        <v>20</v>
      </c>
    </row>
    <row r="51" spans="1:10">
      <c r="A51" t="s">
        <v>11</v>
      </c>
      <c r="B51" t="s">
        <v>40</v>
      </c>
      <c r="C51">
        <v>1979</v>
      </c>
      <c r="D51" s="1">
        <v>15600</v>
      </c>
      <c r="E51" s="1"/>
      <c r="F51">
        <f>E53/D53</f>
        <v>0.12114134631245024</v>
      </c>
      <c r="G51" s="1">
        <v>8108</v>
      </c>
      <c r="H51" s="1"/>
      <c r="I51" s="1"/>
      <c r="J51" t="s">
        <v>21</v>
      </c>
    </row>
    <row r="52" spans="1:10">
      <c r="A52" t="s">
        <v>11</v>
      </c>
      <c r="B52" t="s">
        <v>40</v>
      </c>
      <c r="C52">
        <v>1984</v>
      </c>
      <c r="D52" s="1">
        <v>18000</v>
      </c>
      <c r="E52" s="1"/>
      <c r="H52" s="1"/>
    </row>
    <row r="53" spans="1:10">
      <c r="A53" t="s">
        <v>11</v>
      </c>
      <c r="B53" t="s">
        <v>40</v>
      </c>
      <c r="C53">
        <v>2018</v>
      </c>
      <c r="D53" s="1">
        <v>17074</v>
      </c>
      <c r="E53" s="1">
        <f>G51/(2*1.96)</f>
        <v>2068.3673469387754</v>
      </c>
      <c r="H53" s="1"/>
    </row>
    <row r="54" spans="1:10" s="4" customFormat="1">
      <c r="A54" s="4" t="s">
        <v>11</v>
      </c>
      <c r="B54" s="4" t="s">
        <v>41</v>
      </c>
      <c r="C54" s="5">
        <v>1966</v>
      </c>
      <c r="D54" s="5">
        <v>700</v>
      </c>
      <c r="H54" s="6"/>
    </row>
    <row r="55" spans="1:10" s="4" customFormat="1">
      <c r="A55" s="4" t="s">
        <v>11</v>
      </c>
      <c r="B55" s="4" t="s">
        <v>41</v>
      </c>
      <c r="C55" s="5">
        <v>1971</v>
      </c>
      <c r="D55" s="5">
        <v>400</v>
      </c>
      <c r="H55" s="6"/>
    </row>
    <row r="56" spans="1:10" s="4" customFormat="1">
      <c r="A56" s="4" t="s">
        <v>11</v>
      </c>
      <c r="B56" s="4" t="s">
        <v>41</v>
      </c>
      <c r="C56" s="5">
        <v>1973</v>
      </c>
      <c r="D56" s="5">
        <v>400</v>
      </c>
      <c r="H56" s="6"/>
    </row>
    <row r="57" spans="1:10" s="4" customFormat="1">
      <c r="A57" s="4" t="s">
        <v>11</v>
      </c>
      <c r="B57" s="4" t="s">
        <v>41</v>
      </c>
      <c r="C57" s="5">
        <v>1974</v>
      </c>
      <c r="D57" s="5">
        <v>100</v>
      </c>
      <c r="H57" s="6"/>
    </row>
    <row r="58" spans="1:10" s="4" customFormat="1">
      <c r="A58" s="4" t="s">
        <v>11</v>
      </c>
      <c r="B58" s="4" t="s">
        <v>41</v>
      </c>
      <c r="C58" s="5">
        <v>1975</v>
      </c>
      <c r="D58" s="5">
        <v>230</v>
      </c>
      <c r="H58" s="6"/>
    </row>
    <row r="59" spans="1:10" s="4" customFormat="1">
      <c r="A59" s="4" t="s">
        <v>11</v>
      </c>
      <c r="B59" s="4" t="s">
        <v>41</v>
      </c>
      <c r="C59" s="5">
        <v>1976</v>
      </c>
      <c r="D59" s="5">
        <v>124</v>
      </c>
      <c r="H59" s="6"/>
    </row>
    <row r="60" spans="1:10" s="4" customFormat="1">
      <c r="A60" s="4" t="s">
        <v>11</v>
      </c>
      <c r="B60" s="4" t="s">
        <v>41</v>
      </c>
      <c r="C60" s="5">
        <v>1980</v>
      </c>
      <c r="D60" s="5">
        <v>200</v>
      </c>
      <c r="H60" s="6"/>
    </row>
    <row r="61" spans="1:10" s="4" customFormat="1">
      <c r="A61" s="4" t="s">
        <v>11</v>
      </c>
      <c r="B61" s="4" t="s">
        <v>41</v>
      </c>
      <c r="C61" s="5">
        <v>1981</v>
      </c>
      <c r="D61" s="5">
        <v>110</v>
      </c>
      <c r="H61" s="6"/>
    </row>
    <row r="62" spans="1:10" s="4" customFormat="1">
      <c r="A62" s="4" t="s">
        <v>11</v>
      </c>
      <c r="B62" s="4" t="s">
        <v>41</v>
      </c>
      <c r="C62" s="5">
        <v>1987</v>
      </c>
      <c r="D62" s="5">
        <v>120</v>
      </c>
      <c r="H62" s="6"/>
    </row>
    <row r="63" spans="1:10" s="4" customFormat="1">
      <c r="A63" s="4" t="s">
        <v>11</v>
      </c>
      <c r="B63" s="4" t="s">
        <v>41</v>
      </c>
      <c r="C63" s="5">
        <v>1992</v>
      </c>
      <c r="D63" s="5">
        <v>40</v>
      </c>
      <c r="H63" s="6"/>
    </row>
    <row r="64" spans="1:10" s="4" customFormat="1">
      <c r="A64" s="4" t="s">
        <v>11</v>
      </c>
      <c r="B64" s="4" t="s">
        <v>41</v>
      </c>
      <c r="C64" s="5">
        <v>1998</v>
      </c>
      <c r="D64" s="5">
        <v>300</v>
      </c>
      <c r="H64" s="6"/>
    </row>
    <row r="65" spans="1:9" s="4" customFormat="1">
      <c r="A65" s="4" t="s">
        <v>11</v>
      </c>
      <c r="B65" s="4" t="s">
        <v>41</v>
      </c>
      <c r="C65" s="5">
        <v>1999</v>
      </c>
      <c r="D65" s="5">
        <v>300</v>
      </c>
      <c r="H65" s="6"/>
    </row>
    <row r="66" spans="1:9" s="4" customFormat="1">
      <c r="A66" s="4" t="s">
        <v>11</v>
      </c>
      <c r="B66" s="4" t="s">
        <v>41</v>
      </c>
      <c r="C66" s="5">
        <v>2006</v>
      </c>
      <c r="D66" s="5">
        <v>270</v>
      </c>
      <c r="H66" s="6"/>
    </row>
    <row r="67" spans="1:9" s="4" customFormat="1">
      <c r="A67" s="4" t="s">
        <v>11</v>
      </c>
      <c r="B67" s="4" t="s">
        <v>41</v>
      </c>
      <c r="C67" s="5">
        <v>2017</v>
      </c>
      <c r="D67" s="5">
        <v>300</v>
      </c>
      <c r="H67" s="6"/>
    </row>
    <row r="68" spans="1:9">
      <c r="H68" s="1"/>
    </row>
    <row r="69" spans="1:9">
      <c r="H69" s="1"/>
    </row>
    <row r="70" spans="1:9">
      <c r="H70" s="1"/>
    </row>
    <row r="71" spans="1:9">
      <c r="H71" s="1"/>
    </row>
    <row r="72" spans="1:9">
      <c r="H72" s="1"/>
    </row>
    <row r="73" spans="1:9">
      <c r="H73" s="1"/>
    </row>
    <row r="74" spans="1:9">
      <c r="H74" s="1"/>
    </row>
    <row r="75" spans="1:9">
      <c r="H75" s="1"/>
    </row>
    <row r="76" spans="1:9">
      <c r="H76" s="1"/>
    </row>
    <row r="77" spans="1:9">
      <c r="H77" s="1"/>
    </row>
    <row r="78" spans="1:9">
      <c r="H78" s="1"/>
      <c r="I78" s="1"/>
    </row>
    <row r="79" spans="1:9">
      <c r="H79" s="1"/>
      <c r="I79" s="1"/>
    </row>
  </sheetData>
  <sortState xmlns:xlrd2="http://schemas.microsoft.com/office/spreadsheetml/2017/richdata2" ref="A2:K79">
    <sortCondition ref="B2:B79"/>
    <sortCondition ref="C2:C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Environment Climate Change Canada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Hedd,April (ECCC)</dc:creator>
  <cp:keywords/>
  <dc:description/>
  <cp:lastModifiedBy>Rail,Jean-François (ECCC)</cp:lastModifiedBy>
  <cp:revision/>
  <dcterms:created xsi:type="dcterms:W3CDTF">2022-12-07T17:59:49Z</dcterms:created>
  <dcterms:modified xsi:type="dcterms:W3CDTF">2024-02-02T16:16:20Z</dcterms:modified>
  <cp:category/>
  <cp:contentStatus/>
</cp:coreProperties>
</file>