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ler\Documents\MATLAB\ICLOCS-master\usr\LTS Problem\LTS\"/>
    </mc:Choice>
  </mc:AlternateContent>
  <xr:revisionPtr revIDLastSave="0" documentId="13_ncr:1_{F2CDE081-3FF9-4BD1-B6D7-269DFBFEABE2}" xr6:coauthVersionLast="46" xr6:coauthVersionMax="46" xr10:uidLastSave="{00000000-0000-0000-0000-000000000000}"/>
  <bookViews>
    <workbookView xWindow="-23148" yWindow="-108" windowWidth="23256" windowHeight="12576" xr2:uid="{8E3DC8AB-017F-425C-8100-FA3250F23AF7}"/>
  </bookViews>
  <sheets>
    <sheet name="numericsInput" sheetId="2" r:id="rId1"/>
    <sheet name="trackInput" sheetId="3" r:id="rId2"/>
    <sheet name="carInput" sheetId="1" r:id="rId3"/>
    <sheet name="tyresInp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H3" i="2"/>
  <c r="H6" i="2"/>
  <c r="H7" i="2"/>
  <c r="G3" i="2" l="1"/>
  <c r="F3" i="2" s="1"/>
  <c r="U3" i="2"/>
  <c r="V3" i="2"/>
  <c r="U4" i="2"/>
  <c r="V4" i="2"/>
  <c r="U5" i="2"/>
  <c r="V5" i="2"/>
  <c r="G6" i="2"/>
  <c r="F6" i="2" s="1"/>
  <c r="U6" i="2"/>
  <c r="U7" i="2"/>
  <c r="K19" i="2"/>
  <c r="K20" i="2"/>
  <c r="J21" i="2"/>
  <c r="K21" i="2" s="1"/>
  <c r="J22" i="2"/>
  <c r="K22" i="2" s="1"/>
  <c r="K23" i="2"/>
  <c r="K24" i="2"/>
  <c r="V6" i="2" l="1"/>
  <c r="C4" i="1"/>
  <c r="C16" i="1"/>
  <c r="C15" i="1"/>
  <c r="C19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tc={29DF1DF2-25ED-4FAF-A19F-D93F70948047}</author>
  </authors>
  <commentList>
    <comment ref="N2" authorId="0" shapeId="0" xr:uid="{29DF1DF2-25ED-4FAF-A19F-D93F70948047}">
      <text>
        <t>[Threaded comment]
Your version of Excel allows you to read this threaded comment; however, any edits to it will get removed if the file is opened in a newer version of Excel. Learn more: https://go.microsoft.com/fwlink/?linkid=870924
Comment:
    It does not matter, if bounds are set to 0 and 0 it will be still fixed. So it can be ignored when formulating the problem (for simplicity: then no ICs must be imposed).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tc={62597FC7-94BB-4F91-9B3B-A489590AC85E}</author>
  </authors>
  <commentList>
    <comment ref="C20" authorId="0" shapeId="0" xr:uid="{62597FC7-94BB-4F91-9B3B-A489590AC85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Reasonably estimated</t>
      </text>
    </comment>
  </commentList>
</comments>
</file>

<file path=xl/sharedStrings.xml><?xml version="1.0" encoding="utf-8"?>
<sst xmlns="http://schemas.openxmlformats.org/spreadsheetml/2006/main" count="196" uniqueCount="121">
  <si>
    <t>m</t>
  </si>
  <si>
    <t>a</t>
  </si>
  <si>
    <t>M</t>
  </si>
  <si>
    <t>kg</t>
  </si>
  <si>
    <t>w</t>
  </si>
  <si>
    <t>wheelbase</t>
  </si>
  <si>
    <t>b</t>
  </si>
  <si>
    <t>h</t>
  </si>
  <si>
    <t>R</t>
  </si>
  <si>
    <t>vehicle mass</t>
  </si>
  <si>
    <t>distance of the mass centre from the front axle</t>
  </si>
  <si>
    <t>distance of the mass centre from the rear axle</t>
  </si>
  <si>
    <t>centre of mass height</t>
  </si>
  <si>
    <t>roll moment distribution (fraction at the front axle)</t>
  </si>
  <si>
    <t>front wheel to car centre line distance</t>
  </si>
  <si>
    <t>rear wheel to car centre line distance</t>
  </si>
  <si>
    <t>wheel radius</t>
  </si>
  <si>
    <t>air density</t>
  </si>
  <si>
    <t>centre of pressure to front axle distance</t>
  </si>
  <si>
    <t>centre of pressure to rear axle distance</t>
  </si>
  <si>
    <t>-</t>
  </si>
  <si>
    <t>differential friction coefficient</t>
  </si>
  <si>
    <t>(total) drag coefficient</t>
  </si>
  <si>
    <t>(total) downforce coefficient</t>
  </si>
  <si>
    <t>m^2</t>
  </si>
  <si>
    <t>kg/m^3</t>
  </si>
  <si>
    <t>moment of inertia about the z axis</t>
  </si>
  <si>
    <t>Control</t>
  </si>
  <si>
    <t>Steering wheel angle</t>
  </si>
  <si>
    <t>\delta</t>
  </si>
  <si>
    <t>State</t>
  </si>
  <si>
    <t>m/s</t>
  </si>
  <si>
    <t>Lateral speed</t>
  </si>
  <si>
    <t>v</t>
  </si>
  <si>
    <t>Longitudinal speed</t>
  </si>
  <si>
    <t>u</t>
  </si>
  <si>
    <t>Normal distance to centreline</t>
  </si>
  <si>
    <t>n</t>
  </si>
  <si>
    <t>inf</t>
  </si>
  <si>
    <t>-inf</t>
  </si>
  <si>
    <t>s</t>
  </si>
  <si>
    <t>Time</t>
  </si>
  <si>
    <t>TC bound U</t>
  </si>
  <si>
    <t>TC bound L</t>
  </si>
  <si>
    <t>TC</t>
  </si>
  <si>
    <t>rBounds tol.</t>
  </si>
  <si>
    <t>Bounds tol.</t>
  </si>
  <si>
    <t>IC bound U</t>
  </si>
  <si>
    <t>IC bound L</t>
  </si>
  <si>
    <t>IC</t>
  </si>
  <si>
    <t>rBound U</t>
  </si>
  <si>
    <t>rBound L</t>
  </si>
  <si>
    <t>Bound U</t>
  </si>
  <si>
    <t>Bound L</t>
  </si>
  <si>
    <t>Type</t>
  </si>
  <si>
    <t>Units</t>
  </si>
  <si>
    <t>Variable</t>
  </si>
  <si>
    <t>Symbol</t>
  </si>
  <si>
    <t>ID</t>
  </si>
  <si>
    <t>Name</t>
  </si>
  <si>
    <t>Semi-width</t>
  </si>
  <si>
    <t>Value</t>
  </si>
  <si>
    <t>Guess (IC)</t>
  </si>
  <si>
    <t>Guess (TC)</t>
  </si>
  <si>
    <t>Int. tol. Loc.</t>
  </si>
  <si>
    <t>Int. tol. Abs.</t>
  </si>
  <si>
    <t>bConst. Tol</t>
  </si>
  <si>
    <t>Iz</t>
  </si>
  <si>
    <t>Droll</t>
  </si>
  <si>
    <t>wf</t>
  </si>
  <si>
    <t>wr</t>
  </si>
  <si>
    <t>kd</t>
  </si>
  <si>
    <t>CdA</t>
  </si>
  <si>
    <t>ClA</t>
  </si>
  <si>
    <t>rho</t>
  </si>
  <si>
    <t>aA</t>
  </si>
  <si>
    <t>bA</t>
  </si>
  <si>
    <t>Teng_max</t>
  </si>
  <si>
    <t>Nm</t>
  </si>
  <si>
    <t>Nms/rad</t>
  </si>
  <si>
    <t>kgm^2</t>
  </si>
  <si>
    <t>Fbrk_max</t>
  </si>
  <si>
    <t>N</t>
  </si>
  <si>
    <t>maximum (total) braking force</t>
  </si>
  <si>
    <t>maximum (total) engine torque</t>
  </si>
  <si>
    <t>Description</t>
  </si>
  <si>
    <t>Fz1</t>
  </si>
  <si>
    <t>Fz2</t>
  </si>
  <si>
    <t>Qx</t>
  </si>
  <si>
    <t>Qy</t>
  </si>
  <si>
    <t>reference load 1</t>
  </si>
  <si>
    <t>reference load 2</t>
  </si>
  <si>
    <t>slip angle for the friction peak at load 1</t>
  </si>
  <si>
    <t>slip angle for the friction peak at load 2</t>
  </si>
  <si>
    <t>longitudinal shape factor</t>
  </si>
  <si>
    <t>lateral shape factor</t>
  </si>
  <si>
    <t>kappa_1</t>
  </si>
  <si>
    <t>kappa_2</t>
  </si>
  <si>
    <t>alpha_1</t>
  </si>
  <si>
    <t>alpha_2</t>
  </si>
  <si>
    <t>g</t>
  </si>
  <si>
    <t>gravity</t>
  </si>
  <si>
    <t>m/s^2</t>
  </si>
  <si>
    <t>W</t>
  </si>
  <si>
    <t>weight</t>
  </si>
  <si>
    <t>º</t>
  </si>
  <si>
    <t>mux_1</t>
  </si>
  <si>
    <t>mux_2</t>
  </si>
  <si>
    <t>muy_1</t>
  </si>
  <si>
    <t>muy_2</t>
  </si>
  <si>
    <t>kbb</t>
  </si>
  <si>
    <t>front brake bias</t>
  </si>
  <si>
    <t>slip coefficient for the friction peak at load 1</t>
  </si>
  <si>
    <t>slip coefficient for the friction peak at load 2</t>
  </si>
  <si>
    <t>peak lateral friction coefficient at load 1</t>
  </si>
  <si>
    <t>peak lateral friction coefficient at load 2</t>
  </si>
  <si>
    <t>peak longitudinal friction coefficient at load 2</t>
  </si>
  <si>
    <t>peak longitudinal friction coefficient at load 1</t>
  </si>
  <si>
    <t>\kappa</t>
  </si>
  <si>
    <t>Slip ratio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</si>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</sst>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5" fontId="0" fillId="2" borderId="0" xfId="0" applyNumberFormat="1" applyFill="1"/>
    <xf numFmtId="165" fontId="0" fillId="3" borderId="0" xfId="0" quotePrefix="1" applyNumberFormat="1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  <dxf>
      <font>
        <b val="0"/>
        <i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Izquierdo" id="{E0991ACC-9CDA-409D-8456-1E5903D0D3C6}" userId="S::100345656@alumnos.uc3m.es::be099c49-fc4b-48d7-a197-a870ef6ad4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1-05-07T09:09:34.34" personId="{E0991ACC-9CDA-409D-8456-1E5903D0D3C6}" id="{29DF1DF2-25ED-4FAF-A19F-D93F70948047}">
    <text>It does not matter, if bounds are set to 0 and 0 it will be still fixed. So it can be ignored when formulating the problem (for simplicity: then no ICs must be imposed).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0" dT="2021-05-07T09:50:20.84" personId="{E0991ACC-9CDA-409D-8456-1E5903D0D3C6}" id="{62597FC7-94BB-4F91-9B3B-A489590AC85E}">
    <text>Reasonably estimated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EC8-B294-4B15-BEFB-0F1B38D6C8F3}">
  <dimension ref="A1:AA24"/>
  <sheetViews>
    <sheetView tabSelected="1" workbookViewId="0">
      <selection activeCell="M11" sqref="M11"/>
    </sheetView>
  </sheetViews>
  <sheetFormatPr defaultColWidth="11.7109375" defaultRowHeight="15" x14ac:dyDescent="0.25"/>
  <cols>
    <col min="1" max="1" width="5.7109375" style="8" customWidth="1"/>
    <col min="2" max="2" width="10.7109375" style="5" customWidth="1"/>
    <col min="3" max="3" width="36.85546875" style="5" customWidth="1"/>
    <col min="4" max="5" width="11.7109375" style="5" customWidth="1"/>
    <col min="6" max="16384" width="11.7109375" style="5"/>
  </cols>
  <sheetData>
    <row r="1" spans="1:27" s="4" customFormat="1" x14ac:dyDescent="0.25">
      <c r="A1" s="7" t="s">
        <v>58</v>
      </c>
      <c r="B1" s="4" t="s">
        <v>57</v>
      </c>
      <c r="C1" s="4" t="s">
        <v>56</v>
      </c>
      <c r="D1" s="4" t="s">
        <v>55</v>
      </c>
      <c r="E1" s="4" t="s">
        <v>54</v>
      </c>
      <c r="F1" s="4" t="s">
        <v>53</v>
      </c>
      <c r="G1" s="4" t="s">
        <v>52</v>
      </c>
      <c r="H1" s="4" t="s">
        <v>51</v>
      </c>
      <c r="I1" s="4" t="s">
        <v>50</v>
      </c>
      <c r="J1" s="4" t="s">
        <v>64</v>
      </c>
      <c r="K1" s="4" t="s">
        <v>65</v>
      </c>
      <c r="L1" s="4" t="s">
        <v>46</v>
      </c>
      <c r="M1" s="4" t="s">
        <v>45</v>
      </c>
      <c r="N1" s="4" t="s">
        <v>49</v>
      </c>
      <c r="O1" s="4" t="s">
        <v>48</v>
      </c>
      <c r="P1" s="4" t="s">
        <v>47</v>
      </c>
      <c r="Q1" s="4" t="s">
        <v>44</v>
      </c>
      <c r="R1" s="4" t="s">
        <v>43</v>
      </c>
      <c r="S1" s="4" t="s">
        <v>42</v>
      </c>
      <c r="T1" s="4" t="s">
        <v>62</v>
      </c>
      <c r="U1" s="4" t="s">
        <v>63</v>
      </c>
      <c r="V1" s="4" t="s">
        <v>66</v>
      </c>
    </row>
    <row r="2" spans="1:27" x14ac:dyDescent="0.25">
      <c r="A2" s="8">
        <v>1</v>
      </c>
      <c r="B2" s="5" t="s">
        <v>40</v>
      </c>
      <c r="C2" s="5" t="s">
        <v>41</v>
      </c>
      <c r="D2" s="5" t="s">
        <v>40</v>
      </c>
      <c r="E2" s="5" t="s">
        <v>30</v>
      </c>
      <c r="F2" s="9">
        <v>0</v>
      </c>
      <c r="G2" s="9" t="s">
        <v>120</v>
      </c>
      <c r="H2" s="10" t="s">
        <v>39</v>
      </c>
      <c r="I2" s="9" t="s">
        <v>38</v>
      </c>
      <c r="J2" s="9">
        <v>1</v>
      </c>
      <c r="K2" s="9">
        <v>1</v>
      </c>
      <c r="L2" s="9" t="s">
        <v>38</v>
      </c>
      <c r="M2" s="9" t="s">
        <v>38</v>
      </c>
      <c r="N2" s="12">
        <v>0</v>
      </c>
      <c r="O2" s="9">
        <v>0</v>
      </c>
      <c r="P2" s="9">
        <v>0</v>
      </c>
      <c r="Q2" s="10" t="s">
        <v>20</v>
      </c>
      <c r="R2" s="10" t="s">
        <v>39</v>
      </c>
      <c r="S2" s="9" t="s">
        <v>38</v>
      </c>
      <c r="T2" s="9">
        <v>0</v>
      </c>
      <c r="U2" s="9">
        <v>50</v>
      </c>
      <c r="V2" s="9" t="s">
        <v>38</v>
      </c>
      <c r="W2" s="9"/>
      <c r="X2" s="9"/>
      <c r="Y2" s="9"/>
      <c r="Z2" s="9"/>
      <c r="AA2" s="9"/>
    </row>
    <row r="3" spans="1:27" x14ac:dyDescent="0.25">
      <c r="A3" s="8">
        <v>2</v>
      </c>
      <c r="B3" s="5" t="s">
        <v>37</v>
      </c>
      <c r="C3" s="5" t="s">
        <v>36</v>
      </c>
      <c r="D3" s="5" t="s">
        <v>0</v>
      </c>
      <c r="E3" s="5" t="s">
        <v>30</v>
      </c>
      <c r="F3" s="9">
        <f>-G3</f>
        <v>-2</v>
      </c>
      <c r="G3" s="9">
        <f>trackInput!B2</f>
        <v>2</v>
      </c>
      <c r="H3" s="10">
        <f>-I3</f>
        <v>-0.35</v>
      </c>
      <c r="I3" s="9">
        <v>0.35</v>
      </c>
      <c r="J3" s="9">
        <v>1</v>
      </c>
      <c r="K3" s="9">
        <v>1</v>
      </c>
      <c r="L3" s="9">
        <v>1E-3</v>
      </c>
      <c r="M3" s="9">
        <v>0.1</v>
      </c>
      <c r="N3" s="10" t="s">
        <v>20</v>
      </c>
      <c r="O3" s="10" t="s">
        <v>39</v>
      </c>
      <c r="P3" s="9" t="s">
        <v>38</v>
      </c>
      <c r="Q3" s="10" t="s">
        <v>20</v>
      </c>
      <c r="R3" s="10" t="s">
        <v>39</v>
      </c>
      <c r="S3" s="9" t="s">
        <v>38</v>
      </c>
      <c r="T3" s="9">
        <v>0</v>
      </c>
      <c r="U3" s="9">
        <f>T3</f>
        <v>0</v>
      </c>
      <c r="V3" s="9">
        <f>J3</f>
        <v>1</v>
      </c>
      <c r="W3" s="9"/>
      <c r="X3" s="9"/>
      <c r="Y3" s="9"/>
      <c r="Z3" s="9"/>
      <c r="AA3" s="9"/>
    </row>
    <row r="4" spans="1:27" x14ac:dyDescent="0.25">
      <c r="A4" s="8">
        <v>4</v>
      </c>
      <c r="B4" s="5" t="s">
        <v>35</v>
      </c>
      <c r="C4" s="5" t="s">
        <v>34</v>
      </c>
      <c r="D4" s="5" t="s">
        <v>31</v>
      </c>
      <c r="E4" s="5" t="s">
        <v>30</v>
      </c>
      <c r="F4" s="9">
        <v>5</v>
      </c>
      <c r="G4" s="10">
        <v>40</v>
      </c>
      <c r="H4" s="10">
        <v>-20</v>
      </c>
      <c r="I4" s="9">
        <v>20</v>
      </c>
      <c r="J4" s="9">
        <v>1</v>
      </c>
      <c r="K4" s="9">
        <v>1</v>
      </c>
      <c r="L4" s="9">
        <v>1</v>
      </c>
      <c r="M4" s="9">
        <v>1</v>
      </c>
      <c r="N4" s="10" t="s">
        <v>20</v>
      </c>
      <c r="O4" s="10" t="s">
        <v>39</v>
      </c>
      <c r="P4" s="9" t="s">
        <v>38</v>
      </c>
      <c r="Q4" s="10" t="s">
        <v>20</v>
      </c>
      <c r="R4" s="10" t="s">
        <v>39</v>
      </c>
      <c r="S4" s="9" t="s">
        <v>38</v>
      </c>
      <c r="T4" s="9">
        <v>100</v>
      </c>
      <c r="U4" s="9">
        <f t="shared" ref="U4:U10" si="0">T4</f>
        <v>100</v>
      </c>
      <c r="V4" s="9">
        <f t="shared" ref="V4:V5" si="1">J4</f>
        <v>1</v>
      </c>
      <c r="W4" s="9"/>
      <c r="X4" s="9"/>
      <c r="Y4" s="9"/>
      <c r="Z4" s="9"/>
      <c r="AA4" s="9"/>
    </row>
    <row r="5" spans="1:27" x14ac:dyDescent="0.25">
      <c r="A5" s="8">
        <v>5</v>
      </c>
      <c r="B5" s="5" t="s">
        <v>33</v>
      </c>
      <c r="C5" s="5" t="s">
        <v>32</v>
      </c>
      <c r="D5" s="5" t="s">
        <v>31</v>
      </c>
      <c r="E5" s="5" t="s">
        <v>30</v>
      </c>
      <c r="F5" s="10">
        <v>-50</v>
      </c>
      <c r="G5" s="9">
        <v>50</v>
      </c>
      <c r="H5" s="10">
        <v>-50</v>
      </c>
      <c r="I5" s="9">
        <v>50</v>
      </c>
      <c r="J5" s="9">
        <v>1</v>
      </c>
      <c r="K5" s="9">
        <v>1</v>
      </c>
      <c r="L5" s="9">
        <v>1</v>
      </c>
      <c r="M5" s="9">
        <v>1</v>
      </c>
      <c r="N5" s="10" t="s">
        <v>20</v>
      </c>
      <c r="O5" s="10" t="s">
        <v>39</v>
      </c>
      <c r="P5" s="9" t="s">
        <v>38</v>
      </c>
      <c r="Q5" s="10" t="s">
        <v>20</v>
      </c>
      <c r="R5" s="10" t="s">
        <v>39</v>
      </c>
      <c r="S5" s="9" t="s">
        <v>38</v>
      </c>
      <c r="T5" s="9">
        <v>0</v>
      </c>
      <c r="U5" s="9">
        <f t="shared" si="0"/>
        <v>0</v>
      </c>
      <c r="V5" s="9">
        <f t="shared" si="1"/>
        <v>1</v>
      </c>
      <c r="W5" s="9"/>
      <c r="X5" s="9"/>
      <c r="Y5" s="9"/>
      <c r="Z5" s="9"/>
      <c r="AA5" s="9"/>
    </row>
    <row r="6" spans="1:27" x14ac:dyDescent="0.25">
      <c r="A6" s="8">
        <v>7</v>
      </c>
      <c r="B6" s="5" t="s">
        <v>29</v>
      </c>
      <c r="C6" s="5" t="s">
        <v>28</v>
      </c>
      <c r="D6" s="6" t="s">
        <v>20</v>
      </c>
      <c r="E6" s="5" t="s">
        <v>27</v>
      </c>
      <c r="F6" s="9">
        <f>-G6</f>
        <v>-3.1415926535897931</v>
      </c>
      <c r="G6" s="9">
        <f>PI()</f>
        <v>3.1415926535897931</v>
      </c>
      <c r="H6" s="10">
        <f>-I6</f>
        <v>-6</v>
      </c>
      <c r="I6" s="9">
        <v>6</v>
      </c>
      <c r="J6" s="11"/>
      <c r="K6" s="11"/>
      <c r="L6" s="9">
        <f>G6/50</f>
        <v>6.2831853071795868E-2</v>
      </c>
      <c r="M6" s="9" t="s">
        <v>38</v>
      </c>
      <c r="N6" s="10" t="s">
        <v>20</v>
      </c>
      <c r="O6" s="10" t="s">
        <v>39</v>
      </c>
      <c r="P6" s="9" t="s">
        <v>38</v>
      </c>
      <c r="Q6" s="10" t="s">
        <v>20</v>
      </c>
      <c r="R6" s="10" t="s">
        <v>39</v>
      </c>
      <c r="S6" s="9" t="s">
        <v>38</v>
      </c>
      <c r="T6" s="9">
        <v>0</v>
      </c>
      <c r="U6" s="9">
        <f t="shared" si="0"/>
        <v>0</v>
      </c>
      <c r="V6" s="9">
        <f>L6</f>
        <v>6.2831853071795868E-2</v>
      </c>
      <c r="W6" s="9"/>
      <c r="X6" s="9"/>
      <c r="Y6" s="9"/>
      <c r="Z6" s="9"/>
      <c r="AA6" s="9"/>
    </row>
    <row r="7" spans="1:27" x14ac:dyDescent="0.25">
      <c r="A7" s="8">
        <v>8</v>
      </c>
      <c r="B7" s="5" t="s">
        <v>118</v>
      </c>
      <c r="C7" s="5" t="s">
        <v>119</v>
      </c>
      <c r="D7" s="6" t="s">
        <v>20</v>
      </c>
      <c r="E7" s="5" t="s">
        <v>27</v>
      </c>
      <c r="F7" s="10">
        <v>-2</v>
      </c>
      <c r="G7" s="9">
        <v>2</v>
      </c>
      <c r="H7" s="10">
        <f>-I7</f>
        <v>-2</v>
      </c>
      <c r="I7" s="9">
        <v>2</v>
      </c>
      <c r="J7" s="11"/>
      <c r="K7" s="11"/>
      <c r="L7" s="9">
        <v>0.1</v>
      </c>
      <c r="M7" s="9">
        <v>1</v>
      </c>
      <c r="N7" s="10" t="s">
        <v>20</v>
      </c>
      <c r="O7" s="10" t="s">
        <v>39</v>
      </c>
      <c r="P7" s="9" t="s">
        <v>38</v>
      </c>
      <c r="Q7" s="10" t="s">
        <v>20</v>
      </c>
      <c r="R7" s="10" t="s">
        <v>39</v>
      </c>
      <c r="S7" s="9" t="s">
        <v>38</v>
      </c>
      <c r="T7" s="9">
        <v>0</v>
      </c>
      <c r="U7" s="9">
        <f t="shared" si="0"/>
        <v>0</v>
      </c>
      <c r="V7" s="9">
        <v>0.1</v>
      </c>
      <c r="W7" s="9"/>
      <c r="X7" s="9"/>
      <c r="Y7" s="9"/>
      <c r="Z7" s="9"/>
      <c r="AA7" s="9"/>
    </row>
    <row r="8" spans="1:27" x14ac:dyDescent="0.25">
      <c r="D8" s="6"/>
      <c r="F8" s="10"/>
      <c r="G8" s="9"/>
      <c r="H8" s="10"/>
      <c r="I8" s="9"/>
      <c r="J8" s="11"/>
      <c r="K8" s="11"/>
      <c r="L8" s="9"/>
      <c r="M8" s="9"/>
      <c r="N8" s="10"/>
      <c r="O8" s="10"/>
      <c r="P8" s="9"/>
      <c r="Q8" s="10"/>
      <c r="R8" s="10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D9" s="6"/>
      <c r="F9" s="10"/>
      <c r="G9" s="9"/>
      <c r="H9" s="10"/>
      <c r="I9" s="9"/>
      <c r="J9" s="11"/>
      <c r="K9" s="11"/>
      <c r="L9" s="9"/>
      <c r="M9" s="9"/>
      <c r="N9" s="10"/>
      <c r="O9" s="10"/>
      <c r="P9" s="9"/>
      <c r="Q9" s="10"/>
      <c r="R9" s="10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D10" s="6"/>
      <c r="F10" s="10"/>
      <c r="G10" s="9"/>
      <c r="H10" s="10"/>
      <c r="I10" s="9"/>
      <c r="J10" s="11"/>
      <c r="K10" s="11"/>
      <c r="L10" s="9"/>
      <c r="M10" s="9"/>
      <c r="N10" s="10"/>
      <c r="O10" s="10"/>
      <c r="P10" s="9"/>
      <c r="Q10" s="10"/>
      <c r="R10" s="10"/>
      <c r="S10" s="9"/>
      <c r="T10" s="9"/>
      <c r="U10" s="9"/>
      <c r="V10" s="9"/>
      <c r="W10" s="9"/>
      <c r="X10" s="9"/>
      <c r="Y10" s="9"/>
      <c r="Z10" s="9"/>
      <c r="AA10" s="9"/>
    </row>
    <row r="19" spans="10:11" x14ac:dyDescent="0.25">
      <c r="J19" s="9">
        <v>0.01</v>
      </c>
      <c r="K19" s="9">
        <f>J19</f>
        <v>0.01</v>
      </c>
    </row>
    <row r="20" spans="10:11" x14ac:dyDescent="0.25">
      <c r="J20" s="9">
        <v>0.01</v>
      </c>
      <c r="K20" s="9">
        <f t="shared" ref="K20:K24" si="2">J20</f>
        <v>0.01</v>
      </c>
    </row>
    <row r="21" spans="10:11" x14ac:dyDescent="0.25">
      <c r="J21" s="9">
        <f>RADIANS(0.5)</f>
        <v>8.7266462599716477E-3</v>
      </c>
      <c r="K21" s="9">
        <f t="shared" si="2"/>
        <v>8.7266462599716477E-3</v>
      </c>
    </row>
    <row r="22" spans="10:11" x14ac:dyDescent="0.25">
      <c r="J22" s="9">
        <f>T22/100</f>
        <v>0</v>
      </c>
      <c r="K22" s="9">
        <f t="shared" si="2"/>
        <v>0</v>
      </c>
    </row>
    <row r="23" spans="10:11" x14ac:dyDescent="0.25">
      <c r="J23" s="9">
        <v>0.05</v>
      </c>
      <c r="K23" s="9">
        <f t="shared" si="2"/>
        <v>0.05</v>
      </c>
    </row>
    <row r="24" spans="10:11" x14ac:dyDescent="0.25">
      <c r="J24" s="9">
        <v>0.05</v>
      </c>
      <c r="K24" s="9">
        <f t="shared" si="2"/>
        <v>0.05</v>
      </c>
    </row>
  </sheetData>
  <conditionalFormatting sqref="A1:XFD1048576">
    <cfRule type="expression" dxfId="0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4EAD-6308-4D2E-A867-3503090E4412}">
  <dimension ref="A1:B3"/>
  <sheetViews>
    <sheetView workbookViewId="0">
      <selection activeCell="B2" sqref="B2"/>
    </sheetView>
  </sheetViews>
  <sheetFormatPr defaultColWidth="20.7109375" defaultRowHeight="15" x14ac:dyDescent="0.25"/>
  <sheetData>
    <row r="1" spans="1:2" s="2" customFormat="1" x14ac:dyDescent="0.25">
      <c r="A1" s="2" t="s">
        <v>59</v>
      </c>
      <c r="B1" s="2" t="s">
        <v>61</v>
      </c>
    </row>
    <row r="2" spans="1:2" s="3" customFormat="1" x14ac:dyDescent="0.25">
      <c r="A2" t="s">
        <v>60</v>
      </c>
      <c r="B2">
        <v>2</v>
      </c>
    </row>
    <row r="3" spans="1:2" x14ac:dyDescent="0.25">
      <c r="A3" s="3"/>
      <c r="B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34AD-4E25-43B0-B54F-08325C747299}">
  <dimension ref="A1:D22"/>
  <sheetViews>
    <sheetView topLeftCell="A10" zoomScale="130" zoomScaleNormal="130" workbookViewId="0">
      <selection activeCell="D23" sqref="D23"/>
    </sheetView>
  </sheetViews>
  <sheetFormatPr defaultColWidth="12.7109375" defaultRowHeight="15" x14ac:dyDescent="0.25"/>
  <cols>
    <col min="1" max="1" width="12.7109375" customWidth="1"/>
    <col min="2" max="2" width="54.85546875" customWidth="1"/>
  </cols>
  <sheetData>
    <row r="1" spans="1:4" s="2" customFormat="1" x14ac:dyDescent="0.25">
      <c r="A1" s="2" t="s">
        <v>57</v>
      </c>
      <c r="B1" s="2" t="s">
        <v>85</v>
      </c>
      <c r="C1" s="2" t="s">
        <v>61</v>
      </c>
      <c r="D1" s="2" t="s">
        <v>55</v>
      </c>
    </row>
    <row r="2" spans="1:4" s="3" customFormat="1" x14ac:dyDescent="0.25">
      <c r="A2" s="3" t="s">
        <v>100</v>
      </c>
      <c r="B2" s="3" t="s">
        <v>101</v>
      </c>
      <c r="C2" s="3">
        <v>9.81</v>
      </c>
      <c r="D2" s="3" t="s">
        <v>102</v>
      </c>
    </row>
    <row r="3" spans="1:4" x14ac:dyDescent="0.25">
      <c r="A3" t="s">
        <v>2</v>
      </c>
      <c r="B3" t="s">
        <v>9</v>
      </c>
      <c r="C3">
        <v>660</v>
      </c>
      <c r="D3" t="s">
        <v>3</v>
      </c>
    </row>
    <row r="4" spans="1:4" x14ac:dyDescent="0.25">
      <c r="A4" t="s">
        <v>103</v>
      </c>
      <c r="B4" t="s">
        <v>104</v>
      </c>
      <c r="C4">
        <f>C2*C3</f>
        <v>6474.6</v>
      </c>
      <c r="D4" t="s">
        <v>82</v>
      </c>
    </row>
    <row r="5" spans="1:4" x14ac:dyDescent="0.25">
      <c r="A5" t="s">
        <v>67</v>
      </c>
      <c r="B5" t="s">
        <v>26</v>
      </c>
      <c r="C5">
        <v>450</v>
      </c>
      <c r="D5" t="s">
        <v>80</v>
      </c>
    </row>
    <row r="6" spans="1:4" x14ac:dyDescent="0.25">
      <c r="A6" t="s">
        <v>4</v>
      </c>
      <c r="B6" t="s">
        <v>5</v>
      </c>
      <c r="C6">
        <v>3.4</v>
      </c>
      <c r="D6" t="s">
        <v>0</v>
      </c>
    </row>
    <row r="7" spans="1:4" x14ac:dyDescent="0.25">
      <c r="A7" t="s">
        <v>1</v>
      </c>
      <c r="B7" t="s">
        <v>10</v>
      </c>
      <c r="C7">
        <v>1.8</v>
      </c>
      <c r="D7" t="s">
        <v>0</v>
      </c>
    </row>
    <row r="8" spans="1:4" x14ac:dyDescent="0.25">
      <c r="A8" t="s">
        <v>6</v>
      </c>
      <c r="B8" t="s">
        <v>11</v>
      </c>
      <c r="C8">
        <f>C6-C7</f>
        <v>1.5999999999999999</v>
      </c>
      <c r="D8" t="s">
        <v>0</v>
      </c>
    </row>
    <row r="9" spans="1:4" x14ac:dyDescent="0.25">
      <c r="A9" t="s">
        <v>7</v>
      </c>
      <c r="B9" t="s">
        <v>12</v>
      </c>
      <c r="C9">
        <v>0.3</v>
      </c>
      <c r="D9" t="s">
        <v>0</v>
      </c>
    </row>
    <row r="10" spans="1:4" x14ac:dyDescent="0.25">
      <c r="A10" t="s">
        <v>68</v>
      </c>
      <c r="B10" t="s">
        <v>13</v>
      </c>
      <c r="C10">
        <v>0.5</v>
      </c>
      <c r="D10" s="1" t="s">
        <v>20</v>
      </c>
    </row>
    <row r="11" spans="1:4" x14ac:dyDescent="0.25">
      <c r="A11" t="s">
        <v>69</v>
      </c>
      <c r="B11" t="s">
        <v>14</v>
      </c>
      <c r="C11">
        <v>0.73</v>
      </c>
      <c r="D11" t="s">
        <v>0</v>
      </c>
    </row>
    <row r="12" spans="1:4" x14ac:dyDescent="0.25">
      <c r="A12" t="s">
        <v>70</v>
      </c>
      <c r="B12" t="s">
        <v>15</v>
      </c>
      <c r="C12">
        <v>0.73</v>
      </c>
      <c r="D12" t="s">
        <v>0</v>
      </c>
    </row>
    <row r="13" spans="1:4" x14ac:dyDescent="0.25">
      <c r="A13" t="s">
        <v>8</v>
      </c>
      <c r="B13" t="s">
        <v>16</v>
      </c>
      <c r="C13">
        <v>0.33</v>
      </c>
      <c r="D13" t="s">
        <v>0</v>
      </c>
    </row>
    <row r="14" spans="1:4" x14ac:dyDescent="0.25">
      <c r="A14" t="s">
        <v>71</v>
      </c>
      <c r="B14" t="s">
        <v>21</v>
      </c>
      <c r="C14">
        <v>10.47</v>
      </c>
      <c r="D14" t="s">
        <v>79</v>
      </c>
    </row>
    <row r="15" spans="1:4" x14ac:dyDescent="0.25">
      <c r="A15" t="s">
        <v>72</v>
      </c>
      <c r="B15" t="s">
        <v>22</v>
      </c>
      <c r="C15">
        <f>0.9*1.5</f>
        <v>1.35</v>
      </c>
      <c r="D15" t="s">
        <v>24</v>
      </c>
    </row>
    <row r="16" spans="1:4" x14ac:dyDescent="0.25">
      <c r="A16" t="s">
        <v>73</v>
      </c>
      <c r="B16" t="s">
        <v>23</v>
      </c>
      <c r="C16">
        <f>3*1.5</f>
        <v>4.5</v>
      </c>
      <c r="D16" t="s">
        <v>24</v>
      </c>
    </row>
    <row r="17" spans="1:4" x14ac:dyDescent="0.25">
      <c r="A17" t="s">
        <v>74</v>
      </c>
      <c r="B17" t="s">
        <v>17</v>
      </c>
      <c r="C17">
        <v>1.2</v>
      </c>
      <c r="D17" t="s">
        <v>25</v>
      </c>
    </row>
    <row r="18" spans="1:4" x14ac:dyDescent="0.25">
      <c r="A18" t="s">
        <v>75</v>
      </c>
      <c r="B18" t="s">
        <v>18</v>
      </c>
      <c r="C18">
        <v>1.9</v>
      </c>
      <c r="D18" t="s">
        <v>0</v>
      </c>
    </row>
    <row r="19" spans="1:4" x14ac:dyDescent="0.25">
      <c r="A19" t="s">
        <v>76</v>
      </c>
      <c r="B19" t="s">
        <v>19</v>
      </c>
      <c r="C19">
        <f>C6-C18</f>
        <v>1.5</v>
      </c>
      <c r="D19" t="s">
        <v>0</v>
      </c>
    </row>
    <row r="20" spans="1:4" x14ac:dyDescent="0.25">
      <c r="A20" t="s">
        <v>77</v>
      </c>
      <c r="B20" t="s">
        <v>84</v>
      </c>
      <c r="C20">
        <v>1000</v>
      </c>
      <c r="D20" t="s">
        <v>78</v>
      </c>
    </row>
    <row r="21" spans="1:4" x14ac:dyDescent="0.25">
      <c r="A21" t="s">
        <v>81</v>
      </c>
      <c r="B21" t="s">
        <v>83</v>
      </c>
      <c r="C21">
        <v>20000</v>
      </c>
      <c r="D21" t="s">
        <v>82</v>
      </c>
    </row>
    <row r="22" spans="1:4" x14ac:dyDescent="0.25">
      <c r="A22" t="s">
        <v>110</v>
      </c>
      <c r="B22" t="s">
        <v>111</v>
      </c>
      <c r="C22">
        <v>0.45</v>
      </c>
      <c r="D22" s="1" t="s">
        <v>20</v>
      </c>
    </row>
  </sheetData>
  <conditionalFormatting sqref="A1:XFD1048576">
    <cfRule type="expression" dxfId="2" priority="1">
      <formula>_xlfn.ISFORMULA(A1)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6FFE-7F11-44DA-B81A-BB53F53A623D}">
  <dimension ref="A1:D13"/>
  <sheetViews>
    <sheetView zoomScale="145" zoomScaleNormal="145" workbookViewId="0">
      <selection activeCell="B9" sqref="B9"/>
    </sheetView>
  </sheetViews>
  <sheetFormatPr defaultRowHeight="15" x14ac:dyDescent="0.25"/>
  <cols>
    <col min="1" max="1" width="12.7109375" customWidth="1"/>
    <col min="2" max="2" width="54.85546875" customWidth="1"/>
  </cols>
  <sheetData>
    <row r="1" spans="1:4" x14ac:dyDescent="0.25">
      <c r="A1" s="2" t="s">
        <v>57</v>
      </c>
      <c r="B1" s="2" t="s">
        <v>85</v>
      </c>
      <c r="C1" s="2" t="s">
        <v>61</v>
      </c>
      <c r="D1" s="2" t="s">
        <v>55</v>
      </c>
    </row>
    <row r="2" spans="1:4" x14ac:dyDescent="0.25">
      <c r="A2" t="s">
        <v>86</v>
      </c>
      <c r="B2" t="s">
        <v>90</v>
      </c>
      <c r="C2">
        <v>2000</v>
      </c>
      <c r="D2" t="s">
        <v>82</v>
      </c>
    </row>
    <row r="3" spans="1:4" x14ac:dyDescent="0.25">
      <c r="A3" t="s">
        <v>87</v>
      </c>
      <c r="B3" t="s">
        <v>91</v>
      </c>
      <c r="C3">
        <v>6000</v>
      </c>
      <c r="D3" t="s">
        <v>82</v>
      </c>
    </row>
    <row r="4" spans="1:4" x14ac:dyDescent="0.25">
      <c r="A4" t="s">
        <v>106</v>
      </c>
      <c r="B4" t="s">
        <v>117</v>
      </c>
      <c r="C4">
        <v>1.75</v>
      </c>
      <c r="D4" s="1" t="s">
        <v>20</v>
      </c>
    </row>
    <row r="5" spans="1:4" x14ac:dyDescent="0.25">
      <c r="A5" t="s">
        <v>107</v>
      </c>
      <c r="B5" t="s">
        <v>116</v>
      </c>
      <c r="C5">
        <v>1.4</v>
      </c>
      <c r="D5" s="1" t="s">
        <v>20</v>
      </c>
    </row>
    <row r="6" spans="1:4" x14ac:dyDescent="0.25">
      <c r="A6" t="s">
        <v>96</v>
      </c>
      <c r="B6" t="s">
        <v>112</v>
      </c>
      <c r="C6">
        <v>0.11</v>
      </c>
      <c r="D6" s="1" t="s">
        <v>20</v>
      </c>
    </row>
    <row r="7" spans="1:4" x14ac:dyDescent="0.25">
      <c r="A7" t="s">
        <v>97</v>
      </c>
      <c r="B7" t="s">
        <v>113</v>
      </c>
      <c r="C7">
        <v>0.1</v>
      </c>
      <c r="D7" s="1" t="s">
        <v>20</v>
      </c>
    </row>
    <row r="8" spans="1:4" x14ac:dyDescent="0.25">
      <c r="A8" t="s">
        <v>108</v>
      </c>
      <c r="B8" t="s">
        <v>114</v>
      </c>
      <c r="C8">
        <v>1.8</v>
      </c>
      <c r="D8" s="1" t="s">
        <v>20</v>
      </c>
    </row>
    <row r="9" spans="1:4" x14ac:dyDescent="0.25">
      <c r="A9" t="s">
        <v>109</v>
      </c>
      <c r="B9" t="s">
        <v>115</v>
      </c>
      <c r="C9">
        <v>1.45</v>
      </c>
      <c r="D9" s="1" t="s">
        <v>20</v>
      </c>
    </row>
    <row r="10" spans="1:4" x14ac:dyDescent="0.25">
      <c r="A10" t="s">
        <v>98</v>
      </c>
      <c r="B10" t="s">
        <v>92</v>
      </c>
      <c r="C10">
        <v>9</v>
      </c>
      <c r="D10" s="1" t="s">
        <v>105</v>
      </c>
    </row>
    <row r="11" spans="1:4" x14ac:dyDescent="0.25">
      <c r="A11" t="s">
        <v>99</v>
      </c>
      <c r="B11" t="s">
        <v>93</v>
      </c>
      <c r="C11">
        <v>8</v>
      </c>
      <c r="D11" s="1" t="s">
        <v>105</v>
      </c>
    </row>
    <row r="12" spans="1:4" x14ac:dyDescent="0.25">
      <c r="A12" t="s">
        <v>88</v>
      </c>
      <c r="B12" t="s">
        <v>94</v>
      </c>
      <c r="C12">
        <v>1.9</v>
      </c>
      <c r="D12" s="1" t="s">
        <v>20</v>
      </c>
    </row>
    <row r="13" spans="1:4" x14ac:dyDescent="0.25">
      <c r="A13" t="s">
        <v>89</v>
      </c>
      <c r="B13" t="s">
        <v>95</v>
      </c>
      <c r="C13">
        <v>1.9</v>
      </c>
      <c r="D13" s="1" t="s">
        <v>20</v>
      </c>
    </row>
  </sheetData>
  <conditionalFormatting sqref="A1:D1048576">
    <cfRule type="expression" dxfId="1" priority="1">
      <formula>_xlfn.ISFORMULA(A1)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numericsInput</vt:lpstr>
      <vt:lpstr>trackInput</vt:lpstr>
      <vt:lpstr>carInput</vt:lpstr>
      <vt:lpstr>tyresInput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Kreisler</dc:creator>
  <cp:lastModifiedBy>Kreisler</cp:lastModifiedBy>
  <dcterms:created xsi:type="dcterms:W3CDTF">2021-05-06T19:03:34Z</dcterms:created>
  <dcterms:modified xsi:type="dcterms:W3CDTF">2021-05-23T11:07:27Z</dcterms:modified>
</cp:coreProperties>
</file>