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240" windowWidth="24240" windowHeight="12465"/>
  </bookViews>
  <sheets>
    <sheet name="FLUXO CRI" sheetId="4" r:id="rId1"/>
  </sheets>
  <calcPr calcId="114210" calcMode="manual"/>
</workbook>
</file>

<file path=xl/calcChain.xml><?xml version="1.0" encoding="utf-8"?>
<calcChain xmlns="http://schemas.openxmlformats.org/spreadsheetml/2006/main">
  <c r="D20" i="4"/>
  <c r="F5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D52"/>
  <c r="D18"/>
  <c r="C20"/>
  <c r="E54"/>
  <c r="F54"/>
  <c r="I4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E53"/>
  <c r="D53"/>
  <c r="D19"/>
  <c r="E52"/>
  <c r="C52"/>
  <c r="E51"/>
  <c r="D51"/>
  <c r="D17"/>
  <c r="C51"/>
  <c r="E50"/>
  <c r="D50"/>
  <c r="D16"/>
  <c r="C50"/>
  <c r="F51"/>
  <c r="F50"/>
  <c r="F19"/>
  <c r="F18"/>
  <c r="F17"/>
  <c r="F16"/>
  <c r="E16"/>
  <c r="E19"/>
  <c r="E18"/>
  <c r="E17"/>
  <c r="E20"/>
  <c r="F20"/>
  <c r="C18"/>
  <c r="C17"/>
  <c r="C16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L4"/>
  <c r="N5"/>
  <c r="O5"/>
  <c r="P5"/>
  <c r="L5"/>
  <c r="N6"/>
  <c r="O6"/>
  <c r="L6"/>
  <c r="N7"/>
  <c r="P6"/>
  <c r="O7"/>
  <c r="L7"/>
  <c r="N8"/>
  <c r="P7"/>
  <c r="O8"/>
  <c r="L8"/>
  <c r="N9"/>
  <c r="P8"/>
  <c r="O9"/>
  <c r="P9"/>
  <c r="L9"/>
  <c r="N10"/>
  <c r="O10"/>
  <c r="P10"/>
  <c r="L10"/>
  <c r="N11"/>
  <c r="O11"/>
  <c r="P11"/>
  <c r="L11"/>
  <c r="N12"/>
  <c r="O12"/>
  <c r="P12"/>
  <c r="L12"/>
  <c r="N13"/>
  <c r="O13"/>
  <c r="P13"/>
  <c r="L13"/>
  <c r="N14"/>
  <c r="O14"/>
  <c r="L14"/>
  <c r="N15"/>
  <c r="O15"/>
  <c r="P15"/>
  <c r="P14"/>
  <c r="L15"/>
  <c r="N16"/>
  <c r="O16"/>
  <c r="P16"/>
  <c r="L16"/>
  <c r="N17"/>
  <c r="O17"/>
  <c r="P17"/>
  <c r="L17"/>
  <c r="N18"/>
  <c r="O18"/>
  <c r="L18"/>
  <c r="N19"/>
  <c r="O19"/>
  <c r="P19"/>
  <c r="P18"/>
  <c r="L19"/>
  <c r="N20"/>
  <c r="O20"/>
  <c r="L20"/>
  <c r="N21"/>
  <c r="O21"/>
  <c r="P21"/>
  <c r="P20"/>
  <c r="L21"/>
  <c r="N22"/>
  <c r="O22"/>
  <c r="P22"/>
  <c r="L22"/>
  <c r="N23"/>
  <c r="O23"/>
  <c r="L23"/>
  <c r="N24"/>
  <c r="O24"/>
  <c r="P24"/>
  <c r="P23"/>
  <c r="L24"/>
  <c r="N25"/>
  <c r="O25"/>
  <c r="P25"/>
  <c r="L25"/>
  <c r="N26"/>
  <c r="O26"/>
  <c r="P26"/>
  <c r="L26"/>
  <c r="N27"/>
  <c r="O27"/>
  <c r="L27"/>
  <c r="N28"/>
  <c r="O28"/>
  <c r="P28"/>
  <c r="P27"/>
  <c r="L28"/>
  <c r="N29"/>
  <c r="O29"/>
  <c r="P29"/>
  <c r="L29"/>
  <c r="N30"/>
  <c r="O30"/>
  <c r="L30"/>
  <c r="N31"/>
  <c r="O31"/>
  <c r="P31"/>
  <c r="P30"/>
  <c r="L31"/>
  <c r="N32"/>
  <c r="O32"/>
  <c r="P32"/>
  <c r="L32"/>
  <c r="N33"/>
  <c r="O33"/>
  <c r="P33"/>
  <c r="L33"/>
  <c r="N34"/>
  <c r="O34"/>
  <c r="P34"/>
  <c r="L34"/>
  <c r="N35"/>
  <c r="O35"/>
  <c r="L35"/>
  <c r="N36"/>
  <c r="O36"/>
  <c r="P36"/>
  <c r="P35"/>
  <c r="L36"/>
  <c r="N37"/>
  <c r="O37"/>
  <c r="P37"/>
  <c r="L37"/>
  <c r="N38"/>
  <c r="O38"/>
  <c r="P38"/>
  <c r="L38"/>
  <c r="N39"/>
  <c r="O39"/>
  <c r="L39"/>
  <c r="N40"/>
  <c r="O40"/>
  <c r="P40"/>
  <c r="P39"/>
  <c r="L40"/>
  <c r="N41"/>
  <c r="O41"/>
  <c r="P41"/>
  <c r="L41"/>
  <c r="N42"/>
  <c r="O42"/>
  <c r="P42"/>
  <c r="L42"/>
  <c r="N43"/>
  <c r="O43"/>
  <c r="L43"/>
  <c r="N44"/>
  <c r="O44"/>
  <c r="P44"/>
  <c r="P43"/>
  <c r="L44"/>
  <c r="N45"/>
  <c r="O45"/>
  <c r="P45"/>
  <c r="L45"/>
  <c r="N46"/>
  <c r="O46"/>
  <c r="L46"/>
  <c r="N47"/>
  <c r="O47"/>
  <c r="P47"/>
  <c r="P46"/>
  <c r="L47"/>
  <c r="N48"/>
  <c r="O48"/>
  <c r="P48"/>
  <c r="L48"/>
  <c r="N49"/>
  <c r="O49"/>
  <c r="P49"/>
  <c r="L49"/>
  <c r="N50"/>
  <c r="O50"/>
  <c r="P50"/>
  <c r="L50"/>
  <c r="N51"/>
  <c r="O51"/>
  <c r="P51"/>
  <c r="L51"/>
  <c r="N52"/>
  <c r="O52"/>
  <c r="L52"/>
  <c r="N53"/>
  <c r="O53"/>
  <c r="P53"/>
  <c r="P52"/>
  <c r="L53"/>
  <c r="N54"/>
  <c r="O54"/>
  <c r="P54"/>
  <c r="L54"/>
  <c r="N55"/>
  <c r="O55"/>
  <c r="L55"/>
  <c r="N56"/>
  <c r="O56"/>
  <c r="P56"/>
  <c r="P55"/>
  <c r="L56"/>
  <c r="N57"/>
  <c r="O57"/>
  <c r="P57"/>
  <c r="L57"/>
  <c r="N58"/>
  <c r="O58"/>
  <c r="P58"/>
  <c r="L58"/>
  <c r="N59"/>
  <c r="O59"/>
  <c r="P59"/>
  <c r="L59"/>
  <c r="N60"/>
  <c r="O60"/>
  <c r="L60"/>
  <c r="N61"/>
  <c r="O61"/>
  <c r="P61"/>
  <c r="P60"/>
  <c r="L61"/>
  <c r="N62"/>
  <c r="O62"/>
  <c r="P62"/>
  <c r="L62"/>
  <c r="N63"/>
  <c r="O63"/>
  <c r="L63"/>
  <c r="N64"/>
  <c r="O64"/>
  <c r="P64"/>
  <c r="P63"/>
  <c r="L64"/>
  <c r="N65"/>
  <c r="O65"/>
  <c r="P65"/>
  <c r="L65"/>
  <c r="N66"/>
  <c r="O66"/>
  <c r="P66"/>
  <c r="L66"/>
  <c r="N67"/>
  <c r="O67"/>
  <c r="L67"/>
  <c r="N68"/>
  <c r="O68"/>
  <c r="P68"/>
  <c r="P67"/>
  <c r="L68"/>
  <c r="N69"/>
  <c r="O69"/>
  <c r="P69"/>
  <c r="L69"/>
  <c r="N70"/>
  <c r="O70"/>
  <c r="L70"/>
  <c r="N71"/>
  <c r="O71"/>
  <c r="P71"/>
  <c r="P70"/>
  <c r="L71"/>
  <c r="N72"/>
  <c r="O72"/>
  <c r="L72"/>
  <c r="N73"/>
  <c r="O73"/>
  <c r="P73"/>
  <c r="P72"/>
  <c r="L73"/>
  <c r="N74"/>
  <c r="O74"/>
  <c r="P74"/>
  <c r="L74"/>
  <c r="N75"/>
  <c r="O75"/>
  <c r="L75"/>
  <c r="N76"/>
  <c r="O76"/>
  <c r="P76"/>
  <c r="P75"/>
  <c r="L76"/>
  <c r="N77"/>
  <c r="O77"/>
  <c r="P77"/>
  <c r="L77"/>
  <c r="N78"/>
  <c r="O78"/>
  <c r="L78"/>
  <c r="N79"/>
  <c r="O79"/>
  <c r="P79"/>
  <c r="P78"/>
  <c r="L79"/>
  <c r="N80"/>
  <c r="O80"/>
  <c r="P80"/>
  <c r="L80"/>
  <c r="N81"/>
  <c r="O81"/>
  <c r="L81"/>
  <c r="N82"/>
  <c r="P81"/>
  <c r="O82"/>
  <c r="L82"/>
  <c r="N83"/>
  <c r="O83"/>
  <c r="P83"/>
  <c r="P82"/>
  <c r="L83"/>
  <c r="N84"/>
  <c r="O84"/>
  <c r="L84"/>
  <c r="N85"/>
  <c r="O85"/>
  <c r="P85"/>
  <c r="P84"/>
  <c r="L85"/>
  <c r="N86"/>
  <c r="O86"/>
  <c r="L86"/>
  <c r="N87"/>
  <c r="P86"/>
  <c r="O87"/>
  <c r="L87"/>
  <c r="N88"/>
  <c r="P87"/>
  <c r="O88"/>
  <c r="L88"/>
  <c r="N89"/>
  <c r="P88"/>
  <c r="O89"/>
  <c r="L89"/>
  <c r="N90"/>
  <c r="P89"/>
  <c r="O90"/>
  <c r="L90"/>
  <c r="N91"/>
  <c r="P90"/>
  <c r="O91"/>
  <c r="L91"/>
  <c r="N92"/>
  <c r="P91"/>
  <c r="O92"/>
  <c r="L92"/>
  <c r="N93"/>
  <c r="P92"/>
  <c r="O93"/>
  <c r="L93"/>
  <c r="N94"/>
  <c r="P93"/>
  <c r="O94"/>
  <c r="L94"/>
  <c r="N95"/>
  <c r="P94"/>
  <c r="O95"/>
  <c r="L95"/>
  <c r="N96"/>
  <c r="P95"/>
  <c r="O96"/>
  <c r="L96"/>
  <c r="N97"/>
  <c r="P96"/>
  <c r="O97"/>
  <c r="L97"/>
  <c r="N98"/>
  <c r="P97"/>
  <c r="O98"/>
  <c r="L98"/>
  <c r="N99"/>
  <c r="P98"/>
  <c r="O99"/>
  <c r="L99"/>
  <c r="N100"/>
  <c r="P99"/>
  <c r="O100"/>
  <c r="L100"/>
  <c r="N101"/>
  <c r="P100"/>
  <c r="O101"/>
  <c r="L101"/>
  <c r="N102"/>
  <c r="P101"/>
  <c r="O102"/>
  <c r="L102"/>
  <c r="N103"/>
  <c r="P102"/>
  <c r="O103"/>
  <c r="L103"/>
  <c r="N104"/>
  <c r="P103"/>
  <c r="O104"/>
  <c r="L104"/>
  <c r="N105"/>
  <c r="P104"/>
  <c r="O105"/>
  <c r="L105"/>
  <c r="N106"/>
  <c r="P105"/>
  <c r="O106"/>
  <c r="L106"/>
  <c r="N107"/>
  <c r="P106"/>
  <c r="O107"/>
  <c r="L107"/>
  <c r="N108"/>
  <c r="P107"/>
  <c r="O108"/>
  <c r="L108"/>
  <c r="N109"/>
  <c r="P108"/>
  <c r="O109"/>
  <c r="L109"/>
  <c r="N110"/>
  <c r="P109"/>
  <c r="O110"/>
  <c r="L110"/>
  <c r="N111"/>
  <c r="P110"/>
  <c r="O111"/>
  <c r="L111"/>
  <c r="N112"/>
  <c r="P111"/>
  <c r="O112"/>
  <c r="L112"/>
  <c r="N113"/>
  <c r="P112"/>
  <c r="O113"/>
  <c r="L113"/>
  <c r="N114"/>
  <c r="P113"/>
  <c r="O114"/>
  <c r="L114"/>
  <c r="N115"/>
  <c r="P114"/>
  <c r="O115"/>
  <c r="L115"/>
  <c r="N116"/>
  <c r="P115"/>
  <c r="O116"/>
  <c r="L116"/>
  <c r="N117"/>
  <c r="P116"/>
  <c r="O117"/>
  <c r="L117"/>
  <c r="N118"/>
  <c r="P117"/>
  <c r="O118"/>
  <c r="L118"/>
  <c r="N119"/>
  <c r="P118"/>
  <c r="O119"/>
  <c r="L119"/>
  <c r="N120"/>
  <c r="P119"/>
  <c r="O120"/>
  <c r="L120"/>
  <c r="N121"/>
  <c r="P120"/>
  <c r="O121"/>
  <c r="L121"/>
  <c r="N122"/>
  <c r="P121"/>
  <c r="O122"/>
  <c r="L122"/>
  <c r="N123"/>
  <c r="P122"/>
  <c r="O123"/>
  <c r="L123"/>
  <c r="N124"/>
  <c r="P123"/>
  <c r="O124"/>
  <c r="L124"/>
  <c r="N125"/>
  <c r="P124"/>
  <c r="O125"/>
  <c r="L125"/>
  <c r="N126"/>
  <c r="P125"/>
  <c r="O126"/>
  <c r="L126"/>
  <c r="N127"/>
  <c r="P126"/>
  <c r="O127"/>
  <c r="L127"/>
  <c r="N128"/>
  <c r="P127"/>
  <c r="O128"/>
  <c r="L128"/>
  <c r="N129"/>
  <c r="P128"/>
  <c r="O129"/>
  <c r="L129"/>
  <c r="N130"/>
  <c r="P129"/>
  <c r="O130"/>
  <c r="L130"/>
  <c r="N131"/>
  <c r="P130"/>
  <c r="O131"/>
  <c r="L131"/>
  <c r="N132"/>
  <c r="P131"/>
  <c r="O132"/>
  <c r="L132"/>
  <c r="N133"/>
  <c r="P132"/>
  <c r="O133"/>
  <c r="L133"/>
  <c r="N134"/>
  <c r="P133"/>
  <c r="O134"/>
  <c r="L134"/>
  <c r="N135"/>
  <c r="P134"/>
  <c r="O135"/>
  <c r="L135"/>
  <c r="N136"/>
  <c r="P135"/>
  <c r="O136"/>
  <c r="L136"/>
  <c r="N137"/>
  <c r="P136"/>
  <c r="O137"/>
  <c r="L137"/>
  <c r="N138"/>
  <c r="P137"/>
  <c r="O138"/>
  <c r="L138"/>
  <c r="N139"/>
  <c r="P138"/>
  <c r="O139"/>
  <c r="L139"/>
  <c r="N140"/>
  <c r="P139"/>
  <c r="O140"/>
  <c r="L140"/>
  <c r="N141"/>
  <c r="P140"/>
  <c r="O141"/>
  <c r="L141"/>
  <c r="N142"/>
  <c r="P141"/>
  <c r="O142"/>
  <c r="L142"/>
  <c r="N143"/>
  <c r="P142"/>
  <c r="O143"/>
  <c r="L143"/>
  <c r="N144"/>
  <c r="P143"/>
  <c r="O144"/>
  <c r="L144"/>
  <c r="N145"/>
  <c r="P144"/>
  <c r="O145"/>
  <c r="L145"/>
  <c r="N146"/>
  <c r="P145"/>
  <c r="O146"/>
  <c r="L146"/>
  <c r="N147"/>
  <c r="P146"/>
  <c r="O147"/>
  <c r="L147"/>
  <c r="N148"/>
  <c r="P147"/>
  <c r="O148"/>
  <c r="L148"/>
  <c r="N149"/>
  <c r="P148"/>
  <c r="O149"/>
  <c r="L149"/>
  <c r="N150"/>
  <c r="P149"/>
  <c r="O150"/>
  <c r="L150"/>
  <c r="N151"/>
  <c r="P150"/>
  <c r="O151"/>
  <c r="L151"/>
  <c r="N152"/>
  <c r="P151"/>
  <c r="O152"/>
  <c r="L152"/>
  <c r="N153"/>
  <c r="P152"/>
  <c r="O153"/>
  <c r="L153"/>
  <c r="N154"/>
  <c r="P153"/>
  <c r="O154"/>
  <c r="L154"/>
  <c r="N155"/>
  <c r="P154"/>
  <c r="O155"/>
  <c r="L155"/>
  <c r="N156"/>
  <c r="P155"/>
  <c r="O156"/>
  <c r="L156"/>
  <c r="N157"/>
  <c r="P156"/>
  <c r="O157"/>
  <c r="L157"/>
  <c r="N158"/>
  <c r="P157"/>
  <c r="O158"/>
  <c r="L158"/>
  <c r="N159"/>
  <c r="P158"/>
  <c r="O159"/>
  <c r="L159"/>
  <c r="N160"/>
  <c r="P159"/>
  <c r="O160"/>
  <c r="L160"/>
  <c r="N161"/>
  <c r="O161"/>
  <c r="P161"/>
  <c r="P160"/>
  <c r="L161"/>
  <c r="N162"/>
  <c r="O162"/>
  <c r="P162"/>
  <c r="L162"/>
  <c r="N163"/>
  <c r="O163"/>
  <c r="P163"/>
  <c r="L163"/>
  <c r="N164"/>
  <c r="O164"/>
  <c r="P164"/>
  <c r="L164"/>
  <c r="N165"/>
  <c r="O165"/>
  <c r="P165"/>
  <c r="L165"/>
  <c r="N166"/>
  <c r="O166"/>
  <c r="P166"/>
  <c r="L166"/>
  <c r="N167"/>
  <c r="O167"/>
  <c r="P167"/>
  <c r="L167"/>
  <c r="N168"/>
  <c r="O168"/>
  <c r="P168"/>
  <c r="L168"/>
  <c r="N169"/>
  <c r="O169"/>
  <c r="P169"/>
  <c r="L169"/>
  <c r="N170"/>
  <c r="O170"/>
  <c r="P170"/>
  <c r="L170"/>
  <c r="N171"/>
  <c r="O171"/>
  <c r="P171"/>
  <c r="L171"/>
  <c r="N172"/>
  <c r="O172"/>
  <c r="P172"/>
  <c r="L172"/>
  <c r="N173"/>
  <c r="O173"/>
  <c r="P173"/>
  <c r="L173"/>
  <c r="N174"/>
  <c r="O174"/>
  <c r="P174"/>
  <c r="L174"/>
  <c r="N175"/>
  <c r="O175"/>
  <c r="P175"/>
  <c r="L175"/>
  <c r="N176"/>
  <c r="O176"/>
  <c r="P176"/>
  <c r="L176"/>
  <c r="N177"/>
  <c r="O177"/>
  <c r="P177"/>
  <c r="L177"/>
  <c r="N178"/>
  <c r="O178"/>
  <c r="P178"/>
  <c r="L178"/>
  <c r="N179"/>
  <c r="O179"/>
  <c r="P179"/>
  <c r="L179"/>
  <c r="N180"/>
  <c r="O180"/>
  <c r="P180"/>
  <c r="L180"/>
  <c r="N181"/>
  <c r="O181"/>
  <c r="P181"/>
  <c r="L181"/>
  <c r="N182"/>
  <c r="O182"/>
  <c r="P182"/>
  <c r="L182"/>
  <c r="N183"/>
  <c r="O183"/>
  <c r="P183"/>
  <c r="L183"/>
  <c r="N184"/>
  <c r="O184"/>
  <c r="P184"/>
  <c r="L184"/>
  <c r="N185"/>
  <c r="O185"/>
  <c r="P185"/>
  <c r="L185"/>
  <c r="N186"/>
  <c r="O186"/>
  <c r="P186"/>
  <c r="L186"/>
  <c r="N187"/>
  <c r="O187"/>
  <c r="P187"/>
  <c r="L187"/>
  <c r="N188"/>
  <c r="O188"/>
  <c r="P188"/>
  <c r="L188"/>
  <c r="N189"/>
  <c r="O189"/>
  <c r="P189"/>
  <c r="L189"/>
  <c r="N190"/>
  <c r="O190"/>
  <c r="P190"/>
  <c r="L190"/>
  <c r="N191"/>
  <c r="O191"/>
  <c r="P191"/>
  <c r="L191"/>
  <c r="N192"/>
  <c r="O192"/>
  <c r="P192"/>
  <c r="L192"/>
  <c r="N193"/>
  <c r="O193"/>
  <c r="P193"/>
  <c r="L193"/>
  <c r="N194"/>
  <c r="O194"/>
  <c r="P194"/>
  <c r="L194"/>
  <c r="N195"/>
  <c r="O195"/>
  <c r="P195"/>
  <c r="L195"/>
  <c r="N196"/>
  <c r="O196"/>
  <c r="P196"/>
  <c r="L196"/>
  <c r="N197"/>
  <c r="O197"/>
  <c r="P197"/>
  <c r="L197"/>
  <c r="N198"/>
  <c r="O198"/>
  <c r="P198"/>
  <c r="L198"/>
  <c r="N199"/>
  <c r="O199"/>
  <c r="P199"/>
  <c r="L199"/>
  <c r="N200"/>
  <c r="O200"/>
  <c r="P200"/>
  <c r="L200"/>
  <c r="N201"/>
  <c r="O201"/>
  <c r="P201"/>
  <c r="L201"/>
  <c r="N202"/>
  <c r="O202"/>
  <c r="P202"/>
  <c r="L202"/>
  <c r="N203"/>
  <c r="O203"/>
  <c r="P203"/>
  <c r="L203"/>
  <c r="N204"/>
  <c r="O204"/>
  <c r="P204"/>
  <c r="L204"/>
  <c r="N205"/>
  <c r="O205"/>
  <c r="P205"/>
  <c r="L205"/>
  <c r="N206"/>
  <c r="O206"/>
  <c r="P206"/>
  <c r="L206"/>
  <c r="N207"/>
  <c r="O207"/>
  <c r="P207"/>
  <c r="L207"/>
  <c r="N208"/>
  <c r="O208"/>
  <c r="P208"/>
  <c r="L208"/>
  <c r="N209"/>
  <c r="O209"/>
  <c r="P209"/>
  <c r="L209"/>
  <c r="N210"/>
  <c r="O210"/>
  <c r="P210"/>
  <c r="L210"/>
  <c r="N211"/>
  <c r="O211"/>
  <c r="P211"/>
  <c r="L211"/>
  <c r="N212"/>
  <c r="O212"/>
  <c r="P212"/>
  <c r="L212"/>
  <c r="N213"/>
  <c r="O213"/>
  <c r="P213"/>
  <c r="L213"/>
  <c r="N214"/>
  <c r="O214"/>
  <c r="P214"/>
  <c r="L214"/>
  <c r="N215"/>
  <c r="O215"/>
  <c r="P215"/>
  <c r="L215"/>
  <c r="N216"/>
  <c r="O216"/>
  <c r="P216"/>
  <c r="L216"/>
  <c r="N217"/>
  <c r="O217"/>
  <c r="P217"/>
  <c r="L217"/>
  <c r="N218"/>
  <c r="O218"/>
  <c r="P218"/>
  <c r="L218"/>
  <c r="N219"/>
  <c r="O219"/>
  <c r="P219"/>
  <c r="L219"/>
  <c r="N220"/>
  <c r="O220"/>
  <c r="P220"/>
  <c r="L220"/>
  <c r="N221"/>
  <c r="O221"/>
  <c r="P221"/>
  <c r="L221"/>
  <c r="N222"/>
  <c r="O222"/>
  <c r="P222"/>
  <c r="L222"/>
  <c r="N223"/>
  <c r="O223"/>
  <c r="P223"/>
  <c r="L223"/>
  <c r="N224"/>
  <c r="O224"/>
  <c r="P224"/>
  <c r="L224"/>
  <c r="N225"/>
  <c r="O225"/>
  <c r="P225"/>
  <c r="L225"/>
  <c r="N226"/>
  <c r="O226"/>
  <c r="P226"/>
  <c r="L226"/>
  <c r="N227"/>
  <c r="O227"/>
  <c r="P227"/>
  <c r="L227"/>
  <c r="N228"/>
  <c r="O228"/>
  <c r="P228"/>
  <c r="L228"/>
  <c r="N229"/>
  <c r="O229"/>
  <c r="P229"/>
  <c r="L229"/>
  <c r="N230"/>
  <c r="O230"/>
  <c r="P230"/>
  <c r="L230"/>
  <c r="N231"/>
  <c r="O231"/>
  <c r="P231"/>
  <c r="L231"/>
  <c r="N232"/>
  <c r="O232"/>
  <c r="P232"/>
  <c r="L232"/>
  <c r="N233"/>
  <c r="O233"/>
  <c r="P233"/>
  <c r="L233"/>
  <c r="N234"/>
  <c r="O234"/>
  <c r="P234"/>
  <c r="L234"/>
  <c r="N235"/>
  <c r="O235"/>
  <c r="P235"/>
  <c r="L235"/>
  <c r="N236"/>
  <c r="O236"/>
  <c r="P236"/>
  <c r="L236"/>
  <c r="N237"/>
  <c r="O237"/>
  <c r="P237"/>
  <c r="L237"/>
  <c r="N238"/>
  <c r="O238"/>
  <c r="P238"/>
  <c r="L238"/>
  <c r="N239"/>
  <c r="O239"/>
  <c r="P239"/>
  <c r="L239"/>
  <c r="N240"/>
  <c r="O240"/>
  <c r="P240"/>
  <c r="L240"/>
  <c r="N241"/>
  <c r="O241"/>
  <c r="P241"/>
  <c r="L241"/>
  <c r="N242"/>
  <c r="O242"/>
  <c r="P242"/>
  <c r="L242"/>
  <c r="N243"/>
  <c r="O243"/>
  <c r="P243"/>
  <c r="L243"/>
  <c r="N244"/>
  <c r="O244"/>
  <c r="L244"/>
  <c r="P244"/>
</calcChain>
</file>

<file path=xl/sharedStrings.xml><?xml version="1.0" encoding="utf-8"?>
<sst xmlns="http://schemas.openxmlformats.org/spreadsheetml/2006/main" count="46" uniqueCount="31">
  <si>
    <t>Taxa Juros Atual</t>
  </si>
  <si>
    <t>Valor Venda Imóvel</t>
  </si>
  <si>
    <t>Valor Avaliação Imóvel</t>
  </si>
  <si>
    <t>Valor Saldo Devedor Contábil Contrato</t>
  </si>
  <si>
    <t>Média</t>
  </si>
  <si>
    <t>Máximo</t>
  </si>
  <si>
    <t>Mínimo</t>
  </si>
  <si>
    <t>Soma</t>
  </si>
  <si>
    <t>-</t>
  </si>
  <si>
    <t>Contagem</t>
  </si>
  <si>
    <t>Prêmio</t>
  </si>
  <si>
    <t>Remuneração Base</t>
  </si>
  <si>
    <t>Taxa</t>
  </si>
  <si>
    <t>Volume da Oferta</t>
  </si>
  <si>
    <t>Prazo Total</t>
  </si>
  <si>
    <t>Data Base</t>
  </si>
  <si>
    <t>% Amortização</t>
  </si>
  <si>
    <t>Principal</t>
  </si>
  <si>
    <t>Juros</t>
  </si>
  <si>
    <t>Saldo Devedor</t>
  </si>
  <si>
    <t>Dias Totais</t>
  </si>
  <si>
    <t>Data</t>
  </si>
  <si>
    <t>#</t>
  </si>
  <si>
    <t>ESTATÍSTICAS BÁSICAS - BASE DE DADOS</t>
  </si>
  <si>
    <t>ESTATÍSTICAS</t>
  </si>
  <si>
    <t>FLUXO ESTIMADO DO CRI</t>
  </si>
  <si>
    <t>LTV</t>
  </si>
  <si>
    <t>Características Básicas (previsto)</t>
  </si>
  <si>
    <t>Fluxo Carteira Total</t>
  </si>
  <si>
    <t>PMT CRI Sênior</t>
  </si>
  <si>
    <t>% Fluxo Sênior</t>
  </si>
</sst>
</file>

<file path=xl/styles.xml><?xml version="1.0" encoding="utf-8"?>
<styleSheet xmlns="http://schemas.openxmlformats.org/spreadsheetml/2006/main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71" formatCode="0.0000%"/>
    <numFmt numFmtId="172" formatCode="[$-416]mmm\-yy;@"/>
    <numFmt numFmtId="173" formatCode="000&quot; meses&quot;"/>
    <numFmt numFmtId="177" formatCode="mmm/yyyy"/>
  </numFmts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i/>
      <sz val="8"/>
      <color indexed="8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2" fontId="2" fillId="2" borderId="1" xfId="0" applyNumberFormat="1" applyFont="1" applyFill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2" fontId="2" fillId="0" borderId="2" xfId="0" applyNumberFormat="1" applyFont="1" applyBorder="1" applyAlignment="1">
      <alignment horizontal="center"/>
    </xf>
    <xf numFmtId="171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2" fontId="2" fillId="2" borderId="2" xfId="0" applyNumberFormat="1" applyFont="1" applyFill="1" applyBorder="1" applyAlignment="1">
      <alignment horizontal="center"/>
    </xf>
    <xf numFmtId="4" fontId="2" fillId="0" borderId="0" xfId="0" applyNumberFormat="1" applyFont="1"/>
    <xf numFmtId="10" fontId="3" fillId="0" borderId="0" xfId="0" applyNumberFormat="1" applyFont="1"/>
    <xf numFmtId="10" fontId="2" fillId="0" borderId="3" xfId="0" applyNumberFormat="1" applyFont="1" applyBorder="1"/>
    <xf numFmtId="0" fontId="2" fillId="0" borderId="3" xfId="0" applyFont="1" applyBorder="1"/>
    <xf numFmtId="8" fontId="2" fillId="0" borderId="0" xfId="0" applyNumberFormat="1" applyFont="1"/>
    <xf numFmtId="44" fontId="2" fillId="0" borderId="0" xfId="1" applyFont="1"/>
    <xf numFmtId="173" fontId="2" fillId="0" borderId="0" xfId="0" applyNumberFormat="1" applyFont="1"/>
    <xf numFmtId="14" fontId="2" fillId="0" borderId="0" xfId="0" applyNumberFormat="1" applyFont="1"/>
    <xf numFmtId="0" fontId="4" fillId="3" borderId="4" xfId="0" applyFont="1" applyFill="1" applyBorder="1" applyAlignment="1">
      <alignment horizontal="center"/>
    </xf>
    <xf numFmtId="0" fontId="2" fillId="0" borderId="5" xfId="0" applyFont="1" applyBorder="1"/>
    <xf numFmtId="0" fontId="5" fillId="0" borderId="5" xfId="0" applyFont="1" applyBorder="1"/>
    <xf numFmtId="0" fontId="2" fillId="0" borderId="0" xfId="0" applyFont="1" applyBorder="1"/>
    <xf numFmtId="10" fontId="2" fillId="0" borderId="0" xfId="0" applyNumberFormat="1" applyFont="1" applyBorder="1"/>
    <xf numFmtId="10" fontId="3" fillId="0" borderId="0" xfId="0" applyNumberFormat="1" applyFont="1" applyBorder="1"/>
    <xf numFmtId="4" fontId="2" fillId="0" borderId="0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0" fontId="6" fillId="0" borderId="8" xfId="0" applyNumberFormat="1" applyFont="1" applyBorder="1"/>
    <xf numFmtId="0" fontId="2" fillId="0" borderId="9" xfId="0" applyFont="1" applyBorder="1" applyAlignment="1">
      <alignment horizontal="center"/>
    </xf>
    <xf numFmtId="172" fontId="2" fillId="0" borderId="9" xfId="0" applyNumberFormat="1" applyFont="1" applyBorder="1" applyAlignment="1">
      <alignment horizontal="center"/>
    </xf>
    <xf numFmtId="171" fontId="2" fillId="0" borderId="9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72" fontId="5" fillId="4" borderId="9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10" fontId="6" fillId="0" borderId="0" xfId="0" applyNumberFormat="1" applyFont="1"/>
    <xf numFmtId="0" fontId="6" fillId="0" borderId="8" xfId="0" applyFont="1" applyBorder="1" applyAlignment="1">
      <alignment horizontal="left" indent="1"/>
    </xf>
    <xf numFmtId="9" fontId="2" fillId="0" borderId="0" xfId="0" applyNumberFormat="1" applyFont="1"/>
    <xf numFmtId="43" fontId="2" fillId="0" borderId="0" xfId="4" applyFont="1"/>
    <xf numFmtId="10" fontId="2" fillId="0" borderId="0" xfId="3" applyNumberFormat="1" applyFont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9" fontId="2" fillId="2" borderId="2" xfId="3" applyFont="1" applyFill="1" applyBorder="1" applyAlignment="1">
      <alignment horizontal="center"/>
    </xf>
    <xf numFmtId="177" fontId="2" fillId="0" borderId="0" xfId="0" applyNumberFormat="1" applyFont="1"/>
    <xf numFmtId="10" fontId="2" fillId="0" borderId="2" xfId="3" applyNumberFormat="1" applyFont="1" applyBorder="1" applyAlignment="1">
      <alignment horizontal="center"/>
    </xf>
    <xf numFmtId="43" fontId="5" fillId="4" borderId="9" xfId="4" applyFont="1" applyFill="1" applyBorder="1" applyAlignment="1">
      <alignment horizontal="center"/>
    </xf>
    <xf numFmtId="43" fontId="5" fillId="4" borderId="14" xfId="4" applyFont="1" applyFill="1" applyBorder="1" applyAlignment="1">
      <alignment horizontal="center"/>
    </xf>
    <xf numFmtId="43" fontId="2" fillId="0" borderId="9" xfId="4" applyFont="1" applyBorder="1" applyAlignment="1">
      <alignment horizontal="center"/>
    </xf>
    <xf numFmtId="43" fontId="2" fillId="0" borderId="15" xfId="4" applyFont="1" applyBorder="1" applyAlignment="1">
      <alignment horizontal="center"/>
    </xf>
    <xf numFmtId="43" fontId="2" fillId="2" borderId="2" xfId="4" applyFont="1" applyFill="1" applyBorder="1" applyAlignment="1">
      <alignment horizontal="center"/>
    </xf>
    <xf numFmtId="43" fontId="2" fillId="2" borderId="0" xfId="4" applyFont="1" applyFill="1" applyBorder="1" applyAlignment="1">
      <alignment horizontal="center"/>
    </xf>
    <xf numFmtId="43" fontId="2" fillId="0" borderId="2" xfId="4" applyFont="1" applyBorder="1" applyAlignment="1">
      <alignment horizontal="center"/>
    </xf>
    <xf numFmtId="43" fontId="2" fillId="0" borderId="0" xfId="4" applyFont="1" applyBorder="1" applyAlignment="1">
      <alignment horizontal="center"/>
    </xf>
    <xf numFmtId="43" fontId="2" fillId="2" borderId="1" xfId="4" applyFont="1" applyFill="1" applyBorder="1" applyAlignment="1">
      <alignment horizontal="center"/>
    </xf>
    <xf numFmtId="43" fontId="2" fillId="2" borderId="5" xfId="4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5">
    <cellStyle name="Comma" xfId="4" builtinId="3"/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CRONOGRAMA</a:t>
            </a:r>
            <a:r>
              <a:rPr lang="pt-BR" baseline="0"/>
              <a:t> - CRI</a:t>
            </a:r>
            <a:endParaRPr lang="pt-BR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cat>
            <c:numRef>
              <c:f>'FLUXO CRI'!$I$4:$I$244</c:f>
              <c:numCache>
                <c:formatCode>[$-416]mmm\-yy;@</c:formatCode>
                <c:ptCount val="241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  <c:pt idx="67">
                  <c:v>44287</c:v>
                </c:pt>
                <c:pt idx="68">
                  <c:v>44317</c:v>
                </c:pt>
                <c:pt idx="69">
                  <c:v>44348</c:v>
                </c:pt>
                <c:pt idx="70">
                  <c:v>44378</c:v>
                </c:pt>
                <c:pt idx="71">
                  <c:v>44409</c:v>
                </c:pt>
                <c:pt idx="72">
                  <c:v>44440</c:v>
                </c:pt>
                <c:pt idx="73">
                  <c:v>44470</c:v>
                </c:pt>
                <c:pt idx="74">
                  <c:v>44501</c:v>
                </c:pt>
                <c:pt idx="75">
                  <c:v>44531</c:v>
                </c:pt>
                <c:pt idx="76">
                  <c:v>44562</c:v>
                </c:pt>
                <c:pt idx="77">
                  <c:v>44593</c:v>
                </c:pt>
                <c:pt idx="78">
                  <c:v>44621</c:v>
                </c:pt>
                <c:pt idx="79">
                  <c:v>44652</c:v>
                </c:pt>
                <c:pt idx="80">
                  <c:v>44682</c:v>
                </c:pt>
                <c:pt idx="81">
                  <c:v>44713</c:v>
                </c:pt>
                <c:pt idx="82">
                  <c:v>44743</c:v>
                </c:pt>
                <c:pt idx="83">
                  <c:v>44774</c:v>
                </c:pt>
                <c:pt idx="84">
                  <c:v>44805</c:v>
                </c:pt>
                <c:pt idx="85">
                  <c:v>44835</c:v>
                </c:pt>
                <c:pt idx="86">
                  <c:v>44866</c:v>
                </c:pt>
                <c:pt idx="87">
                  <c:v>44896</c:v>
                </c:pt>
                <c:pt idx="88">
                  <c:v>44927</c:v>
                </c:pt>
                <c:pt idx="89">
                  <c:v>44958</c:v>
                </c:pt>
                <c:pt idx="90">
                  <c:v>44986</c:v>
                </c:pt>
                <c:pt idx="91">
                  <c:v>45017</c:v>
                </c:pt>
                <c:pt idx="92">
                  <c:v>45047</c:v>
                </c:pt>
                <c:pt idx="93">
                  <c:v>45078</c:v>
                </c:pt>
                <c:pt idx="94">
                  <c:v>45108</c:v>
                </c:pt>
                <c:pt idx="95">
                  <c:v>45139</c:v>
                </c:pt>
                <c:pt idx="96">
                  <c:v>45170</c:v>
                </c:pt>
                <c:pt idx="97">
                  <c:v>45200</c:v>
                </c:pt>
                <c:pt idx="98">
                  <c:v>45231</c:v>
                </c:pt>
                <c:pt idx="99">
                  <c:v>45261</c:v>
                </c:pt>
                <c:pt idx="100">
                  <c:v>45292</c:v>
                </c:pt>
                <c:pt idx="101">
                  <c:v>45323</c:v>
                </c:pt>
                <c:pt idx="102">
                  <c:v>45352</c:v>
                </c:pt>
                <c:pt idx="103">
                  <c:v>45383</c:v>
                </c:pt>
                <c:pt idx="104">
                  <c:v>45413</c:v>
                </c:pt>
                <c:pt idx="105">
                  <c:v>45444</c:v>
                </c:pt>
                <c:pt idx="106">
                  <c:v>45474</c:v>
                </c:pt>
                <c:pt idx="107">
                  <c:v>45505</c:v>
                </c:pt>
                <c:pt idx="108">
                  <c:v>45536</c:v>
                </c:pt>
                <c:pt idx="109">
                  <c:v>45566</c:v>
                </c:pt>
                <c:pt idx="110">
                  <c:v>45597</c:v>
                </c:pt>
                <c:pt idx="111">
                  <c:v>45627</c:v>
                </c:pt>
                <c:pt idx="112">
                  <c:v>45658</c:v>
                </c:pt>
                <c:pt idx="113">
                  <c:v>45689</c:v>
                </c:pt>
                <c:pt idx="114">
                  <c:v>45717</c:v>
                </c:pt>
                <c:pt idx="115">
                  <c:v>45748</c:v>
                </c:pt>
                <c:pt idx="116">
                  <c:v>45778</c:v>
                </c:pt>
                <c:pt idx="117">
                  <c:v>45809</c:v>
                </c:pt>
                <c:pt idx="118">
                  <c:v>45839</c:v>
                </c:pt>
                <c:pt idx="119">
                  <c:v>45870</c:v>
                </c:pt>
                <c:pt idx="120">
                  <c:v>45901</c:v>
                </c:pt>
                <c:pt idx="121">
                  <c:v>45931</c:v>
                </c:pt>
                <c:pt idx="122">
                  <c:v>45962</c:v>
                </c:pt>
                <c:pt idx="123">
                  <c:v>45992</c:v>
                </c:pt>
                <c:pt idx="124">
                  <c:v>46023</c:v>
                </c:pt>
                <c:pt idx="125">
                  <c:v>46054</c:v>
                </c:pt>
                <c:pt idx="126">
                  <c:v>46082</c:v>
                </c:pt>
                <c:pt idx="127">
                  <c:v>46113</c:v>
                </c:pt>
                <c:pt idx="128">
                  <c:v>46143</c:v>
                </c:pt>
                <c:pt idx="129">
                  <c:v>46174</c:v>
                </c:pt>
                <c:pt idx="130">
                  <c:v>46204</c:v>
                </c:pt>
                <c:pt idx="131">
                  <c:v>46235</c:v>
                </c:pt>
                <c:pt idx="132">
                  <c:v>46266</c:v>
                </c:pt>
                <c:pt idx="133">
                  <c:v>46296</c:v>
                </c:pt>
                <c:pt idx="134">
                  <c:v>46327</c:v>
                </c:pt>
                <c:pt idx="135">
                  <c:v>46357</c:v>
                </c:pt>
                <c:pt idx="136">
                  <c:v>46388</c:v>
                </c:pt>
                <c:pt idx="137">
                  <c:v>46419</c:v>
                </c:pt>
                <c:pt idx="138">
                  <c:v>46447</c:v>
                </c:pt>
                <c:pt idx="139">
                  <c:v>46478</c:v>
                </c:pt>
                <c:pt idx="140">
                  <c:v>46508</c:v>
                </c:pt>
                <c:pt idx="141">
                  <c:v>46539</c:v>
                </c:pt>
                <c:pt idx="142">
                  <c:v>46569</c:v>
                </c:pt>
                <c:pt idx="143">
                  <c:v>46600</c:v>
                </c:pt>
                <c:pt idx="144">
                  <c:v>46631</c:v>
                </c:pt>
                <c:pt idx="145">
                  <c:v>46661</c:v>
                </c:pt>
                <c:pt idx="146">
                  <c:v>46692</c:v>
                </c:pt>
                <c:pt idx="147">
                  <c:v>46722</c:v>
                </c:pt>
                <c:pt idx="148">
                  <c:v>46753</c:v>
                </c:pt>
                <c:pt idx="149">
                  <c:v>46784</c:v>
                </c:pt>
                <c:pt idx="150">
                  <c:v>46813</c:v>
                </c:pt>
                <c:pt idx="151">
                  <c:v>46844</c:v>
                </c:pt>
                <c:pt idx="152">
                  <c:v>46874</c:v>
                </c:pt>
                <c:pt idx="153">
                  <c:v>46905</c:v>
                </c:pt>
                <c:pt idx="154">
                  <c:v>46935</c:v>
                </c:pt>
                <c:pt idx="155">
                  <c:v>46966</c:v>
                </c:pt>
                <c:pt idx="156">
                  <c:v>46997</c:v>
                </c:pt>
                <c:pt idx="157">
                  <c:v>47027</c:v>
                </c:pt>
                <c:pt idx="158">
                  <c:v>47058</c:v>
                </c:pt>
                <c:pt idx="159">
                  <c:v>47088</c:v>
                </c:pt>
                <c:pt idx="160">
                  <c:v>47119</c:v>
                </c:pt>
                <c:pt idx="161">
                  <c:v>47150</c:v>
                </c:pt>
                <c:pt idx="162">
                  <c:v>47178</c:v>
                </c:pt>
                <c:pt idx="163">
                  <c:v>47209</c:v>
                </c:pt>
                <c:pt idx="164">
                  <c:v>47239</c:v>
                </c:pt>
                <c:pt idx="165">
                  <c:v>47270</c:v>
                </c:pt>
                <c:pt idx="166">
                  <c:v>47300</c:v>
                </c:pt>
                <c:pt idx="167">
                  <c:v>47331</c:v>
                </c:pt>
                <c:pt idx="168">
                  <c:v>47362</c:v>
                </c:pt>
                <c:pt idx="169">
                  <c:v>47392</c:v>
                </c:pt>
                <c:pt idx="170">
                  <c:v>47423</c:v>
                </c:pt>
                <c:pt idx="171">
                  <c:v>47453</c:v>
                </c:pt>
                <c:pt idx="172">
                  <c:v>47484</c:v>
                </c:pt>
                <c:pt idx="173">
                  <c:v>47515</c:v>
                </c:pt>
                <c:pt idx="174">
                  <c:v>47543</c:v>
                </c:pt>
                <c:pt idx="175">
                  <c:v>47574</c:v>
                </c:pt>
                <c:pt idx="176">
                  <c:v>47604</c:v>
                </c:pt>
                <c:pt idx="177">
                  <c:v>47635</c:v>
                </c:pt>
                <c:pt idx="178">
                  <c:v>47665</c:v>
                </c:pt>
                <c:pt idx="179">
                  <c:v>47696</c:v>
                </c:pt>
                <c:pt idx="180">
                  <c:v>47727</c:v>
                </c:pt>
                <c:pt idx="181">
                  <c:v>47757</c:v>
                </c:pt>
                <c:pt idx="182">
                  <c:v>47788</c:v>
                </c:pt>
                <c:pt idx="183">
                  <c:v>47818</c:v>
                </c:pt>
                <c:pt idx="184">
                  <c:v>47849</c:v>
                </c:pt>
                <c:pt idx="185">
                  <c:v>47880</c:v>
                </c:pt>
                <c:pt idx="186">
                  <c:v>47908</c:v>
                </c:pt>
                <c:pt idx="187">
                  <c:v>47939</c:v>
                </c:pt>
                <c:pt idx="188">
                  <c:v>47969</c:v>
                </c:pt>
                <c:pt idx="189">
                  <c:v>48000</c:v>
                </c:pt>
                <c:pt idx="190">
                  <c:v>48030</c:v>
                </c:pt>
                <c:pt idx="191">
                  <c:v>48061</c:v>
                </c:pt>
                <c:pt idx="192">
                  <c:v>48092</c:v>
                </c:pt>
                <c:pt idx="193">
                  <c:v>48122</c:v>
                </c:pt>
                <c:pt idx="194">
                  <c:v>48153</c:v>
                </c:pt>
                <c:pt idx="195">
                  <c:v>48183</c:v>
                </c:pt>
                <c:pt idx="196">
                  <c:v>48214</c:v>
                </c:pt>
                <c:pt idx="197">
                  <c:v>48245</c:v>
                </c:pt>
                <c:pt idx="198">
                  <c:v>48274</c:v>
                </c:pt>
                <c:pt idx="199">
                  <c:v>48305</c:v>
                </c:pt>
                <c:pt idx="200">
                  <c:v>48335</c:v>
                </c:pt>
                <c:pt idx="201">
                  <c:v>48366</c:v>
                </c:pt>
                <c:pt idx="202">
                  <c:v>48396</c:v>
                </c:pt>
                <c:pt idx="203">
                  <c:v>48427</c:v>
                </c:pt>
                <c:pt idx="204">
                  <c:v>48458</c:v>
                </c:pt>
                <c:pt idx="205">
                  <c:v>48488</c:v>
                </c:pt>
                <c:pt idx="206">
                  <c:v>48519</c:v>
                </c:pt>
                <c:pt idx="207">
                  <c:v>48549</c:v>
                </c:pt>
                <c:pt idx="208">
                  <c:v>48580</c:v>
                </c:pt>
                <c:pt idx="209">
                  <c:v>48611</c:v>
                </c:pt>
                <c:pt idx="210">
                  <c:v>48639</c:v>
                </c:pt>
                <c:pt idx="211">
                  <c:v>48670</c:v>
                </c:pt>
                <c:pt idx="212">
                  <c:v>48700</c:v>
                </c:pt>
                <c:pt idx="213">
                  <c:v>48731</c:v>
                </c:pt>
                <c:pt idx="214">
                  <c:v>48761</c:v>
                </c:pt>
                <c:pt idx="215">
                  <c:v>48792</c:v>
                </c:pt>
                <c:pt idx="216">
                  <c:v>48823</c:v>
                </c:pt>
                <c:pt idx="217">
                  <c:v>48853</c:v>
                </c:pt>
                <c:pt idx="218">
                  <c:v>48884</c:v>
                </c:pt>
                <c:pt idx="219">
                  <c:v>48914</c:v>
                </c:pt>
                <c:pt idx="220">
                  <c:v>48945</c:v>
                </c:pt>
                <c:pt idx="221">
                  <c:v>48976</c:v>
                </c:pt>
                <c:pt idx="222">
                  <c:v>49004</c:v>
                </c:pt>
                <c:pt idx="223">
                  <c:v>49035</c:v>
                </c:pt>
                <c:pt idx="224">
                  <c:v>49065</c:v>
                </c:pt>
                <c:pt idx="225">
                  <c:v>49096</c:v>
                </c:pt>
                <c:pt idx="226">
                  <c:v>49126</c:v>
                </c:pt>
                <c:pt idx="227">
                  <c:v>49157</c:v>
                </c:pt>
                <c:pt idx="228">
                  <c:v>49188</c:v>
                </c:pt>
                <c:pt idx="229">
                  <c:v>49218</c:v>
                </c:pt>
                <c:pt idx="230">
                  <c:v>49249</c:v>
                </c:pt>
                <c:pt idx="231">
                  <c:v>49279</c:v>
                </c:pt>
                <c:pt idx="232">
                  <c:v>49310</c:v>
                </c:pt>
                <c:pt idx="233">
                  <c:v>49341</c:v>
                </c:pt>
                <c:pt idx="234">
                  <c:v>49369</c:v>
                </c:pt>
                <c:pt idx="235">
                  <c:v>49400</c:v>
                </c:pt>
                <c:pt idx="236">
                  <c:v>49430</c:v>
                </c:pt>
                <c:pt idx="237">
                  <c:v>49461</c:v>
                </c:pt>
                <c:pt idx="238">
                  <c:v>49491</c:v>
                </c:pt>
                <c:pt idx="239">
                  <c:v>49522</c:v>
                </c:pt>
                <c:pt idx="240">
                  <c:v>49553</c:v>
                </c:pt>
              </c:numCache>
            </c:numRef>
          </c:cat>
          <c:val>
            <c:numRef>
              <c:f>'FLUXO CRI'!$L$4:$L$244</c:f>
              <c:numCache>
                <c:formatCode>_-* #,##0.00_-;\-* #,##0.00_-;_-* "-"??_-;_-@_-</c:formatCode>
                <c:ptCount val="241"/>
                <c:pt idx="0">
                  <c:v>539023396.5</c:v>
                </c:pt>
                <c:pt idx="1">
                  <c:v>534964971.84432495</c:v>
                </c:pt>
                <c:pt idx="2">
                  <c:v>532202415.06583238</c:v>
                </c:pt>
                <c:pt idx="3">
                  <c:v>529440842.45452231</c:v>
                </c:pt>
                <c:pt idx="4">
                  <c:v>526680259.09039474</c:v>
                </c:pt>
                <c:pt idx="5">
                  <c:v>523920670.09344965</c:v>
                </c:pt>
                <c:pt idx="6">
                  <c:v>521162080.59368706</c:v>
                </c:pt>
                <c:pt idx="7">
                  <c:v>518406523.88556796</c:v>
                </c:pt>
                <c:pt idx="8">
                  <c:v>515651971.01301211</c:v>
                </c:pt>
                <c:pt idx="9">
                  <c:v>512898427.17601961</c:v>
                </c:pt>
                <c:pt idx="10">
                  <c:v>510145897.58459038</c:v>
                </c:pt>
                <c:pt idx="11">
                  <c:v>507394387.47872448</c:v>
                </c:pt>
                <c:pt idx="12">
                  <c:v>504643902.1284219</c:v>
                </c:pt>
                <c:pt idx="13">
                  <c:v>501894446.82368255</c:v>
                </c:pt>
                <c:pt idx="14">
                  <c:v>499146026.89450651</c:v>
                </c:pt>
                <c:pt idx="15">
                  <c:v>496398647.68089384</c:v>
                </c:pt>
                <c:pt idx="16">
                  <c:v>493652314.57284445</c:v>
                </c:pt>
                <c:pt idx="17">
                  <c:v>490907032.97035837</c:v>
                </c:pt>
                <c:pt idx="18">
                  <c:v>488162808.30343556</c:v>
                </c:pt>
                <c:pt idx="19">
                  <c:v>485419646.03207606</c:v>
                </c:pt>
                <c:pt idx="20">
                  <c:v>482677551.65627986</c:v>
                </c:pt>
                <c:pt idx="21">
                  <c:v>479937308.31848139</c:v>
                </c:pt>
                <c:pt idx="22">
                  <c:v>477198142.53740978</c:v>
                </c:pt>
                <c:pt idx="23">
                  <c:v>474461428.26253545</c:v>
                </c:pt>
                <c:pt idx="24">
                  <c:v>471725800.19013441</c:v>
                </c:pt>
                <c:pt idx="25">
                  <c:v>468993949.40233719</c:v>
                </c:pt>
                <c:pt idx="26">
                  <c:v>466263188.58959067</c:v>
                </c:pt>
                <c:pt idx="27">
                  <c:v>463534298.36916304</c:v>
                </c:pt>
                <c:pt idx="28">
                  <c:v>460808124.12882507</c:v>
                </c:pt>
                <c:pt idx="29">
                  <c:v>458084507.92790765</c:v>
                </c:pt>
                <c:pt idx="30">
                  <c:v>455363095.18106639</c:v>
                </c:pt>
                <c:pt idx="31">
                  <c:v>452645812.07193828</c:v>
                </c:pt>
                <c:pt idx="32">
                  <c:v>449931558.97770345</c:v>
                </c:pt>
                <c:pt idx="33">
                  <c:v>447220112.76697642</c:v>
                </c:pt>
                <c:pt idx="34">
                  <c:v>444510548.16415685</c:v>
                </c:pt>
                <c:pt idx="35">
                  <c:v>441804501.88527727</c:v>
                </c:pt>
                <c:pt idx="36">
                  <c:v>439103961.2432</c:v>
                </c:pt>
                <c:pt idx="37">
                  <c:v>436406274.89119881</c:v>
                </c:pt>
                <c:pt idx="38">
                  <c:v>433711541.43483108</c:v>
                </c:pt>
                <c:pt idx="39">
                  <c:v>431019105.32205474</c:v>
                </c:pt>
                <c:pt idx="40">
                  <c:v>428330460.73467308</c:v>
                </c:pt>
                <c:pt idx="41">
                  <c:v>425645259.20817393</c:v>
                </c:pt>
                <c:pt idx="42">
                  <c:v>422962998.24626034</c:v>
                </c:pt>
                <c:pt idx="43">
                  <c:v>420284105.22647482</c:v>
                </c:pt>
                <c:pt idx="44">
                  <c:v>417608841.07287902</c:v>
                </c:pt>
                <c:pt idx="45">
                  <c:v>414936411.49491036</c:v>
                </c:pt>
                <c:pt idx="46">
                  <c:v>412265948.79101467</c:v>
                </c:pt>
                <c:pt idx="47">
                  <c:v>409598628.58584148</c:v>
                </c:pt>
                <c:pt idx="48">
                  <c:v>406936318.10395992</c:v>
                </c:pt>
                <c:pt idx="49">
                  <c:v>404279747.83351576</c:v>
                </c:pt>
                <c:pt idx="50">
                  <c:v>401626775.02378333</c:v>
                </c:pt>
                <c:pt idx="51">
                  <c:v>398979114.7706629</c:v>
                </c:pt>
                <c:pt idx="52">
                  <c:v>396334187.92335898</c:v>
                </c:pt>
                <c:pt idx="53">
                  <c:v>393694818.94563597</c:v>
                </c:pt>
                <c:pt idx="54">
                  <c:v>391061343.46057153</c:v>
                </c:pt>
                <c:pt idx="55">
                  <c:v>388434662.19800508</c:v>
                </c:pt>
                <c:pt idx="56">
                  <c:v>385815819.93938959</c:v>
                </c:pt>
                <c:pt idx="57">
                  <c:v>383203259.85794783</c:v>
                </c:pt>
                <c:pt idx="58">
                  <c:v>380595269.34962517</c:v>
                </c:pt>
                <c:pt idx="59">
                  <c:v>377992314.89578301</c:v>
                </c:pt>
                <c:pt idx="60">
                  <c:v>375393454.88566679</c:v>
                </c:pt>
                <c:pt idx="61">
                  <c:v>372800827.92777532</c:v>
                </c:pt>
                <c:pt idx="62">
                  <c:v>370211919.03328568</c:v>
                </c:pt>
                <c:pt idx="63">
                  <c:v>367631108.61767578</c:v>
                </c:pt>
                <c:pt idx="64">
                  <c:v>365052038.10683244</c:v>
                </c:pt>
                <c:pt idx="65">
                  <c:v>362475379.66461521</c:v>
                </c:pt>
                <c:pt idx="66">
                  <c:v>359902225.23519832</c:v>
                </c:pt>
                <c:pt idx="67">
                  <c:v>357332535.525518</c:v>
                </c:pt>
                <c:pt idx="68">
                  <c:v>354764682.1238184</c:v>
                </c:pt>
                <c:pt idx="69">
                  <c:v>352201060.85797286</c:v>
                </c:pt>
                <c:pt idx="70">
                  <c:v>349639748.28263652</c:v>
                </c:pt>
                <c:pt idx="71">
                  <c:v>347080145.80083793</c:v>
                </c:pt>
                <c:pt idx="72">
                  <c:v>344524248.46242374</c:v>
                </c:pt>
                <c:pt idx="73">
                  <c:v>341972059.58918977</c:v>
                </c:pt>
                <c:pt idx="74">
                  <c:v>339424038.96857613</c:v>
                </c:pt>
                <c:pt idx="75">
                  <c:v>336882128.40280002</c:v>
                </c:pt>
                <c:pt idx="76">
                  <c:v>334345641.58292019</c:v>
                </c:pt>
                <c:pt idx="77">
                  <c:v>331815709.32697153</c:v>
                </c:pt>
                <c:pt idx="78">
                  <c:v>329291007.62725896</c:v>
                </c:pt>
                <c:pt idx="79">
                  <c:v>326770729.40123552</c:v>
                </c:pt>
                <c:pt idx="80">
                  <c:v>324254419.45950371</c:v>
                </c:pt>
                <c:pt idx="81">
                  <c:v>321746017.99247044</c:v>
                </c:pt>
                <c:pt idx="82">
                  <c:v>319242322.93528843</c:v>
                </c:pt>
                <c:pt idx="83">
                  <c:v>316744135.41570145</c:v>
                </c:pt>
                <c:pt idx="84">
                  <c:v>314253188.10219759</c:v>
                </c:pt>
                <c:pt idx="85">
                  <c:v>311769343.44465685</c:v>
                </c:pt>
                <c:pt idx="86">
                  <c:v>309289745.15490782</c:v>
                </c:pt>
                <c:pt idx="87">
                  <c:v>306814139.43055224</c:v>
                </c:pt>
                <c:pt idx="88">
                  <c:v>304342444.47272187</c:v>
                </c:pt>
                <c:pt idx="89">
                  <c:v>301880365.85355568</c:v>
                </c:pt>
                <c:pt idx="90">
                  <c:v>299422190.50172347</c:v>
                </c:pt>
                <c:pt idx="91">
                  <c:v>296969402.48440993</c:v>
                </c:pt>
                <c:pt idx="92">
                  <c:v>294522234.50254595</c:v>
                </c:pt>
                <c:pt idx="93">
                  <c:v>292079710.15784585</c:v>
                </c:pt>
                <c:pt idx="94">
                  <c:v>289641233.06092328</c:v>
                </c:pt>
                <c:pt idx="95">
                  <c:v>287207615.51618028</c:v>
                </c:pt>
                <c:pt idx="96">
                  <c:v>284777332.9437632</c:v>
                </c:pt>
                <c:pt idx="97">
                  <c:v>282352199.49479187</c:v>
                </c:pt>
                <c:pt idx="98">
                  <c:v>279929755.40126729</c:v>
                </c:pt>
                <c:pt idx="99">
                  <c:v>277510929.67023939</c:v>
                </c:pt>
                <c:pt idx="100">
                  <c:v>275095508.15186423</c:v>
                </c:pt>
                <c:pt idx="101">
                  <c:v>272685735.10124552</c:v>
                </c:pt>
                <c:pt idx="102">
                  <c:v>270280758.88147706</c:v>
                </c:pt>
                <c:pt idx="103">
                  <c:v>267879372.90284529</c:v>
                </c:pt>
                <c:pt idx="104">
                  <c:v>265484066.94748566</c:v>
                </c:pt>
                <c:pt idx="105">
                  <c:v>263094445.46186104</c:v>
                </c:pt>
                <c:pt idx="106">
                  <c:v>260709319.23359829</c:v>
                </c:pt>
                <c:pt idx="107">
                  <c:v>258328556.166942</c:v>
                </c:pt>
                <c:pt idx="108">
                  <c:v>255951580.48720506</c:v>
                </c:pt>
                <c:pt idx="109">
                  <c:v>253579457.13876703</c:v>
                </c:pt>
                <c:pt idx="110">
                  <c:v>251211862.82097498</c:v>
                </c:pt>
                <c:pt idx="111">
                  <c:v>248849764.71272108</c:v>
                </c:pt>
                <c:pt idx="112">
                  <c:v>246491204.47188023</c:v>
                </c:pt>
                <c:pt idx="113">
                  <c:v>244137040.32663745</c:v>
                </c:pt>
                <c:pt idx="114">
                  <c:v>241789710.18737298</c:v>
                </c:pt>
                <c:pt idx="115">
                  <c:v>239447134.68296412</c:v>
                </c:pt>
                <c:pt idx="116">
                  <c:v>237108218.34140801</c:v>
                </c:pt>
                <c:pt idx="117">
                  <c:v>234773871.20629114</c:v>
                </c:pt>
                <c:pt idx="118">
                  <c:v>232442865.17048252</c:v>
                </c:pt>
                <c:pt idx="119">
                  <c:v>230117089.69868347</c:v>
                </c:pt>
                <c:pt idx="120">
                  <c:v>227799188.99567693</c:v>
                </c:pt>
                <c:pt idx="121">
                  <c:v>225486813.46535066</c:v>
                </c:pt>
                <c:pt idx="122">
                  <c:v>223178163.76710522</c:v>
                </c:pt>
                <c:pt idx="123">
                  <c:v>220874412.73104969</c:v>
                </c:pt>
                <c:pt idx="124">
                  <c:v>218574765.49697343</c:v>
                </c:pt>
                <c:pt idx="125">
                  <c:v>216280155.13310748</c:v>
                </c:pt>
                <c:pt idx="126">
                  <c:v>213988952.77517647</c:v>
                </c:pt>
                <c:pt idx="127">
                  <c:v>211701497.10852021</c:v>
                </c:pt>
                <c:pt idx="128">
                  <c:v>209417763.77942798</c:v>
                </c:pt>
                <c:pt idx="129">
                  <c:v>207137580.82564622</c:v>
                </c:pt>
                <c:pt idx="130">
                  <c:v>204859464.32366177</c:v>
                </c:pt>
                <c:pt idx="131">
                  <c:v>202585092.54899403</c:v>
                </c:pt>
                <c:pt idx="132">
                  <c:v>200312397.22138494</c:v>
                </c:pt>
                <c:pt idx="133">
                  <c:v>198043163.30197817</c:v>
                </c:pt>
                <c:pt idx="134">
                  <c:v>195781079.00928211</c:v>
                </c:pt>
                <c:pt idx="135">
                  <c:v>193524586.66106892</c:v>
                </c:pt>
                <c:pt idx="136">
                  <c:v>191275216.53830725</c:v>
                </c:pt>
                <c:pt idx="137">
                  <c:v>189032600.26844913</c:v>
                </c:pt>
                <c:pt idx="138">
                  <c:v>186795634.57838836</c:v>
                </c:pt>
                <c:pt idx="139">
                  <c:v>184566853.47551614</c:v>
                </c:pt>
                <c:pt idx="140">
                  <c:v>182346716.05555335</c:v>
                </c:pt>
                <c:pt idx="141">
                  <c:v>180138642.45453537</c:v>
                </c:pt>
                <c:pt idx="142">
                  <c:v>177939120.37977996</c:v>
                </c:pt>
                <c:pt idx="143">
                  <c:v>175748890.2797907</c:v>
                </c:pt>
                <c:pt idx="144">
                  <c:v>173568395.21073142</c:v>
                </c:pt>
                <c:pt idx="145">
                  <c:v>171397896.39045852</c:v>
                </c:pt>
                <c:pt idx="146">
                  <c:v>169242766.80109149</c:v>
                </c:pt>
                <c:pt idx="147">
                  <c:v>167100909.78719056</c:v>
                </c:pt>
                <c:pt idx="148">
                  <c:v>164975124.54031056</c:v>
                </c:pt>
                <c:pt idx="149">
                  <c:v>162864694.07973593</c:v>
                </c:pt>
                <c:pt idx="150">
                  <c:v>160766026.789511</c:v>
                </c:pt>
                <c:pt idx="151">
                  <c:v>158681192.07531658</c:v>
                </c:pt>
                <c:pt idx="152">
                  <c:v>156606715.32823378</c:v>
                </c:pt>
                <c:pt idx="153">
                  <c:v>154543068.20058474</c:v>
                </c:pt>
                <c:pt idx="154">
                  <c:v>152487979.83151302</c:v>
                </c:pt>
                <c:pt idx="155">
                  <c:v>150441439.44531837</c:v>
                </c:pt>
                <c:pt idx="156">
                  <c:v>148404094.66063708</c:v>
                </c:pt>
                <c:pt idx="157">
                  <c:v>146373677.07890514</c:v>
                </c:pt>
                <c:pt idx="158">
                  <c:v>144350612.51210174</c:v>
                </c:pt>
                <c:pt idx="159">
                  <c:v>142337004.27859241</c:v>
                </c:pt>
                <c:pt idx="160">
                  <c:v>140331319.46175304</c:v>
                </c:pt>
                <c:pt idx="161">
                  <c:v>138334087.31438828</c:v>
                </c:pt>
                <c:pt idx="162">
                  <c:v>136345434.80719304</c:v>
                </c:pt>
                <c:pt idx="163">
                  <c:v>134364981.86610845</c:v>
                </c:pt>
                <c:pt idx="164">
                  <c:v>132393311.25944604</c:v>
                </c:pt>
                <c:pt idx="165">
                  <c:v>130431024.4465742</c:v>
                </c:pt>
                <c:pt idx="166">
                  <c:v>128477532.2451625</c:v>
                </c:pt>
                <c:pt idx="167">
                  <c:v>126527608.37476972</c:v>
                </c:pt>
                <c:pt idx="168">
                  <c:v>124585252.12778892</c:v>
                </c:pt>
                <c:pt idx="169">
                  <c:v>122651547.97562845</c:v>
                </c:pt>
                <c:pt idx="170">
                  <c:v>120724217.06094806</c:v>
                </c:pt>
                <c:pt idx="171">
                  <c:v>118800805.39360923</c:v>
                </c:pt>
                <c:pt idx="172">
                  <c:v>116883564.52263619</c:v>
                </c:pt>
                <c:pt idx="173">
                  <c:v>114971774.80677401</c:v>
                </c:pt>
                <c:pt idx="174">
                  <c:v>113064250.9725389</c:v>
                </c:pt>
                <c:pt idx="175">
                  <c:v>111163097.41043548</c:v>
                </c:pt>
                <c:pt idx="176">
                  <c:v>109267166.08854033</c:v>
                </c:pt>
                <c:pt idx="177">
                  <c:v>107376538.50314127</c:v>
                </c:pt>
                <c:pt idx="178">
                  <c:v>105491316.44686982</c:v>
                </c:pt>
                <c:pt idx="179">
                  <c:v>103611723.68054833</c:v>
                </c:pt>
                <c:pt idx="180">
                  <c:v>101739710.5331153</c:v>
                </c:pt>
                <c:pt idx="181">
                  <c:v>99869711.650809735</c:v>
                </c:pt>
                <c:pt idx="182">
                  <c:v>98005759.701559782</c:v>
                </c:pt>
                <c:pt idx="183">
                  <c:v>96146608.289295897</c:v>
                </c:pt>
                <c:pt idx="184">
                  <c:v>94289703.368397281</c:v>
                </c:pt>
                <c:pt idx="185">
                  <c:v>92436865.795863077</c:v>
                </c:pt>
                <c:pt idx="186">
                  <c:v>90586871.630118892</c:v>
                </c:pt>
                <c:pt idx="187">
                  <c:v>88739057.44570522</c:v>
                </c:pt>
                <c:pt idx="188">
                  <c:v>86894169.39926891</c:v>
                </c:pt>
                <c:pt idx="189">
                  <c:v>85052312.998043969</c:v>
                </c:pt>
                <c:pt idx="190">
                  <c:v>83214654.364317283</c:v>
                </c:pt>
                <c:pt idx="191">
                  <c:v>81379495.53294763</c:v>
                </c:pt>
                <c:pt idx="192">
                  <c:v>79550586.658457801</c:v>
                </c:pt>
                <c:pt idx="193">
                  <c:v>77728581.234193742</c:v>
                </c:pt>
                <c:pt idx="194">
                  <c:v>75913592.58436057</c:v>
                </c:pt>
                <c:pt idx="195">
                  <c:v>74108526.648867711</c:v>
                </c:pt>
                <c:pt idx="196">
                  <c:v>72319681.950380802</c:v>
                </c:pt>
                <c:pt idx="197">
                  <c:v>70544700.774052709</c:v>
                </c:pt>
                <c:pt idx="198">
                  <c:v>68780481.134164616</c:v>
                </c:pt>
                <c:pt idx="199">
                  <c:v>67023792.885778837</c:v>
                </c:pt>
                <c:pt idx="200">
                  <c:v>65276992.651589677</c:v>
                </c:pt>
                <c:pt idx="201">
                  <c:v>63541983.93866127</c:v>
                </c:pt>
                <c:pt idx="202">
                  <c:v>61818830.518631585</c:v>
                </c:pt>
                <c:pt idx="203">
                  <c:v>60104299.414009243</c:v>
                </c:pt>
                <c:pt idx="204">
                  <c:v>58395570.889790095</c:v>
                </c:pt>
                <c:pt idx="205">
                  <c:v>56700520.760259949</c:v>
                </c:pt>
                <c:pt idx="206">
                  <c:v>55010846.33762005</c:v>
                </c:pt>
                <c:pt idx="207">
                  <c:v>53324965.188432194</c:v>
                </c:pt>
                <c:pt idx="208">
                  <c:v>51647778.402805872</c:v>
                </c:pt>
                <c:pt idx="209">
                  <c:v>49982447.869036905</c:v>
                </c:pt>
                <c:pt idx="210">
                  <c:v>48322839.799962781</c:v>
                </c:pt>
                <c:pt idx="211">
                  <c:v>46668375.392559439</c:v>
                </c:pt>
                <c:pt idx="212">
                  <c:v>45016853.395956531</c:v>
                </c:pt>
                <c:pt idx="213">
                  <c:v>43366681.880685136</c:v>
                </c:pt>
                <c:pt idx="214">
                  <c:v>41717506.391131967</c:v>
                </c:pt>
                <c:pt idx="215">
                  <c:v>40070581.927636139</c:v>
                </c:pt>
                <c:pt idx="216">
                  <c:v>38427182.286642082</c:v>
                </c:pt>
                <c:pt idx="217">
                  <c:v>36789187.11404074</c:v>
                </c:pt>
                <c:pt idx="218">
                  <c:v>35154022.045816988</c:v>
                </c:pt>
                <c:pt idx="219">
                  <c:v>33521202.572444186</c:v>
                </c:pt>
                <c:pt idx="220">
                  <c:v>31892722.424072947</c:v>
                </c:pt>
                <c:pt idx="221">
                  <c:v>30268184.235165507</c:v>
                </c:pt>
                <c:pt idx="222">
                  <c:v>28646380.774222285</c:v>
                </c:pt>
                <c:pt idx="223">
                  <c:v>27027172.630896244</c:v>
                </c:pt>
                <c:pt idx="224">
                  <c:v>25411019.763512395</c:v>
                </c:pt>
                <c:pt idx="225">
                  <c:v>23796952.082005296</c:v>
                </c:pt>
                <c:pt idx="226">
                  <c:v>22187357.36149662</c:v>
                </c:pt>
                <c:pt idx="227">
                  <c:v>20580567.162558116</c:v>
                </c:pt>
                <c:pt idx="228">
                  <c:v>18977692.640312772</c:v>
                </c:pt>
                <c:pt idx="229">
                  <c:v>17377653.05887486</c:v>
                </c:pt>
                <c:pt idx="230">
                  <c:v>15779935.277412111</c:v>
                </c:pt>
                <c:pt idx="231">
                  <c:v>14187000.834295113</c:v>
                </c:pt>
                <c:pt idx="232">
                  <c:v>12597109.982125927</c:v>
                </c:pt>
                <c:pt idx="233">
                  <c:v>11009897.683123529</c:v>
                </c:pt>
                <c:pt idx="234">
                  <c:v>9425182.2068354338</c:v>
                </c:pt>
                <c:pt idx="235">
                  <c:v>7844334.342782001</c:v>
                </c:pt>
                <c:pt idx="236">
                  <c:v>6267327.8642306011</c:v>
                </c:pt>
                <c:pt idx="237">
                  <c:v>4694537.2798487851</c:v>
                </c:pt>
                <c:pt idx="238">
                  <c:v>3125675.5757314991</c:v>
                </c:pt>
                <c:pt idx="239">
                  <c:v>1560360.1538796148</c:v>
                </c:pt>
                <c:pt idx="240">
                  <c:v>0</c:v>
                </c:pt>
              </c:numCache>
            </c:numRef>
          </c:val>
        </c:ser>
        <c:gapWidth val="75"/>
        <c:overlap val="-25"/>
        <c:axId val="82100608"/>
        <c:axId val="82102144"/>
      </c:barChart>
      <c:lineChart>
        <c:grouping val="standard"/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'FLUXO CRI'!$P$4:$P$244</c:f>
              <c:numCache>
                <c:formatCode>0.0000%</c:formatCode>
                <c:ptCount val="241"/>
                <c:pt idx="0" formatCode="General">
                  <c:v>0</c:v>
                </c:pt>
                <c:pt idx="1">
                  <c:v>7.5292179931842184E-3</c:v>
                </c:pt>
                <c:pt idx="2">
                  <c:v>5.1639956331505088E-3</c:v>
                </c:pt>
                <c:pt idx="3">
                  <c:v>5.1889516716463321E-3</c:v>
                </c:pt>
                <c:pt idx="4">
                  <c:v>5.2141488581223571E-3</c:v>
                </c:pt>
                <c:pt idx="5">
                  <c:v>5.2395907181162146E-3</c:v>
                </c:pt>
                <c:pt idx="6">
                  <c:v>5.2652809045891343E-3</c:v>
                </c:pt>
                <c:pt idx="7">
                  <c:v>5.2873315437303075E-3</c:v>
                </c:pt>
                <c:pt idx="8">
                  <c:v>5.3134996294218334E-3</c:v>
                </c:pt>
                <c:pt idx="9">
                  <c:v>5.3399269115235052E-3</c:v>
                </c:pt>
                <c:pt idx="10">
                  <c:v>5.3666173370513735E-3</c:v>
                </c:pt>
                <c:pt idx="11">
                  <c:v>5.3935748947381212E-3</c:v>
                </c:pt>
                <c:pt idx="12">
                  <c:v>5.4208036552590528E-3</c:v>
                </c:pt>
                <c:pt idx="13">
                  <c:v>5.448307793164707E-3</c:v>
                </c:pt>
                <c:pt idx="14">
                  <c:v>5.476091529941841E-3</c:v>
                </c:pt>
                <c:pt idx="15">
                  <c:v>5.504159235135724E-3</c:v>
                </c:pt>
                <c:pt idx="16">
                  <c:v>5.5325152896364615E-3</c:v>
                </c:pt>
                <c:pt idx="17">
                  <c:v>5.5611642474756194E-3</c:v>
                </c:pt>
                <c:pt idx="18">
                  <c:v>5.5901107187610825E-3</c:v>
                </c:pt>
                <c:pt idx="19">
                  <c:v>5.6193594118591136E-3</c:v>
                </c:pt>
                <c:pt idx="20">
                  <c:v>5.6489151154277481E-3</c:v>
                </c:pt>
                <c:pt idx="21">
                  <c:v>5.6771717027143155E-3</c:v>
                </c:pt>
                <c:pt idx="22">
                  <c:v>5.7073407997152497E-3</c:v>
                </c:pt>
                <c:pt idx="23">
                  <c:v>5.7349642232938751E-3</c:v>
                </c:pt>
                <c:pt idx="24">
                  <c:v>5.7657544100451503E-3</c:v>
                </c:pt>
                <c:pt idx="25">
                  <c:v>5.7911837484744067E-3</c:v>
                </c:pt>
                <c:pt idx="26">
                  <c:v>5.8225928420323619E-3</c:v>
                </c:pt>
                <c:pt idx="27">
                  <c:v>5.8526821057487436E-3</c:v>
                </c:pt>
                <c:pt idx="28">
                  <c:v>5.881278364792842E-3</c:v>
                </c:pt>
                <c:pt idx="29">
                  <c:v>5.9105212306456616E-3</c:v>
                </c:pt>
                <c:pt idx="30">
                  <c:v>5.9408530516590055E-3</c:v>
                </c:pt>
                <c:pt idx="31">
                  <c:v>5.9672888248610461E-3</c:v>
                </c:pt>
                <c:pt idx="32">
                  <c:v>5.9964171143230202E-3</c:v>
                </c:pt>
                <c:pt idx="33">
                  <c:v>6.0263525787961104E-3</c:v>
                </c:pt>
                <c:pt idx="34">
                  <c:v>6.0586823478383086E-3</c:v>
                </c:pt>
                <c:pt idx="35">
                  <c:v>6.0876986835422383E-3</c:v>
                </c:pt>
                <c:pt idx="36">
                  <c:v>6.112524047522115E-3</c:v>
                </c:pt>
                <c:pt idx="37">
                  <c:v>6.14361652389433E-3</c:v>
                </c:pt>
                <c:pt idx="38">
                  <c:v>6.1748274747872841E-3</c:v>
                </c:pt>
                <c:pt idx="39">
                  <c:v>6.2078959297902766E-3</c:v>
                </c:pt>
                <c:pt idx="40">
                  <c:v>6.2378779830947455E-3</c:v>
                </c:pt>
                <c:pt idx="41">
                  <c:v>6.2689950228930974E-3</c:v>
                </c:pt>
                <c:pt idx="42">
                  <c:v>6.3016347624859238E-3</c:v>
                </c:pt>
                <c:pt idx="43">
                  <c:v>6.333634457134754E-3</c:v>
                </c:pt>
                <c:pt idx="44">
                  <c:v>6.3653707583212074E-3</c:v>
                </c:pt>
                <c:pt idx="45">
                  <c:v>6.3993606339916541E-3</c:v>
                </c:pt>
                <c:pt idx="46">
                  <c:v>6.4358360218971719E-3</c:v>
                </c:pt>
                <c:pt idx="47">
                  <c:v>6.4699018024534606E-3</c:v>
                </c:pt>
                <c:pt idx="48">
                  <c:v>6.499803212411448E-3</c:v>
                </c:pt>
                <c:pt idx="49">
                  <c:v>6.5282211300822747E-3</c:v>
                </c:pt>
                <c:pt idx="50">
                  <c:v>6.562220402949656E-3</c:v>
                </c:pt>
                <c:pt idx="51">
                  <c:v>6.5923399976598133E-3</c:v>
                </c:pt>
                <c:pt idx="52">
                  <c:v>6.6292363419179342E-3</c:v>
                </c:pt>
                <c:pt idx="53">
                  <c:v>6.6594532042574834E-3</c:v>
                </c:pt>
                <c:pt idx="54">
                  <c:v>6.6891291384458835E-3</c:v>
                </c:pt>
                <c:pt idx="55">
                  <c:v>6.7168011016442812E-3</c:v>
                </c:pt>
                <c:pt idx="56">
                  <c:v>6.7420405887478807E-3</c:v>
                </c:pt>
                <c:pt idx="57">
                  <c:v>6.7715214006832678E-3</c:v>
                </c:pt>
                <c:pt idx="58">
                  <c:v>6.8057628457791732E-3</c:v>
                </c:pt>
                <c:pt idx="59">
                  <c:v>6.8391665989180131E-3</c:v>
                </c:pt>
                <c:pt idx="60">
                  <c:v>6.8754308161867285E-3</c:v>
                </c:pt>
                <c:pt idx="61">
                  <c:v>6.9064255760162233E-3</c:v>
                </c:pt>
                <c:pt idx="62">
                  <c:v>6.9444826849772651E-3</c:v>
                </c:pt>
                <c:pt idx="63">
                  <c:v>6.9711705186289658E-3</c:v>
                </c:pt>
                <c:pt idx="64">
                  <c:v>7.015376148500699E-3</c:v>
                </c:pt>
                <c:pt idx="65">
                  <c:v>7.0583318903788324E-3</c:v>
                </c:pt>
                <c:pt idx="66">
                  <c:v>7.0988391868096832E-3</c:v>
                </c:pt>
                <c:pt idx="67">
                  <c:v>7.1399661616457326E-3</c:v>
                </c:pt>
                <c:pt idx="68">
                  <c:v>7.1861729521021942E-3</c:v>
                </c:pt>
                <c:pt idx="69">
                  <c:v>7.2262584045803303E-3</c:v>
                </c:pt>
                <c:pt idx="70">
                  <c:v>7.2723022727328021E-3</c:v>
                </c:pt>
                <c:pt idx="71">
                  <c:v>7.320685060468222E-3</c:v>
                </c:pt>
                <c:pt idx="72">
                  <c:v>7.3639975358338137E-3</c:v>
                </c:pt>
                <c:pt idx="73">
                  <c:v>7.4078642784191281E-3</c:v>
                </c:pt>
                <c:pt idx="74">
                  <c:v>7.4509614138493045E-3</c:v>
                </c:pt>
                <c:pt idx="75">
                  <c:v>7.4888937551397883E-3</c:v>
                </c:pt>
                <c:pt idx="76">
                  <c:v>7.5293006248375437E-3</c:v>
                </c:pt>
                <c:pt idx="77">
                  <c:v>7.5668169142897217E-3</c:v>
                </c:pt>
                <c:pt idx="78">
                  <c:v>7.6087467493130114E-3</c:v>
                </c:pt>
                <c:pt idx="79">
                  <c:v>7.653650320376449E-3</c:v>
                </c:pt>
                <c:pt idx="80">
                  <c:v>7.7005365393118452E-3</c:v>
                </c:pt>
                <c:pt idx="81">
                  <c:v>7.7359052537031457E-3</c:v>
                </c:pt>
                <c:pt idx="82">
                  <c:v>7.7815883248649213E-3</c:v>
                </c:pt>
                <c:pt idx="83">
                  <c:v>7.8253644335666526E-3</c:v>
                </c:pt>
                <c:pt idx="84">
                  <c:v>7.864225521443946E-3</c:v>
                </c:pt>
                <c:pt idx="85">
                  <c:v>7.9039600919910049E-3</c:v>
                </c:pt>
                <c:pt idx="86">
                  <c:v>7.9533101694752237E-3</c:v>
                </c:pt>
                <c:pt idx="87">
                  <c:v>8.004163614010705E-3</c:v>
                </c:pt>
                <c:pt idx="88">
                  <c:v>8.056000816708847E-3</c:v>
                </c:pt>
                <c:pt idx="89">
                  <c:v>8.0898299395332721E-3</c:v>
                </c:pt>
                <c:pt idx="90">
                  <c:v>8.1428791994531576E-3</c:v>
                </c:pt>
                <c:pt idx="91">
                  <c:v>8.1917376036944826E-3</c:v>
                </c:pt>
                <c:pt idx="92">
                  <c:v>8.240471783932184E-3</c:v>
                </c:pt>
                <c:pt idx="93">
                  <c:v>8.2931747031783493E-3</c:v>
                </c:pt>
                <c:pt idx="94">
                  <c:v>8.3486699422044841E-3</c:v>
                </c:pt>
                <c:pt idx="95">
                  <c:v>8.4021792029558579E-3</c:v>
                </c:pt>
                <c:pt idx="96">
                  <c:v>8.461762297108006E-3</c:v>
                </c:pt>
                <c:pt idx="97">
                  <c:v>8.5158935365485001E-3</c:v>
                </c:pt>
                <c:pt idx="98">
                  <c:v>8.5795120344698533E-3</c:v>
                </c:pt>
                <c:pt idx="99">
                  <c:v>8.6408310812140475E-3</c:v>
                </c:pt>
                <c:pt idx="100">
                  <c:v>8.703878875132345E-3</c:v>
                </c:pt>
                <c:pt idx="101">
                  <c:v>8.7597688046886744E-3</c:v>
                </c:pt>
                <c:pt idx="102">
                  <c:v>8.8195894034410836E-3</c:v>
                </c:pt>
                <c:pt idx="103">
                  <c:v>8.8847833214972579E-3</c:v>
                </c:pt>
                <c:pt idx="104">
                  <c:v>8.9417334728059423E-3</c:v>
                </c:pt>
                <c:pt idx="105">
                  <c:v>9.0009977363248103E-3</c:v>
                </c:pt>
                <c:pt idx="106">
                  <c:v>9.0656654650222174E-3</c:v>
                </c:pt>
                <c:pt idx="107">
                  <c:v>9.1318679119525847E-3</c:v>
                </c:pt>
                <c:pt idx="108">
                  <c:v>9.2013663336578781E-3</c:v>
                </c:pt>
                <c:pt idx="109">
                  <c:v>9.2678597409818E-3</c:v>
                </c:pt>
                <c:pt idx="110">
                  <c:v>9.3366960577426703E-3</c:v>
                </c:pt>
                <c:pt idx="111">
                  <c:v>9.4028127562480624E-3</c:v>
                </c:pt>
                <c:pt idx="112">
                  <c:v>9.4778479841588301E-3</c:v>
                </c:pt>
                <c:pt idx="113">
                  <c:v>9.550702428862301E-3</c:v>
                </c:pt>
                <c:pt idx="114">
                  <c:v>9.6148054229047847E-3</c:v>
                </c:pt>
                <c:pt idx="115">
                  <c:v>9.6884830317778732E-3</c:v>
                </c:pt>
                <c:pt idx="116">
                  <c:v>9.76798634342773E-3</c:v>
                </c:pt>
                <c:pt idx="117">
                  <c:v>9.845070539713164E-3</c:v>
                </c:pt>
                <c:pt idx="118">
                  <c:v>9.9287285413478012E-3</c:v>
                </c:pt>
                <c:pt idx="119">
                  <c:v>1.0005794198472136E-2</c:v>
                </c:pt>
                <c:pt idx="120">
                  <c:v>1.0072701275866144E-2</c:v>
                </c:pt>
                <c:pt idx="121">
                  <c:v>1.015093837919746E-2</c:v>
                </c:pt>
                <c:pt idx="122">
                  <c:v>1.0238513120857896E-2</c:v>
                </c:pt>
                <c:pt idx="123">
                  <c:v>1.0322475089720689E-2</c:v>
                </c:pt>
                <c:pt idx="124">
                  <c:v>1.041156015149858E-2</c:v>
                </c:pt>
                <c:pt idx="125">
                  <c:v>1.0498057077397177E-2</c:v>
                </c:pt>
                <c:pt idx="126">
                  <c:v>1.0593678169506161E-2</c:v>
                </c:pt>
                <c:pt idx="127">
                  <c:v>1.0689596995502463E-2</c:v>
                </c:pt>
                <c:pt idx="128">
                  <c:v>1.0787516197495592E-2</c:v>
                </c:pt>
                <c:pt idx="129">
                  <c:v>1.08882021879643E-2</c:v>
                </c:pt>
                <c:pt idx="130">
                  <c:v>1.0998083944516108E-2</c:v>
                </c:pt>
                <c:pt idx="131">
                  <c:v>1.1102107399218877E-2</c:v>
                </c:pt>
                <c:pt idx="132">
                  <c:v>1.1218472687270636E-2</c:v>
                </c:pt>
                <c:pt idx="133">
                  <c:v>1.1328474676975751E-2</c:v>
                </c:pt>
                <c:pt idx="134">
                  <c:v>1.1422178150360089E-2</c:v>
                </c:pt>
                <c:pt idx="135">
                  <c:v>1.1525589498391732E-2</c:v>
                </c:pt>
                <c:pt idx="136">
                  <c:v>1.1623174923510469E-2</c:v>
                </c:pt>
                <c:pt idx="137">
                  <c:v>1.1724552246992195E-2</c:v>
                </c:pt>
                <c:pt idx="138">
                  <c:v>1.1833756118701176E-2</c:v>
                </c:pt>
                <c:pt idx="139">
                  <c:v>1.1931655190458572E-2</c:v>
                </c:pt>
                <c:pt idx="140">
                  <c:v>1.2028906481072502E-2</c:v>
                </c:pt>
                <c:pt idx="141">
                  <c:v>1.2109204096361507E-2</c:v>
                </c:pt>
                <c:pt idx="142">
                  <c:v>1.2210162377073175E-2</c:v>
                </c:pt>
                <c:pt idx="143">
                  <c:v>1.2308873368119375E-2</c:v>
                </c:pt>
                <c:pt idx="144">
                  <c:v>1.240687816342935E-2</c:v>
                </c:pt>
                <c:pt idx="145">
                  <c:v>1.2505150016727737E-2</c:v>
                </c:pt>
                <c:pt idx="146">
                  <c:v>1.2573839205456077E-2</c:v>
                </c:pt>
                <c:pt idx="147">
                  <c:v>1.2655530598942749E-2</c:v>
                </c:pt>
                <c:pt idx="148">
                  <c:v>1.2721565966261042E-2</c:v>
                </c:pt>
                <c:pt idx="149">
                  <c:v>1.2792416229144614E-2</c:v>
                </c:pt>
                <c:pt idx="150">
                  <c:v>1.2885956051330912E-2</c:v>
                </c:pt>
                <c:pt idx="151">
                  <c:v>1.2968129870647774E-2</c:v>
                </c:pt>
                <c:pt idx="152">
                  <c:v>1.307323646836581E-2</c:v>
                </c:pt>
                <c:pt idx="153">
                  <c:v>1.3177258224998998E-2</c:v>
                </c:pt>
                <c:pt idx="154">
                  <c:v>1.3297835956022091E-2</c:v>
                </c:pt>
                <c:pt idx="155">
                  <c:v>1.3420994811892035E-2</c:v>
                </c:pt>
                <c:pt idx="156">
                  <c:v>1.3542444104450423E-2</c:v>
                </c:pt>
                <c:pt idx="157">
                  <c:v>1.3681681670408117E-2</c:v>
                </c:pt>
                <c:pt idx="158">
                  <c:v>1.3821232117526295E-2</c:v>
                </c:pt>
                <c:pt idx="159">
                  <c:v>1.3949426320172495E-2</c:v>
                </c:pt>
                <c:pt idx="160">
                  <c:v>1.4091098987257635E-2</c:v>
                </c:pt>
                <c:pt idx="161">
                  <c:v>1.4232262299144796E-2</c:v>
                </c:pt>
                <c:pt idx="162">
                  <c:v>1.4375722902451806E-2</c:v>
                </c:pt>
                <c:pt idx="163">
                  <c:v>1.4525260371828141E-2</c:v>
                </c:pt>
                <c:pt idx="164">
                  <c:v>1.4673991536181102E-2</c:v>
                </c:pt>
                <c:pt idx="165">
                  <c:v>1.4821646155721759E-2</c:v>
                </c:pt>
                <c:pt idx="166">
                  <c:v>1.4977205076019779E-2</c:v>
                </c:pt>
                <c:pt idx="167">
                  <c:v>1.5177158498591926E-2</c:v>
                </c:pt>
                <c:pt idx="168">
                  <c:v>1.535124445905612E-2</c:v>
                </c:pt>
                <c:pt idx="169">
                  <c:v>1.5521132069284078E-2</c:v>
                </c:pt>
                <c:pt idx="170">
                  <c:v>1.5713873542495926E-2</c:v>
                </c:pt>
                <c:pt idx="171">
                  <c:v>1.593227700427156E-2</c:v>
                </c:pt>
                <c:pt idx="172">
                  <c:v>1.6138281761818529E-2</c:v>
                </c:pt>
                <c:pt idx="173">
                  <c:v>1.6356360482931161E-2</c:v>
                </c:pt>
                <c:pt idx="174">
                  <c:v>1.6591235870203447E-2</c:v>
                </c:pt>
                <c:pt idx="175">
                  <c:v>1.6814807030076803E-2</c:v>
                </c:pt>
                <c:pt idx="176">
                  <c:v>1.705540207192156E-2</c:v>
                </c:pt>
                <c:pt idx="177">
                  <c:v>1.7302796924989098E-2</c:v>
                </c:pt>
                <c:pt idx="178">
                  <c:v>1.7557113337345116E-2</c:v>
                </c:pt>
                <c:pt idx="179">
                  <c:v>1.7817511712143047E-2</c:v>
                </c:pt>
                <c:pt idx="180">
                  <c:v>1.8067580394712277E-2</c:v>
                </c:pt>
                <c:pt idx="181">
                  <c:v>1.8380226093693209E-2</c:v>
                </c:pt>
                <c:pt idx="182">
                  <c:v>1.8663836296706014E-2</c:v>
                </c:pt>
                <c:pt idx="183">
                  <c:v>1.8969817875247787E-2</c:v>
                </c:pt>
                <c:pt idx="184">
                  <c:v>1.9313264960021968E-2</c:v>
                </c:pt>
                <c:pt idx="185">
                  <c:v>1.9650476206240962E-2</c:v>
                </c:pt>
                <c:pt idx="186">
                  <c:v>2.0013596845978036E-2</c:v>
                </c:pt>
                <c:pt idx="187">
                  <c:v>2.0398255852775219E-2</c:v>
                </c:pt>
                <c:pt idx="188">
                  <c:v>2.0790034281861786E-2</c:v>
                </c:pt>
                <c:pt idx="189">
                  <c:v>2.1196547639023074E-2</c:v>
                </c:pt>
                <c:pt idx="190">
                  <c:v>2.1606215856457129E-2</c:v>
                </c:pt>
                <c:pt idx="191">
                  <c:v>2.205331315005226E-2</c:v>
                </c:pt>
                <c:pt idx="192">
                  <c:v>2.2473829095553496E-2</c:v>
                </c:pt>
                <c:pt idx="193">
                  <c:v>2.2903733345005398E-2</c:v>
                </c:pt>
                <c:pt idx="194">
                  <c:v>2.3350338074030513E-2</c:v>
                </c:pt>
                <c:pt idx="195">
                  <c:v>2.3777901612111654E-2</c:v>
                </c:pt>
                <c:pt idx="196">
                  <c:v>2.413817652808839E-2</c:v>
                </c:pt>
                <c:pt idx="197">
                  <c:v>2.4543542345027432E-2</c:v>
                </c:pt>
                <c:pt idx="198">
                  <c:v>2.5008535304993421E-2</c:v>
                </c:pt>
                <c:pt idx="199">
                  <c:v>2.5540505379122756E-2</c:v>
                </c:pt>
                <c:pt idx="200">
                  <c:v>2.6062390070434236E-2</c:v>
                </c:pt>
                <c:pt idx="201">
                  <c:v>2.657917655901924E-2</c:v>
                </c:pt>
                <c:pt idx="202">
                  <c:v>2.7118344647423825E-2</c:v>
                </c:pt>
                <c:pt idx="203">
                  <c:v>2.7734770946622807E-2</c:v>
                </c:pt>
                <c:pt idx="204">
                  <c:v>2.842938925964544E-2</c:v>
                </c:pt>
                <c:pt idx="205">
                  <c:v>2.9027032422188574E-2</c:v>
                </c:pt>
                <c:pt idx="206">
                  <c:v>2.9799980670092086E-2</c:v>
                </c:pt>
                <c:pt idx="207">
                  <c:v>3.0646340884141931E-2</c:v>
                </c:pt>
                <c:pt idx="208">
                  <c:v>3.1452187164111946E-2</c:v>
                </c:pt>
                <c:pt idx="209">
                  <c:v>3.2243991615300442E-2</c:v>
                </c:pt>
                <c:pt idx="210">
                  <c:v>3.3203817336489826E-2</c:v>
                </c:pt>
                <c:pt idx="211">
                  <c:v>3.4237731355445222E-2</c:v>
                </c:pt>
                <c:pt idx="212">
                  <c:v>3.5388461301916661E-2</c:v>
                </c:pt>
                <c:pt idx="213">
                  <c:v>3.6656749434637731E-2</c:v>
                </c:pt>
                <c:pt idx="214">
                  <c:v>3.8028629769059741E-2</c:v>
                </c:pt>
                <c:pt idx="215">
                  <c:v>3.9478017886656745E-2</c:v>
                </c:pt>
                <c:pt idx="216">
                  <c:v>4.1012622276409401E-2</c:v>
                </c:pt>
                <c:pt idx="217">
                  <c:v>4.2625950567568273E-2</c:v>
                </c:pt>
                <c:pt idx="218">
                  <c:v>4.4446893136154235E-2</c:v>
                </c:pt>
                <c:pt idx="219">
                  <c:v>4.6447586317284316E-2</c:v>
                </c:pt>
                <c:pt idx="220">
                  <c:v>4.8580600437942406E-2</c:v>
                </c:pt>
                <c:pt idx="221">
                  <c:v>5.0937582791026469E-2</c:v>
                </c:pt>
                <c:pt idx="222">
                  <c:v>5.3581128234940975E-2</c:v>
                </c:pt>
                <c:pt idx="223">
                  <c:v>5.6524004064872957E-2</c:v>
                </c:pt>
                <c:pt idx="224">
                  <c:v>5.9797333944444357E-2</c:v>
                </c:pt>
                <c:pt idx="225">
                  <c:v>6.3518414315065483E-2</c:v>
                </c:pt>
                <c:pt idx="226">
                  <c:v>6.763869234017636E-2</c:v>
                </c:pt>
                <c:pt idx="227">
                  <c:v>7.2419178758389935E-2</c:v>
                </c:pt>
                <c:pt idx="228">
                  <c:v>7.7882913021047745E-2</c:v>
                </c:pt>
                <c:pt idx="229">
                  <c:v>8.4311597398256791E-2</c:v>
                </c:pt>
                <c:pt idx="230">
                  <c:v>9.1940941394660108E-2</c:v>
                </c:pt>
                <c:pt idx="231">
                  <c:v>0.10094682995291961</c:v>
                </c:pt>
                <c:pt idx="232">
                  <c:v>0.11206673424067511</c:v>
                </c:pt>
                <c:pt idx="233">
                  <c:v>0.12599812982934158</c:v>
                </c:pt>
                <c:pt idx="234">
                  <c:v>0.14393553163688513</c:v>
                </c:pt>
                <c:pt idx="235">
                  <c:v>0.16772597381798654</c:v>
                </c:pt>
                <c:pt idx="236">
                  <c:v>0.20103764190042325</c:v>
                </c:pt>
                <c:pt idx="237">
                  <c:v>0.25095074303646586</c:v>
                </c:pt>
                <c:pt idx="238">
                  <c:v>0.33418878381296407</c:v>
                </c:pt>
                <c:pt idx="239">
                  <c:v>0.5007926715124793</c:v>
                </c:pt>
                <c:pt idx="240">
                  <c:v>1</c:v>
                </c:pt>
              </c:numCache>
            </c:numRef>
          </c:val>
        </c:ser>
        <c:marker val="1"/>
        <c:axId val="82104704"/>
        <c:axId val="82106240"/>
      </c:lineChart>
      <c:dateAx>
        <c:axId val="82100608"/>
        <c:scaling>
          <c:orientation val="minMax"/>
        </c:scaling>
        <c:axPos val="b"/>
        <c:numFmt formatCode="[$-416]mmm\-yy;@" sourceLinked="0"/>
        <c:maj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2102144"/>
        <c:crosses val="autoZero"/>
        <c:auto val="1"/>
        <c:lblOffset val="100"/>
        <c:baseTimeUnit val="months"/>
        <c:majorUnit val="12"/>
      </c:dateAx>
      <c:valAx>
        <c:axId val="82102144"/>
        <c:scaling>
          <c:orientation val="minMax"/>
        </c:scaling>
        <c:axPos val="l"/>
        <c:majorGridlines/>
        <c:numFmt formatCode="_(\R\$* #,##0_);_(\R\$* \(#,##0\);_(\R\$* &quot;-&quot;_);_(@_)" sourceLinked="0"/>
        <c:majorTickMark val="none"/>
        <c:tickLblPos val="nextTo"/>
        <c:spPr>
          <a:ln w="9525">
            <a:noFill/>
          </a:ln>
        </c:spPr>
        <c:crossAx val="82100608"/>
        <c:crosses val="autoZero"/>
        <c:crossBetween val="between"/>
        <c:dispUnits>
          <c:builtInUnit val="b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82104704"/>
        <c:scaling>
          <c:orientation val="minMax"/>
        </c:scaling>
        <c:delete val="1"/>
        <c:axPos val="b"/>
        <c:tickLblPos val="none"/>
        <c:crossAx val="82106240"/>
        <c:crosses val="autoZero"/>
        <c:auto val="1"/>
        <c:lblAlgn val="ctr"/>
        <c:lblOffset val="100"/>
      </c:catAx>
      <c:valAx>
        <c:axId val="82106240"/>
        <c:scaling>
          <c:orientation val="minMax"/>
          <c:max val="1"/>
        </c:scaling>
        <c:axPos val="r"/>
        <c:numFmt formatCode="0%" sourceLinked="0"/>
        <c:tickLblPos val="nextTo"/>
        <c:crossAx val="821047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3964290323068177"/>
          <c:y val="0.89939158279282405"/>
          <c:w val="0.20476214281313107"/>
          <c:h val="7.3170840633992471E-2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b="1"/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1285875</xdr:colOff>
      <xdr:row>40</xdr:row>
      <xdr:rowOff>19050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244"/>
  <sheetViews>
    <sheetView showGridLines="0" tabSelected="1" zoomScale="85" zoomScaleNormal="85" workbookViewId="0">
      <selection activeCell="C6" sqref="C6"/>
    </sheetView>
  </sheetViews>
  <sheetFormatPr defaultRowHeight="12.75"/>
  <cols>
    <col min="1" max="1" width="4.28515625" style="1" customWidth="1"/>
    <col min="2" max="2" width="18.42578125" style="1" bestFit="1" customWidth="1"/>
    <col min="3" max="4" width="20" style="1" bestFit="1" customWidth="1"/>
    <col min="5" max="6" width="19" style="1" customWidth="1"/>
    <col min="7" max="7" width="23.5703125" style="1" customWidth="1"/>
    <col min="8" max="8" width="4" style="2" bestFit="1" customWidth="1"/>
    <col min="9" max="9" width="6.7109375" style="2" bestFit="1" customWidth="1"/>
    <col min="10" max="10" width="9.28515625" style="2" bestFit="1" customWidth="1"/>
    <col min="11" max="11" width="16.28515625" style="2" bestFit="1" customWidth="1"/>
    <col min="12" max="12" width="15" style="2" bestFit="1" customWidth="1"/>
    <col min="13" max="13" width="12.85546875" style="2" bestFit="1" customWidth="1"/>
    <col min="14" max="15" width="12.7109375" style="2" bestFit="1" customWidth="1"/>
    <col min="16" max="16" width="12.5703125" style="2" bestFit="1" customWidth="1"/>
    <col min="17" max="18" width="18" style="1" bestFit="1" customWidth="1"/>
    <col min="19" max="19" width="12.7109375" style="1" bestFit="1" customWidth="1"/>
    <col min="20" max="20" width="15.42578125" style="1" bestFit="1" customWidth="1"/>
    <col min="21" max="16384" width="9.140625" style="1"/>
  </cols>
  <sheetData>
    <row r="1" spans="2:20" ht="13.5" thickBot="1"/>
    <row r="2" spans="2:20" ht="12.75" customHeight="1" thickBot="1">
      <c r="H2" s="53" t="s">
        <v>25</v>
      </c>
      <c r="I2" s="54"/>
      <c r="J2" s="54"/>
      <c r="K2" s="54"/>
      <c r="L2" s="54"/>
      <c r="M2" s="54"/>
      <c r="N2" s="54"/>
      <c r="O2" s="54"/>
      <c r="P2" s="55"/>
      <c r="R2" s="50"/>
    </row>
    <row r="3" spans="2:20" ht="12.75" customHeight="1" thickBot="1">
      <c r="B3" s="22" t="s">
        <v>27</v>
      </c>
      <c r="C3" s="21"/>
      <c r="E3" s="23"/>
      <c r="F3" s="23"/>
      <c r="H3" s="20" t="s">
        <v>22</v>
      </c>
      <c r="I3" s="20" t="s">
        <v>21</v>
      </c>
      <c r="J3" s="20" t="s">
        <v>20</v>
      </c>
      <c r="K3" s="20" t="s">
        <v>28</v>
      </c>
      <c r="L3" s="20" t="s">
        <v>19</v>
      </c>
      <c r="M3" s="20" t="s">
        <v>29</v>
      </c>
      <c r="N3" s="20" t="s">
        <v>18</v>
      </c>
      <c r="O3" s="20" t="s">
        <v>17</v>
      </c>
      <c r="P3" s="20" t="s">
        <v>16</v>
      </c>
    </row>
    <row r="4" spans="2:20" ht="12.75" customHeight="1" thickBot="1">
      <c r="B4" s="1" t="s">
        <v>15</v>
      </c>
      <c r="C4" s="57">
        <v>42248</v>
      </c>
      <c r="E4" s="19"/>
      <c r="F4" s="19"/>
      <c r="H4" s="41">
        <v>0</v>
      </c>
      <c r="I4" s="42">
        <f>C4</f>
        <v>42248</v>
      </c>
      <c r="J4" s="41">
        <v>0</v>
      </c>
      <c r="K4" s="59"/>
      <c r="L4" s="59">
        <f>C6</f>
        <v>539023396.5</v>
      </c>
      <c r="M4" s="60" t="s">
        <v>8</v>
      </c>
      <c r="N4" s="59" t="s">
        <v>8</v>
      </c>
      <c r="O4" s="59" t="s">
        <v>8</v>
      </c>
      <c r="P4" s="41" t="s">
        <v>8</v>
      </c>
      <c r="R4" s="16"/>
    </row>
    <row r="5" spans="2:20" ht="12.75" customHeight="1">
      <c r="B5" s="1" t="s">
        <v>14</v>
      </c>
      <c r="C5" s="18">
        <v>240</v>
      </c>
      <c r="E5" s="18"/>
      <c r="F5" s="18"/>
      <c r="H5" s="43">
        <v>1</v>
      </c>
      <c r="I5" s="39">
        <f>EDATE(I4,1)</f>
        <v>42278</v>
      </c>
      <c r="J5" s="38">
        <v>16</v>
      </c>
      <c r="K5" s="61">
        <v>5542115.6656750711</v>
      </c>
      <c r="L5" s="61">
        <f t="shared" ref="L5:L68" si="0">L4-O5</f>
        <v>534964971.84432495</v>
      </c>
      <c r="M5" s="62">
        <f t="shared" ref="M5:M68" si="1">K5*$C$7</f>
        <v>5542115.6656750711</v>
      </c>
      <c r="N5" s="61">
        <f t="shared" ref="N5:N68" si="2">ROUND(L4*TRUNC(((1+$C$8)^((J5-J4)/360)-1),9),2)</f>
        <v>1483691.01</v>
      </c>
      <c r="O5" s="62">
        <f t="shared" ref="O5:O68" si="3">MIN(L4,M5-N5)</f>
        <v>4058424.6556750713</v>
      </c>
      <c r="P5" s="40">
        <f t="shared" ref="P5:P68" si="4">O5/L4</f>
        <v>7.5292179931842184E-3</v>
      </c>
      <c r="Q5" s="51"/>
      <c r="R5" s="12"/>
      <c r="S5" s="52"/>
      <c r="T5" s="12"/>
    </row>
    <row r="6" spans="2:20" ht="12.75" customHeight="1">
      <c r="B6" s="1" t="s">
        <v>13</v>
      </c>
      <c r="C6" s="17">
        <v>539023396.5</v>
      </c>
      <c r="E6" s="17"/>
      <c r="F6" s="17"/>
      <c r="H6" s="44">
        <v>2</v>
      </c>
      <c r="I6" s="11">
        <f t="shared" ref="I6:I69" si="5">EDATE(I5,1)</f>
        <v>42309</v>
      </c>
      <c r="J6" s="10">
        <v>46</v>
      </c>
      <c r="K6" s="63">
        <v>5526856.6684925789</v>
      </c>
      <c r="L6" s="63">
        <f t="shared" si="0"/>
        <v>532202415.06583238</v>
      </c>
      <c r="M6" s="64">
        <f t="shared" si="1"/>
        <v>5526856.6684925789</v>
      </c>
      <c r="N6" s="63">
        <f t="shared" si="2"/>
        <v>2764299.89</v>
      </c>
      <c r="O6" s="64">
        <f t="shared" si="3"/>
        <v>2762556.7784925788</v>
      </c>
      <c r="P6" s="9">
        <f t="shared" si="4"/>
        <v>5.1639956331505088E-3</v>
      </c>
      <c r="Q6" s="51"/>
      <c r="R6" s="12"/>
      <c r="S6" s="52"/>
    </row>
    <row r="7" spans="2:20" ht="12.75" customHeight="1">
      <c r="B7" s="1" t="s">
        <v>30</v>
      </c>
      <c r="C7" s="52">
        <v>1</v>
      </c>
      <c r="E7" s="16"/>
      <c r="F7" s="16"/>
      <c r="H7" s="45">
        <v>3</v>
      </c>
      <c r="I7" s="8">
        <f t="shared" si="5"/>
        <v>42339</v>
      </c>
      <c r="J7" s="7">
        <v>76</v>
      </c>
      <c r="K7" s="65">
        <v>5511597.6713100662</v>
      </c>
      <c r="L7" s="65">
        <f t="shared" si="0"/>
        <v>529440842.45452231</v>
      </c>
      <c r="M7" s="66">
        <f t="shared" si="1"/>
        <v>5511597.6713100662</v>
      </c>
      <c r="N7" s="65">
        <f t="shared" si="2"/>
        <v>2750025.06</v>
      </c>
      <c r="O7" s="66">
        <f t="shared" si="3"/>
        <v>2761572.6113100662</v>
      </c>
      <c r="P7" s="6">
        <f t="shared" si="4"/>
        <v>5.1889516716463321E-3</v>
      </c>
      <c r="Q7" s="51"/>
      <c r="R7" s="12"/>
      <c r="S7" s="52"/>
    </row>
    <row r="8" spans="2:20" ht="12.75" customHeight="1">
      <c r="B8" s="15" t="s">
        <v>12</v>
      </c>
      <c r="C8" s="14">
        <v>6.3799999999999996E-2</v>
      </c>
      <c r="E8" s="24"/>
      <c r="F8" s="24"/>
      <c r="H8" s="44">
        <v>4</v>
      </c>
      <c r="I8" s="11">
        <f t="shared" si="5"/>
        <v>42370</v>
      </c>
      <c r="J8" s="10">
        <v>106</v>
      </c>
      <c r="K8" s="63">
        <v>5496338.6741275862</v>
      </c>
      <c r="L8" s="63">
        <f t="shared" si="0"/>
        <v>526680259.09039474</v>
      </c>
      <c r="M8" s="64">
        <f t="shared" si="1"/>
        <v>5496338.6741275862</v>
      </c>
      <c r="N8" s="63">
        <f t="shared" si="2"/>
        <v>2735755.31</v>
      </c>
      <c r="O8" s="64">
        <f t="shared" si="3"/>
        <v>2760583.3641275861</v>
      </c>
      <c r="P8" s="9">
        <f t="shared" si="4"/>
        <v>5.2141488581223571E-3</v>
      </c>
      <c r="Q8" s="51"/>
      <c r="R8" s="12"/>
      <c r="S8" s="52"/>
    </row>
    <row r="9" spans="2:20" ht="12.75" customHeight="1">
      <c r="B9" s="47" t="s">
        <v>11</v>
      </c>
      <c r="C9" s="48">
        <v>0.06</v>
      </c>
      <c r="E9" s="13"/>
      <c r="F9" s="13"/>
      <c r="H9" s="45">
        <v>5</v>
      </c>
      <c r="I9" s="8">
        <f t="shared" si="5"/>
        <v>42401</v>
      </c>
      <c r="J9" s="7">
        <v>136</v>
      </c>
      <c r="K9" s="65">
        <v>5481079.6769450754</v>
      </c>
      <c r="L9" s="65">
        <f t="shared" si="0"/>
        <v>523920670.09344965</v>
      </c>
      <c r="M9" s="66">
        <f t="shared" si="1"/>
        <v>5481079.6769450754</v>
      </c>
      <c r="N9" s="65">
        <f t="shared" si="2"/>
        <v>2721490.68</v>
      </c>
      <c r="O9" s="66">
        <f t="shared" si="3"/>
        <v>2759588.9969450752</v>
      </c>
      <c r="P9" s="6">
        <f t="shared" si="4"/>
        <v>5.2395907181162146E-3</v>
      </c>
      <c r="Q9" s="51"/>
      <c r="R9" s="12"/>
      <c r="S9" s="52"/>
    </row>
    <row r="10" spans="2:20" ht="12.75" customHeight="1" thickBot="1">
      <c r="B10" s="49" t="s">
        <v>10</v>
      </c>
      <c r="C10" s="37">
        <v>2E-3</v>
      </c>
      <c r="E10" s="25"/>
      <c r="F10" s="25"/>
      <c r="H10" s="44">
        <v>6</v>
      </c>
      <c r="I10" s="11">
        <f t="shared" si="5"/>
        <v>42430</v>
      </c>
      <c r="J10" s="10">
        <v>166</v>
      </c>
      <c r="K10" s="63">
        <v>5465820.6797625842</v>
      </c>
      <c r="L10" s="63">
        <f t="shared" si="0"/>
        <v>521162080.59368706</v>
      </c>
      <c r="M10" s="64">
        <f t="shared" si="1"/>
        <v>5465820.6797625842</v>
      </c>
      <c r="N10" s="63">
        <f t="shared" si="2"/>
        <v>2707231.18</v>
      </c>
      <c r="O10" s="64">
        <f t="shared" si="3"/>
        <v>2758589.499762584</v>
      </c>
      <c r="P10" s="9">
        <f t="shared" si="4"/>
        <v>5.2652809045891343E-3</v>
      </c>
      <c r="Q10" s="51"/>
      <c r="R10" s="12"/>
      <c r="S10" s="52"/>
    </row>
    <row r="11" spans="2:20" ht="12.75" customHeight="1" thickTop="1" thickBot="1">
      <c r="H11" s="45">
        <v>7</v>
      </c>
      <c r="I11" s="8">
        <f t="shared" si="5"/>
        <v>42461</v>
      </c>
      <c r="J11" s="7">
        <v>196</v>
      </c>
      <c r="K11" s="65">
        <v>5448533.5581191182</v>
      </c>
      <c r="L11" s="65">
        <f t="shared" si="0"/>
        <v>518406523.88556796</v>
      </c>
      <c r="M11" s="66">
        <f t="shared" si="1"/>
        <v>5448533.5581191182</v>
      </c>
      <c r="N11" s="65">
        <f t="shared" si="2"/>
        <v>2692976.85</v>
      </c>
      <c r="O11" s="66">
        <f t="shared" si="3"/>
        <v>2755556.7081191181</v>
      </c>
      <c r="P11" s="6">
        <f t="shared" si="4"/>
        <v>5.2873315437303075E-3</v>
      </c>
      <c r="Q11" s="51"/>
      <c r="R11" s="12"/>
      <c r="S11" s="52"/>
    </row>
    <row r="12" spans="2:20" ht="12.75" customHeight="1" thickBot="1">
      <c r="B12" s="73" t="s">
        <v>23</v>
      </c>
      <c r="C12" s="74"/>
      <c r="D12" s="74"/>
      <c r="E12" s="74"/>
      <c r="F12" s="74"/>
      <c r="H12" s="44">
        <v>8</v>
      </c>
      <c r="I12" s="11">
        <f t="shared" si="5"/>
        <v>42491</v>
      </c>
      <c r="J12" s="10">
        <v>226</v>
      </c>
      <c r="K12" s="63">
        <v>5433291.0525558265</v>
      </c>
      <c r="L12" s="63">
        <f t="shared" si="0"/>
        <v>515651971.01301211</v>
      </c>
      <c r="M12" s="64">
        <f t="shared" si="1"/>
        <v>5433291.0525558265</v>
      </c>
      <c r="N12" s="63">
        <f t="shared" si="2"/>
        <v>2678738.1800000002</v>
      </c>
      <c r="O12" s="64">
        <f t="shared" si="3"/>
        <v>2754552.8725558263</v>
      </c>
      <c r="P12" s="9">
        <f t="shared" si="4"/>
        <v>5.3134996294218334E-3</v>
      </c>
      <c r="Q12" s="51"/>
      <c r="R12" s="12"/>
      <c r="S12" s="52"/>
    </row>
    <row r="13" spans="2:20" ht="12.75" customHeight="1" thickBot="1">
      <c r="H13" s="45">
        <v>9</v>
      </c>
      <c r="I13" s="8">
        <f t="shared" si="5"/>
        <v>42522</v>
      </c>
      <c r="J13" s="7">
        <v>256</v>
      </c>
      <c r="K13" s="65">
        <v>5418048.5469925217</v>
      </c>
      <c r="L13" s="65">
        <f t="shared" si="0"/>
        <v>512898427.17601961</v>
      </c>
      <c r="M13" s="66">
        <f t="shared" si="1"/>
        <v>5418048.5469925217</v>
      </c>
      <c r="N13" s="65">
        <f t="shared" si="2"/>
        <v>2664504.71</v>
      </c>
      <c r="O13" s="66">
        <f t="shared" si="3"/>
        <v>2753543.8369925218</v>
      </c>
      <c r="P13" s="6">
        <f t="shared" si="4"/>
        <v>5.3399269115235052E-3</v>
      </c>
      <c r="Q13" s="51"/>
      <c r="R13" s="12"/>
      <c r="S13" s="52"/>
    </row>
    <row r="14" spans="2:20" ht="12.75" customHeight="1">
      <c r="B14" s="69" t="s">
        <v>24</v>
      </c>
      <c r="C14" s="69" t="s">
        <v>0</v>
      </c>
      <c r="D14" s="71" t="s">
        <v>1</v>
      </c>
      <c r="E14" s="69" t="s">
        <v>2</v>
      </c>
      <c r="F14" s="69" t="s">
        <v>3</v>
      </c>
      <c r="H14" s="44">
        <v>10</v>
      </c>
      <c r="I14" s="11">
        <f t="shared" si="5"/>
        <v>42552</v>
      </c>
      <c r="J14" s="10">
        <v>286</v>
      </c>
      <c r="K14" s="63">
        <v>5402806.0414292086</v>
      </c>
      <c r="L14" s="63">
        <f t="shared" si="0"/>
        <v>510145897.58459038</v>
      </c>
      <c r="M14" s="64">
        <f t="shared" si="1"/>
        <v>5402806.0414292086</v>
      </c>
      <c r="N14" s="63">
        <f t="shared" si="2"/>
        <v>2650276.4500000002</v>
      </c>
      <c r="O14" s="64">
        <f t="shared" si="3"/>
        <v>2752529.5914292084</v>
      </c>
      <c r="P14" s="9">
        <f t="shared" si="4"/>
        <v>5.3666173370513735E-3</v>
      </c>
      <c r="Q14" s="51"/>
      <c r="R14" s="12"/>
      <c r="S14" s="52"/>
    </row>
    <row r="15" spans="2:20" ht="12.75" customHeight="1" thickBot="1">
      <c r="B15" s="70"/>
      <c r="C15" s="70"/>
      <c r="D15" s="72"/>
      <c r="E15" s="70"/>
      <c r="F15" s="70"/>
      <c r="H15" s="45">
        <v>11</v>
      </c>
      <c r="I15" s="8">
        <f t="shared" si="5"/>
        <v>42583</v>
      </c>
      <c r="J15" s="7">
        <v>316</v>
      </c>
      <c r="K15" s="65">
        <v>5387563.5358658917</v>
      </c>
      <c r="L15" s="65">
        <f t="shared" si="0"/>
        <v>507394387.47872448</v>
      </c>
      <c r="M15" s="66">
        <f t="shared" si="1"/>
        <v>5387563.5358658917</v>
      </c>
      <c r="N15" s="65">
        <f t="shared" si="2"/>
        <v>2636053.4300000002</v>
      </c>
      <c r="O15" s="66">
        <f t="shared" si="3"/>
        <v>2751510.1058658916</v>
      </c>
      <c r="P15" s="6">
        <f t="shared" si="4"/>
        <v>5.3935748947381212E-3</v>
      </c>
      <c r="Q15" s="51"/>
      <c r="R15" s="12"/>
      <c r="S15" s="52"/>
    </row>
    <row r="16" spans="2:20" ht="12.75" customHeight="1">
      <c r="B16" s="34" t="s">
        <v>5</v>
      </c>
      <c r="C16" s="29" t="e">
        <f ca="1">MAX(#REF!)</f>
        <v>#REF!</v>
      </c>
      <c r="D16" s="26" t="e">
        <f ca="1">D50</f>
        <v>#REF!</v>
      </c>
      <c r="E16" s="32" t="e">
        <f ca="1">MAX(#REF!)</f>
        <v>#REF!</v>
      </c>
      <c r="F16" s="32" t="e">
        <f ca="1">MAX(#REF!)</f>
        <v>#REF!</v>
      </c>
      <c r="H16" s="44">
        <v>12</v>
      </c>
      <c r="I16" s="11">
        <f t="shared" si="5"/>
        <v>42614</v>
      </c>
      <c r="J16" s="10">
        <v>346</v>
      </c>
      <c r="K16" s="63">
        <v>5372321.0303025981</v>
      </c>
      <c r="L16" s="63">
        <f t="shared" si="0"/>
        <v>504643902.1284219</v>
      </c>
      <c r="M16" s="64">
        <f t="shared" si="1"/>
        <v>5372321.0303025981</v>
      </c>
      <c r="N16" s="63">
        <f t="shared" si="2"/>
        <v>2621835.6800000002</v>
      </c>
      <c r="O16" s="64">
        <f t="shared" si="3"/>
        <v>2750485.350302598</v>
      </c>
      <c r="P16" s="9">
        <f t="shared" si="4"/>
        <v>5.4208036552590528E-3</v>
      </c>
      <c r="Q16" s="51"/>
      <c r="R16" s="12"/>
      <c r="S16" s="52"/>
    </row>
    <row r="17" spans="2:19" ht="12.75" customHeight="1">
      <c r="B17" s="35" t="s">
        <v>6</v>
      </c>
      <c r="C17" s="30" t="e">
        <f ca="1">MIN(#REF!)</f>
        <v>#REF!</v>
      </c>
      <c r="D17" s="28" t="e">
        <f ca="1">D51</f>
        <v>#REF!</v>
      </c>
      <c r="E17" s="33" t="e">
        <f ca="1">MIN(#REF!)</f>
        <v>#REF!</v>
      </c>
      <c r="F17" s="33" t="e">
        <f ca="1">MIN(#REF!)</f>
        <v>#REF!</v>
      </c>
      <c r="H17" s="45">
        <v>13</v>
      </c>
      <c r="I17" s="8">
        <f t="shared" si="5"/>
        <v>42644</v>
      </c>
      <c r="J17" s="7">
        <v>376</v>
      </c>
      <c r="K17" s="65">
        <v>5357078.5247393288</v>
      </c>
      <c r="L17" s="65">
        <f t="shared" si="0"/>
        <v>501894446.82368255</v>
      </c>
      <c r="M17" s="66">
        <f t="shared" si="1"/>
        <v>5357078.5247393288</v>
      </c>
      <c r="N17" s="65">
        <f t="shared" si="2"/>
        <v>2607623.2200000002</v>
      </c>
      <c r="O17" s="66">
        <f t="shared" si="3"/>
        <v>2749455.3047393286</v>
      </c>
      <c r="P17" s="6">
        <f t="shared" si="4"/>
        <v>5.448307793164707E-3</v>
      </c>
      <c r="Q17" s="51"/>
      <c r="R17" s="12"/>
      <c r="S17" s="52"/>
    </row>
    <row r="18" spans="2:19" ht="12.75" customHeight="1">
      <c r="B18" s="34" t="s">
        <v>4</v>
      </c>
      <c r="C18" s="29" t="e">
        <f ca="1">AVERAGE(#REF!)</f>
        <v>#REF!</v>
      </c>
      <c r="D18" s="26" t="e">
        <f ca="1">D52</f>
        <v>#REF!</v>
      </c>
      <c r="E18" s="32" t="e">
        <f ca="1">AVERAGE(#REF!)</f>
        <v>#REF!</v>
      </c>
      <c r="F18" s="32" t="e">
        <f ca="1">AVERAGE(#REF!)</f>
        <v>#REF!</v>
      </c>
      <c r="H18" s="44">
        <v>14</v>
      </c>
      <c r="I18" s="11">
        <f t="shared" si="5"/>
        <v>42675</v>
      </c>
      <c r="J18" s="10">
        <v>406</v>
      </c>
      <c r="K18" s="63">
        <v>5341836.0191760138</v>
      </c>
      <c r="L18" s="63">
        <f t="shared" si="0"/>
        <v>499146026.89450651</v>
      </c>
      <c r="M18" s="64">
        <f t="shared" si="1"/>
        <v>5341836.0191760138</v>
      </c>
      <c r="N18" s="63">
        <f t="shared" si="2"/>
        <v>2593416.09</v>
      </c>
      <c r="O18" s="64">
        <f t="shared" si="3"/>
        <v>2748419.9291760139</v>
      </c>
      <c r="P18" s="9">
        <f t="shared" si="4"/>
        <v>5.476091529941841E-3</v>
      </c>
      <c r="Q18" s="51"/>
      <c r="R18" s="12"/>
      <c r="S18" s="52"/>
    </row>
    <row r="19" spans="2:19" ht="12.75" customHeight="1">
      <c r="B19" s="35" t="s">
        <v>7</v>
      </c>
      <c r="C19" s="10" t="s">
        <v>8</v>
      </c>
      <c r="D19" s="28" t="e">
        <f ca="1">D53</f>
        <v>#REF!</v>
      </c>
      <c r="E19" s="33" t="e">
        <f ca="1">SUM(#REF!)</f>
        <v>#REF!</v>
      </c>
      <c r="F19" s="33" t="e">
        <f ca="1">SUM(#REF!)</f>
        <v>#REF!</v>
      </c>
      <c r="H19" s="45">
        <v>15</v>
      </c>
      <c r="I19" s="8">
        <f t="shared" si="5"/>
        <v>42705</v>
      </c>
      <c r="J19" s="7">
        <v>436</v>
      </c>
      <c r="K19" s="65">
        <v>5326593.5136127025</v>
      </c>
      <c r="L19" s="65">
        <f t="shared" si="0"/>
        <v>496398647.68089384</v>
      </c>
      <c r="M19" s="66">
        <f t="shared" si="1"/>
        <v>5326593.5136127025</v>
      </c>
      <c r="N19" s="65">
        <f t="shared" si="2"/>
        <v>2579214.2999999998</v>
      </c>
      <c r="O19" s="66">
        <f t="shared" si="3"/>
        <v>2747379.2136127027</v>
      </c>
      <c r="P19" s="6">
        <f t="shared" si="4"/>
        <v>5.504159235135724E-3</v>
      </c>
      <c r="Q19" s="51"/>
      <c r="R19" s="12"/>
      <c r="S19" s="52"/>
    </row>
    <row r="20" spans="2:19" ht="12.75" customHeight="1" thickBot="1">
      <c r="B20" s="36" t="s">
        <v>9</v>
      </c>
      <c r="C20" s="31">
        <f>C54</f>
        <v>7194</v>
      </c>
      <c r="D20" s="27">
        <f>D54</f>
        <v>7194</v>
      </c>
      <c r="E20" s="31">
        <f>D20</f>
        <v>7194</v>
      </c>
      <c r="F20" s="31">
        <f>E20</f>
        <v>7194</v>
      </c>
      <c r="H20" s="44">
        <v>16</v>
      </c>
      <c r="I20" s="11">
        <f t="shared" si="5"/>
        <v>42736</v>
      </c>
      <c r="J20" s="10">
        <v>466</v>
      </c>
      <c r="K20" s="63">
        <v>5311351.008049408</v>
      </c>
      <c r="L20" s="63">
        <f t="shared" si="0"/>
        <v>493652314.57284445</v>
      </c>
      <c r="M20" s="64">
        <f t="shared" si="1"/>
        <v>5311351.008049408</v>
      </c>
      <c r="N20" s="63">
        <f t="shared" si="2"/>
        <v>2565017.9</v>
      </c>
      <c r="O20" s="64">
        <f t="shared" si="3"/>
        <v>2746333.1080494081</v>
      </c>
      <c r="P20" s="9">
        <f t="shared" si="4"/>
        <v>5.5325152896364615E-3</v>
      </c>
      <c r="Q20" s="51"/>
      <c r="R20" s="12"/>
      <c r="S20" s="52"/>
    </row>
    <row r="21" spans="2:19" ht="12.75" customHeight="1">
      <c r="H21" s="45">
        <v>17</v>
      </c>
      <c r="I21" s="8">
        <f t="shared" si="5"/>
        <v>42767</v>
      </c>
      <c r="J21" s="7">
        <v>496</v>
      </c>
      <c r="K21" s="65">
        <v>5296108.5024860902</v>
      </c>
      <c r="L21" s="65">
        <f t="shared" si="0"/>
        <v>490907032.97035837</v>
      </c>
      <c r="M21" s="66">
        <f t="shared" si="1"/>
        <v>5296108.5024860902</v>
      </c>
      <c r="N21" s="65">
        <f t="shared" si="2"/>
        <v>2550826.9</v>
      </c>
      <c r="O21" s="66">
        <f t="shared" si="3"/>
        <v>2745281.6024860903</v>
      </c>
      <c r="P21" s="6">
        <f t="shared" si="4"/>
        <v>5.5611642474756194E-3</v>
      </c>
      <c r="Q21" s="51"/>
      <c r="R21" s="12"/>
      <c r="S21" s="52"/>
    </row>
    <row r="22" spans="2:19" ht="12.75" customHeight="1">
      <c r="H22" s="44">
        <v>18</v>
      </c>
      <c r="I22" s="11">
        <f t="shared" si="5"/>
        <v>42795</v>
      </c>
      <c r="J22" s="10">
        <v>526</v>
      </c>
      <c r="K22" s="63">
        <v>5280865.9969228003</v>
      </c>
      <c r="L22" s="63">
        <f t="shared" si="0"/>
        <v>488162808.30343556</v>
      </c>
      <c r="M22" s="64">
        <f t="shared" si="1"/>
        <v>5280865.9969228003</v>
      </c>
      <c r="N22" s="63">
        <f t="shared" si="2"/>
        <v>2536641.33</v>
      </c>
      <c r="O22" s="64">
        <f t="shared" si="3"/>
        <v>2744224.6669228002</v>
      </c>
      <c r="P22" s="9">
        <f t="shared" si="4"/>
        <v>5.5901107187610825E-3</v>
      </c>
      <c r="Q22" s="51"/>
      <c r="R22" s="12"/>
      <c r="S22" s="52"/>
    </row>
    <row r="23" spans="2:19" ht="12.75" customHeight="1">
      <c r="H23" s="45">
        <v>19</v>
      </c>
      <c r="I23" s="8">
        <f t="shared" si="5"/>
        <v>42826</v>
      </c>
      <c r="J23" s="7">
        <v>556</v>
      </c>
      <c r="K23" s="65">
        <v>5265623.4913594872</v>
      </c>
      <c r="L23" s="65">
        <f t="shared" si="0"/>
        <v>485419646.03207606</v>
      </c>
      <c r="M23" s="66">
        <f t="shared" si="1"/>
        <v>5265623.4913594872</v>
      </c>
      <c r="N23" s="65">
        <f t="shared" si="2"/>
        <v>2522461.2200000002</v>
      </c>
      <c r="O23" s="66">
        <f t="shared" si="3"/>
        <v>2743162.271359487</v>
      </c>
      <c r="P23" s="6">
        <f t="shared" si="4"/>
        <v>5.6193594118591136E-3</v>
      </c>
      <c r="Q23" s="51"/>
      <c r="R23" s="12"/>
      <c r="S23" s="52"/>
    </row>
    <row r="24" spans="2:19">
      <c r="H24" s="44">
        <v>20</v>
      </c>
      <c r="I24" s="11">
        <f t="shared" si="5"/>
        <v>42856</v>
      </c>
      <c r="J24" s="10">
        <v>586</v>
      </c>
      <c r="K24" s="63">
        <v>5250380.9857961815</v>
      </c>
      <c r="L24" s="63">
        <f t="shared" si="0"/>
        <v>482677551.65627986</v>
      </c>
      <c r="M24" s="64">
        <f t="shared" si="1"/>
        <v>5250380.9857961815</v>
      </c>
      <c r="N24" s="63">
        <f t="shared" si="2"/>
        <v>2508286.61</v>
      </c>
      <c r="O24" s="64">
        <f t="shared" si="3"/>
        <v>2742094.3757961816</v>
      </c>
      <c r="P24" s="9">
        <f t="shared" si="4"/>
        <v>5.6489151154277481E-3</v>
      </c>
      <c r="Q24" s="51"/>
      <c r="R24" s="12"/>
      <c r="S24" s="52"/>
    </row>
    <row r="25" spans="2:19">
      <c r="H25" s="45">
        <v>21</v>
      </c>
      <c r="I25" s="8">
        <f t="shared" si="5"/>
        <v>42887</v>
      </c>
      <c r="J25" s="7">
        <v>616</v>
      </c>
      <c r="K25" s="65">
        <v>5234360.8477984592</v>
      </c>
      <c r="L25" s="65">
        <f t="shared" si="0"/>
        <v>479937308.31848139</v>
      </c>
      <c r="M25" s="66">
        <f t="shared" si="1"/>
        <v>5234360.8477984592</v>
      </c>
      <c r="N25" s="65">
        <f t="shared" si="2"/>
        <v>2494117.5099999998</v>
      </c>
      <c r="O25" s="66">
        <f t="shared" si="3"/>
        <v>2740243.3377984595</v>
      </c>
      <c r="P25" s="6">
        <f t="shared" si="4"/>
        <v>5.6771717027143155E-3</v>
      </c>
      <c r="Q25" s="51"/>
      <c r="R25" s="12"/>
      <c r="S25" s="52"/>
    </row>
    <row r="26" spans="2:19">
      <c r="H26" s="44">
        <v>22</v>
      </c>
      <c r="I26" s="11">
        <f t="shared" si="5"/>
        <v>42917</v>
      </c>
      <c r="J26" s="10">
        <v>646</v>
      </c>
      <c r="K26" s="63">
        <v>5219123.7610715861</v>
      </c>
      <c r="L26" s="63">
        <f t="shared" si="0"/>
        <v>477198142.53740978</v>
      </c>
      <c r="M26" s="64">
        <f t="shared" si="1"/>
        <v>5219123.7610715861</v>
      </c>
      <c r="N26" s="63">
        <f t="shared" si="2"/>
        <v>2479957.98</v>
      </c>
      <c r="O26" s="64">
        <f t="shared" si="3"/>
        <v>2739165.7810715861</v>
      </c>
      <c r="P26" s="9">
        <f t="shared" si="4"/>
        <v>5.7073407997152497E-3</v>
      </c>
      <c r="Q26" s="51"/>
      <c r="R26" s="12"/>
      <c r="S26" s="52"/>
    </row>
    <row r="27" spans="2:19">
      <c r="H27" s="45">
        <v>23</v>
      </c>
      <c r="I27" s="8">
        <f t="shared" si="5"/>
        <v>42948</v>
      </c>
      <c r="J27" s="7">
        <v>676</v>
      </c>
      <c r="K27" s="65">
        <v>5202518.2848743359</v>
      </c>
      <c r="L27" s="65">
        <f t="shared" si="0"/>
        <v>474461428.26253545</v>
      </c>
      <c r="M27" s="66">
        <f t="shared" si="1"/>
        <v>5202518.2848743359</v>
      </c>
      <c r="N27" s="65">
        <f t="shared" si="2"/>
        <v>2465804.0099999998</v>
      </c>
      <c r="O27" s="66">
        <f t="shared" si="3"/>
        <v>2736714.2748743361</v>
      </c>
      <c r="P27" s="6">
        <f t="shared" si="4"/>
        <v>5.7349642232938751E-3</v>
      </c>
      <c r="Q27" s="51"/>
      <c r="R27" s="12"/>
      <c r="S27" s="52"/>
    </row>
    <row r="28" spans="2:19">
      <c r="H28" s="44">
        <v>24</v>
      </c>
      <c r="I28" s="11">
        <f t="shared" si="5"/>
        <v>42979</v>
      </c>
      <c r="J28" s="10">
        <v>706</v>
      </c>
      <c r="K28" s="63">
        <v>5187290.7824010346</v>
      </c>
      <c r="L28" s="63">
        <f t="shared" si="0"/>
        <v>471725800.19013441</v>
      </c>
      <c r="M28" s="64">
        <f t="shared" si="1"/>
        <v>5187290.7824010346</v>
      </c>
      <c r="N28" s="63">
        <f t="shared" si="2"/>
        <v>2451662.71</v>
      </c>
      <c r="O28" s="64">
        <f t="shared" si="3"/>
        <v>2735628.0724010346</v>
      </c>
      <c r="P28" s="9">
        <f t="shared" si="4"/>
        <v>5.7657544100451503E-3</v>
      </c>
      <c r="Q28" s="51"/>
      <c r="R28" s="12"/>
      <c r="S28" s="52"/>
    </row>
    <row r="29" spans="2:19">
      <c r="H29" s="45">
        <v>25</v>
      </c>
      <c r="I29" s="8">
        <f t="shared" si="5"/>
        <v>43009</v>
      </c>
      <c r="J29" s="7">
        <v>736</v>
      </c>
      <c r="K29" s="65">
        <v>5169377.8177971914</v>
      </c>
      <c r="L29" s="65">
        <f t="shared" si="0"/>
        <v>468993949.40233719</v>
      </c>
      <c r="M29" s="66">
        <f t="shared" si="1"/>
        <v>5169377.8177971914</v>
      </c>
      <c r="N29" s="65">
        <f t="shared" si="2"/>
        <v>2437527.0299999998</v>
      </c>
      <c r="O29" s="66">
        <f t="shared" si="3"/>
        <v>2731850.7877971916</v>
      </c>
      <c r="P29" s="6">
        <f t="shared" si="4"/>
        <v>5.7911837484744067E-3</v>
      </c>
      <c r="Q29" s="51"/>
      <c r="R29" s="12"/>
      <c r="S29" s="52"/>
    </row>
    <row r="30" spans="2:19">
      <c r="H30" s="44">
        <v>26</v>
      </c>
      <c r="I30" s="11">
        <f t="shared" si="5"/>
        <v>43040</v>
      </c>
      <c r="J30" s="10">
        <v>766</v>
      </c>
      <c r="K30" s="63">
        <v>5154171.6727465363</v>
      </c>
      <c r="L30" s="63">
        <f t="shared" si="0"/>
        <v>466263188.58959067</v>
      </c>
      <c r="M30" s="64">
        <f t="shared" si="1"/>
        <v>5154171.6727465363</v>
      </c>
      <c r="N30" s="63">
        <f t="shared" si="2"/>
        <v>2423410.86</v>
      </c>
      <c r="O30" s="64">
        <f t="shared" si="3"/>
        <v>2730760.8127465365</v>
      </c>
      <c r="P30" s="9">
        <f t="shared" si="4"/>
        <v>5.8225928420323619E-3</v>
      </c>
      <c r="Q30" s="51"/>
      <c r="R30" s="12"/>
      <c r="S30" s="52"/>
    </row>
    <row r="31" spans="2:19">
      <c r="H31" s="45">
        <v>27</v>
      </c>
      <c r="I31" s="8">
        <f t="shared" si="5"/>
        <v>43070</v>
      </c>
      <c r="J31" s="7">
        <v>796</v>
      </c>
      <c r="K31" s="65">
        <v>5138190.5504276492</v>
      </c>
      <c r="L31" s="65">
        <f t="shared" si="0"/>
        <v>463534298.36916304</v>
      </c>
      <c r="M31" s="66">
        <f t="shared" si="1"/>
        <v>5138190.5504276492</v>
      </c>
      <c r="N31" s="65">
        <f t="shared" si="2"/>
        <v>2409300.33</v>
      </c>
      <c r="O31" s="66">
        <f t="shared" si="3"/>
        <v>2728890.2204276491</v>
      </c>
      <c r="P31" s="6">
        <f t="shared" si="4"/>
        <v>5.8526821057487436E-3</v>
      </c>
      <c r="Q31" s="51"/>
      <c r="R31" s="12"/>
      <c r="S31" s="52"/>
    </row>
    <row r="32" spans="2:19">
      <c r="H32" s="44">
        <v>28</v>
      </c>
      <c r="I32" s="11">
        <f t="shared" si="5"/>
        <v>43101</v>
      </c>
      <c r="J32" s="10">
        <v>826</v>
      </c>
      <c r="K32" s="63">
        <v>5121373.7003379883</v>
      </c>
      <c r="L32" s="63">
        <f t="shared" si="0"/>
        <v>460808124.12882507</v>
      </c>
      <c r="M32" s="64">
        <f t="shared" si="1"/>
        <v>5121373.7003379883</v>
      </c>
      <c r="N32" s="63">
        <f t="shared" si="2"/>
        <v>2395199.46</v>
      </c>
      <c r="O32" s="64">
        <f t="shared" si="3"/>
        <v>2726174.2403379884</v>
      </c>
      <c r="P32" s="9">
        <f t="shared" si="4"/>
        <v>5.881278364792842E-3</v>
      </c>
      <c r="Q32" s="51"/>
      <c r="R32" s="12"/>
      <c r="S32" s="52"/>
    </row>
    <row r="33" spans="2:19">
      <c r="H33" s="45">
        <v>29</v>
      </c>
      <c r="I33" s="8">
        <f t="shared" si="5"/>
        <v>43132</v>
      </c>
      <c r="J33" s="7">
        <v>856</v>
      </c>
      <c r="K33" s="65">
        <v>5104728.820917422</v>
      </c>
      <c r="L33" s="65">
        <f t="shared" si="0"/>
        <v>458084507.92790765</v>
      </c>
      <c r="M33" s="66">
        <f t="shared" si="1"/>
        <v>5104728.820917422</v>
      </c>
      <c r="N33" s="65">
        <f t="shared" si="2"/>
        <v>2381112.62</v>
      </c>
      <c r="O33" s="66">
        <f t="shared" si="3"/>
        <v>2723616.2009174218</v>
      </c>
      <c r="P33" s="6">
        <f t="shared" si="4"/>
        <v>5.9105212306456616E-3</v>
      </c>
      <c r="Q33" s="51"/>
      <c r="R33" s="12"/>
      <c r="S33" s="52"/>
    </row>
    <row r="34" spans="2:19">
      <c r="H34" s="44">
        <v>30</v>
      </c>
      <c r="I34" s="11">
        <f t="shared" si="5"/>
        <v>43160</v>
      </c>
      <c r="J34" s="10">
        <v>886</v>
      </c>
      <c r="K34" s="63">
        <v>5088451.7568412237</v>
      </c>
      <c r="L34" s="63">
        <f t="shared" si="0"/>
        <v>455363095.18106639</v>
      </c>
      <c r="M34" s="64">
        <f t="shared" si="1"/>
        <v>5088451.7568412237</v>
      </c>
      <c r="N34" s="63">
        <f t="shared" si="2"/>
        <v>2367039.0099999998</v>
      </c>
      <c r="O34" s="64">
        <f t="shared" si="3"/>
        <v>2721412.7468412239</v>
      </c>
      <c r="P34" s="9">
        <f t="shared" si="4"/>
        <v>5.9408530516590055E-3</v>
      </c>
      <c r="Q34" s="51"/>
      <c r="R34" s="12"/>
      <c r="S34" s="52"/>
    </row>
    <row r="35" spans="2:19">
      <c r="H35" s="45">
        <v>31</v>
      </c>
      <c r="I35" s="8">
        <f t="shared" si="5"/>
        <v>43191</v>
      </c>
      <c r="J35" s="7">
        <v>916</v>
      </c>
      <c r="K35" s="65">
        <v>5070259.8891281141</v>
      </c>
      <c r="L35" s="65">
        <f t="shared" si="0"/>
        <v>452645812.07193828</v>
      </c>
      <c r="M35" s="66">
        <f t="shared" si="1"/>
        <v>5070259.8891281141</v>
      </c>
      <c r="N35" s="65">
        <f t="shared" si="2"/>
        <v>2352976.7799999998</v>
      </c>
      <c r="O35" s="66">
        <f t="shared" si="3"/>
        <v>2717283.1091281143</v>
      </c>
      <c r="P35" s="6">
        <f t="shared" si="4"/>
        <v>5.9672888248610461E-3</v>
      </c>
      <c r="Q35" s="51"/>
      <c r="R35" s="12"/>
      <c r="S35" s="52"/>
    </row>
    <row r="36" spans="2:19">
      <c r="H36" s="44">
        <v>32</v>
      </c>
      <c r="I36" s="11">
        <f t="shared" si="5"/>
        <v>43221</v>
      </c>
      <c r="J36" s="10">
        <v>946</v>
      </c>
      <c r="K36" s="63">
        <v>5053188.974234812</v>
      </c>
      <c r="L36" s="63">
        <f t="shared" si="0"/>
        <v>449931558.97770345</v>
      </c>
      <c r="M36" s="64">
        <f t="shared" si="1"/>
        <v>5053188.974234812</v>
      </c>
      <c r="N36" s="63">
        <f t="shared" si="2"/>
        <v>2338935.88</v>
      </c>
      <c r="O36" s="64">
        <f t="shared" si="3"/>
        <v>2714253.0942348121</v>
      </c>
      <c r="P36" s="9">
        <f t="shared" si="4"/>
        <v>5.9964171143230202E-3</v>
      </c>
      <c r="Q36" s="51"/>
      <c r="R36" s="12"/>
      <c r="S36" s="52"/>
    </row>
    <row r="37" spans="2:19">
      <c r="H37" s="45">
        <v>33</v>
      </c>
      <c r="I37" s="8">
        <f t="shared" si="5"/>
        <v>43252</v>
      </c>
      <c r="J37" s="7">
        <v>976</v>
      </c>
      <c r="K37" s="65">
        <v>5036356.8607270373</v>
      </c>
      <c r="L37" s="65">
        <f t="shared" si="0"/>
        <v>447220112.76697642</v>
      </c>
      <c r="M37" s="66">
        <f t="shared" si="1"/>
        <v>5036356.8607270373</v>
      </c>
      <c r="N37" s="65">
        <f t="shared" si="2"/>
        <v>2324910.65</v>
      </c>
      <c r="O37" s="66">
        <f t="shared" si="3"/>
        <v>2711446.2107270374</v>
      </c>
      <c r="P37" s="6">
        <f t="shared" si="4"/>
        <v>6.0263525787961104E-3</v>
      </c>
      <c r="Q37" s="51"/>
      <c r="R37" s="12"/>
      <c r="S37" s="52"/>
    </row>
    <row r="38" spans="2:19">
      <c r="H38" s="44">
        <v>34</v>
      </c>
      <c r="I38" s="11">
        <f t="shared" si="5"/>
        <v>43282</v>
      </c>
      <c r="J38" s="10">
        <v>1006</v>
      </c>
      <c r="K38" s="63">
        <v>5020464.5228195377</v>
      </c>
      <c r="L38" s="63">
        <f t="shared" si="0"/>
        <v>444510548.16415685</v>
      </c>
      <c r="M38" s="64">
        <f t="shared" si="1"/>
        <v>5020464.5228195377</v>
      </c>
      <c r="N38" s="63">
        <f t="shared" si="2"/>
        <v>2310899.92</v>
      </c>
      <c r="O38" s="64">
        <f t="shared" si="3"/>
        <v>2709564.6028195377</v>
      </c>
      <c r="P38" s="9">
        <f t="shared" si="4"/>
        <v>6.0586823478383086E-3</v>
      </c>
      <c r="Q38" s="51"/>
      <c r="R38" s="12"/>
      <c r="S38" s="52"/>
    </row>
    <row r="39" spans="2:19">
      <c r="H39" s="45">
        <v>35</v>
      </c>
      <c r="I39" s="8">
        <f t="shared" si="5"/>
        <v>43313</v>
      </c>
      <c r="J39" s="7">
        <v>1036</v>
      </c>
      <c r="K39" s="65">
        <v>5002945.1888795765</v>
      </c>
      <c r="L39" s="65">
        <f t="shared" si="0"/>
        <v>441804501.88527727</v>
      </c>
      <c r="M39" s="66">
        <f t="shared" si="1"/>
        <v>5002945.1888795765</v>
      </c>
      <c r="N39" s="65">
        <f t="shared" si="2"/>
        <v>2296898.91</v>
      </c>
      <c r="O39" s="66">
        <f t="shared" si="3"/>
        <v>2706046.2788795764</v>
      </c>
      <c r="P39" s="6">
        <f t="shared" si="4"/>
        <v>6.0876986835422383E-3</v>
      </c>
      <c r="Q39" s="51"/>
      <c r="R39" s="12"/>
      <c r="S39" s="52"/>
    </row>
    <row r="40" spans="2:19">
      <c r="H40" s="44">
        <v>36</v>
      </c>
      <c r="I40" s="11">
        <f t="shared" si="5"/>
        <v>43344</v>
      </c>
      <c r="J40" s="10">
        <v>1066</v>
      </c>
      <c r="K40" s="63">
        <v>4983456.7220772868</v>
      </c>
      <c r="L40" s="63">
        <f t="shared" si="0"/>
        <v>439103961.2432</v>
      </c>
      <c r="M40" s="64">
        <f t="shared" si="1"/>
        <v>4983456.7220772868</v>
      </c>
      <c r="N40" s="63">
        <f t="shared" si="2"/>
        <v>2282916.08</v>
      </c>
      <c r="O40" s="64">
        <f t="shared" si="3"/>
        <v>2700540.6420772867</v>
      </c>
      <c r="P40" s="9">
        <f t="shared" si="4"/>
        <v>6.112524047522115E-3</v>
      </c>
      <c r="Q40" s="51"/>
      <c r="R40" s="12"/>
      <c r="S40" s="52"/>
    </row>
    <row r="41" spans="2:19">
      <c r="H41" s="45">
        <v>37</v>
      </c>
      <c r="I41" s="8">
        <f t="shared" si="5"/>
        <v>43374</v>
      </c>
      <c r="J41" s="7">
        <v>1096</v>
      </c>
      <c r="K41" s="65">
        <v>4966648.0520011792</v>
      </c>
      <c r="L41" s="65">
        <f t="shared" si="0"/>
        <v>436406274.89119881</v>
      </c>
      <c r="M41" s="66">
        <f t="shared" si="1"/>
        <v>4966648.0520011792</v>
      </c>
      <c r="N41" s="65">
        <f t="shared" si="2"/>
        <v>2268961.7000000002</v>
      </c>
      <c r="O41" s="66">
        <f t="shared" si="3"/>
        <v>2697686.352001179</v>
      </c>
      <c r="P41" s="6">
        <f t="shared" si="4"/>
        <v>6.14361652389433E-3</v>
      </c>
      <c r="Q41" s="51"/>
      <c r="R41" s="12"/>
      <c r="S41" s="52"/>
    </row>
    <row r="42" spans="2:19">
      <c r="H42" s="44">
        <v>38</v>
      </c>
      <c r="I42" s="11">
        <f t="shared" si="5"/>
        <v>43405</v>
      </c>
      <c r="J42" s="10">
        <v>1126</v>
      </c>
      <c r="K42" s="63">
        <v>4949755.5263677463</v>
      </c>
      <c r="L42" s="63">
        <f t="shared" si="0"/>
        <v>433711541.43483108</v>
      </c>
      <c r="M42" s="64">
        <f t="shared" si="1"/>
        <v>4949755.5263677463</v>
      </c>
      <c r="N42" s="63">
        <f t="shared" si="2"/>
        <v>2255022.0699999998</v>
      </c>
      <c r="O42" s="64">
        <f t="shared" si="3"/>
        <v>2694733.4563677465</v>
      </c>
      <c r="P42" s="9">
        <f t="shared" si="4"/>
        <v>6.1748274747872841E-3</v>
      </c>
      <c r="Q42" s="51"/>
      <c r="R42" s="12"/>
      <c r="S42" s="52"/>
    </row>
    <row r="43" spans="2:19">
      <c r="H43" s="45">
        <v>39</v>
      </c>
      <c r="I43" s="8">
        <f t="shared" si="5"/>
        <v>43435</v>
      </c>
      <c r="J43" s="7">
        <v>1156</v>
      </c>
      <c r="K43" s="65">
        <v>4933533.8127763551</v>
      </c>
      <c r="L43" s="65">
        <f t="shared" si="0"/>
        <v>431019105.32205474</v>
      </c>
      <c r="M43" s="66">
        <f t="shared" si="1"/>
        <v>4933533.8127763551</v>
      </c>
      <c r="N43" s="65">
        <f t="shared" si="2"/>
        <v>2241097.7000000002</v>
      </c>
      <c r="O43" s="66">
        <f t="shared" si="3"/>
        <v>2692436.1127763549</v>
      </c>
      <c r="P43" s="6">
        <f t="shared" si="4"/>
        <v>6.2078959297902766E-3</v>
      </c>
      <c r="Q43" s="51"/>
      <c r="R43" s="12"/>
      <c r="S43" s="52"/>
    </row>
    <row r="44" spans="2:19">
      <c r="H44" s="44">
        <v>40</v>
      </c>
      <c r="I44" s="11">
        <f t="shared" si="5"/>
        <v>43466</v>
      </c>
      <c r="J44" s="10">
        <v>1186</v>
      </c>
      <c r="K44" s="63">
        <v>4915829.7873816406</v>
      </c>
      <c r="L44" s="63">
        <f t="shared" si="0"/>
        <v>428330460.73467308</v>
      </c>
      <c r="M44" s="64">
        <f t="shared" si="1"/>
        <v>4915829.7873816406</v>
      </c>
      <c r="N44" s="63">
        <f t="shared" si="2"/>
        <v>2227185.2000000002</v>
      </c>
      <c r="O44" s="64">
        <f t="shared" si="3"/>
        <v>2688644.5873816404</v>
      </c>
      <c r="P44" s="9">
        <f t="shared" si="4"/>
        <v>6.2378779830947455E-3</v>
      </c>
      <c r="Q44" s="51"/>
      <c r="R44" s="12"/>
      <c r="S44" s="52"/>
    </row>
    <row r="45" spans="2:19">
      <c r="H45" s="45">
        <v>41</v>
      </c>
      <c r="I45" s="8">
        <f t="shared" si="5"/>
        <v>43497</v>
      </c>
      <c r="J45" s="7">
        <v>1216</v>
      </c>
      <c r="K45" s="65">
        <v>4898493.8164991727</v>
      </c>
      <c r="L45" s="65">
        <f t="shared" si="0"/>
        <v>425645259.20817393</v>
      </c>
      <c r="M45" s="66">
        <f t="shared" si="1"/>
        <v>4898493.8164991727</v>
      </c>
      <c r="N45" s="65">
        <f t="shared" si="2"/>
        <v>2213292.29</v>
      </c>
      <c r="O45" s="66">
        <f t="shared" si="3"/>
        <v>2685201.5264991727</v>
      </c>
      <c r="P45" s="6">
        <f t="shared" si="4"/>
        <v>6.2689950228930974E-3</v>
      </c>
      <c r="Q45" s="51"/>
      <c r="R45" s="12"/>
      <c r="S45" s="52"/>
    </row>
    <row r="46" spans="2:19">
      <c r="H46" s="44">
        <v>42</v>
      </c>
      <c r="I46" s="11">
        <f t="shared" si="5"/>
        <v>43525</v>
      </c>
      <c r="J46" s="10">
        <v>1246</v>
      </c>
      <c r="K46" s="63">
        <v>4881678.1319135604</v>
      </c>
      <c r="L46" s="63">
        <f t="shared" si="0"/>
        <v>422962998.24626034</v>
      </c>
      <c r="M46" s="64">
        <f t="shared" si="1"/>
        <v>4881678.1319135604</v>
      </c>
      <c r="N46" s="63">
        <f t="shared" si="2"/>
        <v>2199417.17</v>
      </c>
      <c r="O46" s="64">
        <f t="shared" si="3"/>
        <v>2682260.9619135605</v>
      </c>
      <c r="P46" s="9">
        <f t="shared" si="4"/>
        <v>6.3016347624859238E-3</v>
      </c>
      <c r="Q46" s="51"/>
      <c r="R46" s="12"/>
      <c r="S46" s="52"/>
    </row>
    <row r="47" spans="2:19" ht="13.5" thickBot="1">
      <c r="H47" s="45">
        <v>43</v>
      </c>
      <c r="I47" s="8">
        <f t="shared" si="5"/>
        <v>43556</v>
      </c>
      <c r="J47" s="7">
        <v>1276</v>
      </c>
      <c r="K47" s="65">
        <v>4864450.2597855413</v>
      </c>
      <c r="L47" s="65">
        <f t="shared" si="0"/>
        <v>420284105.22647482</v>
      </c>
      <c r="M47" s="66">
        <f t="shared" si="1"/>
        <v>4864450.2597855413</v>
      </c>
      <c r="N47" s="65">
        <f t="shared" si="2"/>
        <v>2185557.2400000002</v>
      </c>
      <c r="O47" s="66">
        <f t="shared" si="3"/>
        <v>2678893.0197855411</v>
      </c>
      <c r="P47" s="6">
        <f t="shared" si="4"/>
        <v>6.333634457134754E-3</v>
      </c>
      <c r="Q47" s="51"/>
      <c r="R47" s="12"/>
      <c r="S47" s="52"/>
    </row>
    <row r="48" spans="2:19">
      <c r="B48" s="69" t="s">
        <v>24</v>
      </c>
      <c r="C48" s="69" t="s">
        <v>0</v>
      </c>
      <c r="D48" s="71" t="s">
        <v>1</v>
      </c>
      <c r="E48" s="69" t="s">
        <v>2</v>
      </c>
      <c r="F48" s="69" t="s">
        <v>26</v>
      </c>
      <c r="H48" s="44">
        <v>44</v>
      </c>
      <c r="I48" s="11">
        <f t="shared" si="5"/>
        <v>43586</v>
      </c>
      <c r="J48" s="10">
        <v>1306</v>
      </c>
      <c r="K48" s="63">
        <v>4846978.8735957965</v>
      </c>
      <c r="L48" s="63">
        <f t="shared" si="0"/>
        <v>417608841.07287902</v>
      </c>
      <c r="M48" s="64">
        <f t="shared" si="1"/>
        <v>4846978.8735957965</v>
      </c>
      <c r="N48" s="63">
        <f t="shared" si="2"/>
        <v>2171714.7200000002</v>
      </c>
      <c r="O48" s="64">
        <f t="shared" si="3"/>
        <v>2675264.1535957963</v>
      </c>
      <c r="P48" s="9">
        <f t="shared" si="4"/>
        <v>6.3653707583212074E-3</v>
      </c>
      <c r="Q48" s="51"/>
      <c r="R48" s="12"/>
      <c r="S48" s="52"/>
    </row>
    <row r="49" spans="2:19" ht="13.5" thickBot="1">
      <c r="B49" s="70"/>
      <c r="C49" s="70"/>
      <c r="D49" s="72"/>
      <c r="E49" s="70"/>
      <c r="F49" s="70"/>
      <c r="H49" s="45">
        <v>45</v>
      </c>
      <c r="I49" s="8">
        <f t="shared" si="5"/>
        <v>43617</v>
      </c>
      <c r="J49" s="7">
        <v>1336</v>
      </c>
      <c r="K49" s="65">
        <v>4830320.5279686591</v>
      </c>
      <c r="L49" s="65">
        <f t="shared" si="0"/>
        <v>414936411.49491036</v>
      </c>
      <c r="M49" s="66">
        <f t="shared" si="1"/>
        <v>4830320.5279686591</v>
      </c>
      <c r="N49" s="65">
        <f t="shared" si="2"/>
        <v>2157890.9500000002</v>
      </c>
      <c r="O49" s="66">
        <f t="shared" si="3"/>
        <v>2672429.5779686589</v>
      </c>
      <c r="P49" s="6">
        <f t="shared" si="4"/>
        <v>6.3993606339916541E-3</v>
      </c>
      <c r="Q49" s="51"/>
      <c r="R49" s="12"/>
      <c r="S49" s="52"/>
    </row>
    <row r="50" spans="2:19">
      <c r="B50" s="34" t="s">
        <v>5</v>
      </c>
      <c r="C50" s="29" t="e">
        <f ca="1">MAX(#REF!)</f>
        <v>#REF!</v>
      </c>
      <c r="D50" s="26" t="e">
        <f ca="1">MAX(#REF!)</f>
        <v>#REF!</v>
      </c>
      <c r="E50" s="32" t="e">
        <f ca="1">MAX(#REF!)</f>
        <v>#REF!</v>
      </c>
      <c r="F50" s="29" t="e">
        <f ca="1">MAX(#REF!)</f>
        <v>#REF!</v>
      </c>
      <c r="H50" s="44">
        <v>46</v>
      </c>
      <c r="I50" s="11">
        <f t="shared" si="5"/>
        <v>43647</v>
      </c>
      <c r="J50" s="10">
        <v>1366</v>
      </c>
      <c r="K50" s="63">
        <v>4814544.5338956919</v>
      </c>
      <c r="L50" s="63">
        <f t="shared" si="0"/>
        <v>412265948.79101467</v>
      </c>
      <c r="M50" s="64">
        <f t="shared" si="1"/>
        <v>4814544.5338956919</v>
      </c>
      <c r="N50" s="63">
        <f t="shared" si="2"/>
        <v>2144081.83</v>
      </c>
      <c r="O50" s="64">
        <f t="shared" si="3"/>
        <v>2670462.7038956918</v>
      </c>
      <c r="P50" s="9">
        <f t="shared" si="4"/>
        <v>6.4358360218971719E-3</v>
      </c>
      <c r="Q50" s="51"/>
      <c r="R50" s="12"/>
      <c r="S50" s="52"/>
    </row>
    <row r="51" spans="2:19">
      <c r="B51" s="35" t="s">
        <v>6</v>
      </c>
      <c r="C51" s="30" t="e">
        <f ca="1">MIN(#REF!)</f>
        <v>#REF!</v>
      </c>
      <c r="D51" s="28" t="e">
        <f ca="1">MIN(#REF!)</f>
        <v>#REF!</v>
      </c>
      <c r="E51" s="33" t="e">
        <f ca="1">MIN(#REF!)</f>
        <v>#REF!</v>
      </c>
      <c r="F51" s="56" t="e">
        <f ca="1">MIN(#REF!)</f>
        <v>#REF!</v>
      </c>
      <c r="H51" s="45">
        <v>47</v>
      </c>
      <c r="I51" s="8">
        <f t="shared" si="5"/>
        <v>43678</v>
      </c>
      <c r="J51" s="7">
        <v>1396</v>
      </c>
      <c r="K51" s="65">
        <v>4797603.0751731722</v>
      </c>
      <c r="L51" s="65">
        <f t="shared" si="0"/>
        <v>409598628.58584148</v>
      </c>
      <c r="M51" s="66">
        <f t="shared" si="1"/>
        <v>4797603.0751731722</v>
      </c>
      <c r="N51" s="65">
        <f t="shared" si="2"/>
        <v>2130282.87</v>
      </c>
      <c r="O51" s="66">
        <f t="shared" si="3"/>
        <v>2667320.2051731721</v>
      </c>
      <c r="P51" s="6">
        <f t="shared" si="4"/>
        <v>6.4699018024534606E-3</v>
      </c>
      <c r="Q51" s="51"/>
      <c r="R51" s="12"/>
      <c r="S51" s="52"/>
    </row>
    <row r="52" spans="2:19">
      <c r="B52" s="34" t="s">
        <v>4</v>
      </c>
      <c r="C52" s="29" t="e">
        <f ca="1">AVERAGE(#REF!)</f>
        <v>#REF!</v>
      </c>
      <c r="D52" s="26" t="e">
        <f ca="1">AVERAGE(#REF!)</f>
        <v>#REF!</v>
      </c>
      <c r="E52" s="32" t="e">
        <f ca="1">AVERAGE(#REF!)</f>
        <v>#REF!</v>
      </c>
      <c r="F52" s="58" t="e">
        <f ca="1">AVERAGE(#REF!)</f>
        <v>#REF!</v>
      </c>
      <c r="H52" s="44">
        <v>48</v>
      </c>
      <c r="I52" s="11">
        <f t="shared" si="5"/>
        <v>43709</v>
      </c>
      <c r="J52" s="10">
        <v>1426</v>
      </c>
      <c r="K52" s="63">
        <v>4778810.631881576</v>
      </c>
      <c r="L52" s="63">
        <f t="shared" si="0"/>
        <v>406936318.10395992</v>
      </c>
      <c r="M52" s="64">
        <f t="shared" si="1"/>
        <v>4778810.631881576</v>
      </c>
      <c r="N52" s="63">
        <f t="shared" si="2"/>
        <v>2116500.15</v>
      </c>
      <c r="O52" s="64">
        <f t="shared" si="3"/>
        <v>2662310.4818815761</v>
      </c>
      <c r="P52" s="9">
        <f t="shared" si="4"/>
        <v>6.499803212411448E-3</v>
      </c>
      <c r="Q52" s="51"/>
      <c r="R52" s="12"/>
      <c r="S52" s="52"/>
    </row>
    <row r="53" spans="2:19">
      <c r="B53" s="35" t="s">
        <v>7</v>
      </c>
      <c r="C53" s="10" t="s">
        <v>8</v>
      </c>
      <c r="D53" s="28" t="e">
        <f ca="1">SUM(#REF!)</f>
        <v>#REF!</v>
      </c>
      <c r="E53" s="33" t="e">
        <f ca="1">SUM(#REF!)</f>
        <v>#REF!</v>
      </c>
      <c r="F53" s="10" t="s">
        <v>8</v>
      </c>
      <c r="H53" s="45">
        <v>49</v>
      </c>
      <c r="I53" s="8">
        <f t="shared" si="5"/>
        <v>43739</v>
      </c>
      <c r="J53" s="7">
        <v>1456</v>
      </c>
      <c r="K53" s="65">
        <v>4759313.5904441532</v>
      </c>
      <c r="L53" s="65">
        <f t="shared" si="0"/>
        <v>404279747.83351576</v>
      </c>
      <c r="M53" s="66">
        <f t="shared" si="1"/>
        <v>4759313.5904441532</v>
      </c>
      <c r="N53" s="65">
        <f t="shared" si="2"/>
        <v>2102743.3199999998</v>
      </c>
      <c r="O53" s="66">
        <f t="shared" si="3"/>
        <v>2656570.2704441533</v>
      </c>
      <c r="P53" s="6">
        <f t="shared" si="4"/>
        <v>6.5282211300822747E-3</v>
      </c>
      <c r="Q53" s="51"/>
      <c r="R53" s="12"/>
      <c r="S53" s="52"/>
    </row>
    <row r="54" spans="2:19" ht="13.5" thickBot="1">
      <c r="B54" s="36" t="s">
        <v>9</v>
      </c>
      <c r="C54" s="31">
        <v>7194</v>
      </c>
      <c r="D54" s="27">
        <v>7194</v>
      </c>
      <c r="E54" s="31">
        <f>D54</f>
        <v>7194</v>
      </c>
      <c r="F54" s="31">
        <f>E54</f>
        <v>7194</v>
      </c>
      <c r="H54" s="44">
        <v>50</v>
      </c>
      <c r="I54" s="11">
        <f t="shared" si="5"/>
        <v>43770</v>
      </c>
      <c r="J54" s="10">
        <v>1486</v>
      </c>
      <c r="K54" s="63">
        <v>4741988.9497324387</v>
      </c>
      <c r="L54" s="63">
        <f t="shared" si="0"/>
        <v>401626775.02378333</v>
      </c>
      <c r="M54" s="64">
        <f t="shared" si="1"/>
        <v>4741988.9497324387</v>
      </c>
      <c r="N54" s="63">
        <f t="shared" si="2"/>
        <v>2089016.14</v>
      </c>
      <c r="O54" s="64">
        <f t="shared" si="3"/>
        <v>2652972.809732439</v>
      </c>
      <c r="P54" s="9">
        <f t="shared" si="4"/>
        <v>6.562220402949656E-3</v>
      </c>
      <c r="Q54" s="51"/>
      <c r="R54" s="12"/>
      <c r="S54" s="52"/>
    </row>
    <row r="55" spans="2:19">
      <c r="H55" s="45">
        <v>51</v>
      </c>
      <c r="I55" s="8">
        <f t="shared" si="5"/>
        <v>43800</v>
      </c>
      <c r="J55" s="7">
        <v>1516</v>
      </c>
      <c r="K55" s="65">
        <v>4722967.8131204061</v>
      </c>
      <c r="L55" s="65">
        <f t="shared" si="0"/>
        <v>398979114.7706629</v>
      </c>
      <c r="M55" s="66">
        <f t="shared" si="1"/>
        <v>4722967.8131204061</v>
      </c>
      <c r="N55" s="65">
        <f t="shared" si="2"/>
        <v>2075307.56</v>
      </c>
      <c r="O55" s="66">
        <f t="shared" si="3"/>
        <v>2647660.2531204061</v>
      </c>
      <c r="P55" s="6">
        <f t="shared" si="4"/>
        <v>6.5923399976598133E-3</v>
      </c>
      <c r="Q55" s="51"/>
      <c r="R55" s="12"/>
      <c r="S55" s="52"/>
    </row>
    <row r="56" spans="2:19">
      <c r="H56" s="44">
        <v>52</v>
      </c>
      <c r="I56" s="11">
        <f t="shared" si="5"/>
        <v>43831</v>
      </c>
      <c r="J56" s="10">
        <v>1546</v>
      </c>
      <c r="K56" s="63">
        <v>4706553.2773039248</v>
      </c>
      <c r="L56" s="63">
        <f t="shared" si="0"/>
        <v>396334187.92335898</v>
      </c>
      <c r="M56" s="64">
        <f t="shared" si="1"/>
        <v>4706553.2773039248</v>
      </c>
      <c r="N56" s="63">
        <f t="shared" si="2"/>
        <v>2061626.43</v>
      </c>
      <c r="O56" s="64">
        <f t="shared" si="3"/>
        <v>2644926.8473039251</v>
      </c>
      <c r="P56" s="9">
        <f t="shared" si="4"/>
        <v>6.6292363419179342E-3</v>
      </c>
      <c r="Q56" s="51"/>
      <c r="R56" s="12"/>
      <c r="S56" s="52"/>
    </row>
    <row r="57" spans="2:19">
      <c r="H57" s="45">
        <v>53</v>
      </c>
      <c r="I57" s="8">
        <f t="shared" si="5"/>
        <v>43862</v>
      </c>
      <c r="J57" s="7">
        <v>1576</v>
      </c>
      <c r="K57" s="65">
        <v>4687328.3977230005</v>
      </c>
      <c r="L57" s="65">
        <f t="shared" si="0"/>
        <v>393694818.94563597</v>
      </c>
      <c r="M57" s="66">
        <f t="shared" si="1"/>
        <v>4687328.3977230005</v>
      </c>
      <c r="N57" s="65">
        <f t="shared" si="2"/>
        <v>2047959.42</v>
      </c>
      <c r="O57" s="66">
        <f t="shared" si="3"/>
        <v>2639368.9777230006</v>
      </c>
      <c r="P57" s="6">
        <f t="shared" si="4"/>
        <v>6.6594532042574834E-3</v>
      </c>
      <c r="Q57" s="51"/>
      <c r="R57" s="12"/>
      <c r="S57" s="52"/>
    </row>
    <row r="58" spans="2:19">
      <c r="H58" s="44">
        <v>54</v>
      </c>
      <c r="I58" s="11">
        <f t="shared" si="5"/>
        <v>43891</v>
      </c>
      <c r="J58" s="10">
        <v>1606</v>
      </c>
      <c r="K58" s="63">
        <v>4667796.6150644301</v>
      </c>
      <c r="L58" s="63">
        <f t="shared" si="0"/>
        <v>391061343.46057153</v>
      </c>
      <c r="M58" s="64">
        <f t="shared" si="1"/>
        <v>4667796.6150644301</v>
      </c>
      <c r="N58" s="63">
        <f t="shared" si="2"/>
        <v>2034321.13</v>
      </c>
      <c r="O58" s="64">
        <f t="shared" si="3"/>
        <v>2633475.4850644302</v>
      </c>
      <c r="P58" s="9">
        <f t="shared" si="4"/>
        <v>6.6891291384458835E-3</v>
      </c>
      <c r="Q58" s="51"/>
      <c r="R58" s="12"/>
      <c r="S58" s="52"/>
    </row>
    <row r="59" spans="2:19">
      <c r="H59" s="45">
        <v>55</v>
      </c>
      <c r="I59" s="8">
        <f t="shared" si="5"/>
        <v>43922</v>
      </c>
      <c r="J59" s="7">
        <v>1636</v>
      </c>
      <c r="K59" s="65">
        <v>4647394.5525664594</v>
      </c>
      <c r="L59" s="65">
        <f t="shared" si="0"/>
        <v>388434662.19800508</v>
      </c>
      <c r="M59" s="66">
        <f t="shared" si="1"/>
        <v>4647394.5525664594</v>
      </c>
      <c r="N59" s="65">
        <f t="shared" si="2"/>
        <v>2020713.29</v>
      </c>
      <c r="O59" s="66">
        <f t="shared" si="3"/>
        <v>2626681.2625664594</v>
      </c>
      <c r="P59" s="6">
        <f t="shared" si="4"/>
        <v>6.7168011016442812E-3</v>
      </c>
      <c r="Q59" s="51"/>
      <c r="R59" s="12"/>
      <c r="S59" s="52"/>
    </row>
    <row r="60" spans="2:19">
      <c r="H60" s="44">
        <v>56</v>
      </c>
      <c r="I60" s="11">
        <f t="shared" si="5"/>
        <v>43952</v>
      </c>
      <c r="J60" s="10">
        <v>1666</v>
      </c>
      <c r="K60" s="63">
        <v>4625982.8186155222</v>
      </c>
      <c r="L60" s="63">
        <f t="shared" si="0"/>
        <v>385815819.93938959</v>
      </c>
      <c r="M60" s="64">
        <f t="shared" si="1"/>
        <v>4625982.8186155222</v>
      </c>
      <c r="N60" s="63">
        <f t="shared" si="2"/>
        <v>2007140.56</v>
      </c>
      <c r="O60" s="64">
        <f t="shared" si="3"/>
        <v>2618842.2586155222</v>
      </c>
      <c r="P60" s="9">
        <f t="shared" si="4"/>
        <v>6.7420405887478807E-3</v>
      </c>
      <c r="Q60" s="51"/>
      <c r="R60" s="12"/>
      <c r="S60" s="52"/>
    </row>
    <row r="61" spans="2:19">
      <c r="H61" s="45">
        <v>57</v>
      </c>
      <c r="I61" s="8">
        <f t="shared" si="5"/>
        <v>43983</v>
      </c>
      <c r="J61" s="7">
        <v>1696</v>
      </c>
      <c r="K61" s="65">
        <v>4606168.4214417385</v>
      </c>
      <c r="L61" s="65">
        <f t="shared" si="0"/>
        <v>383203259.85794783</v>
      </c>
      <c r="M61" s="66">
        <f t="shared" si="1"/>
        <v>4606168.4214417385</v>
      </c>
      <c r="N61" s="65">
        <f t="shared" si="2"/>
        <v>1993608.34</v>
      </c>
      <c r="O61" s="66">
        <f t="shared" si="3"/>
        <v>2612560.0814417386</v>
      </c>
      <c r="P61" s="6">
        <f t="shared" si="4"/>
        <v>6.7715214006832678E-3</v>
      </c>
      <c r="Q61" s="51"/>
      <c r="R61" s="12"/>
      <c r="S61" s="52"/>
    </row>
    <row r="62" spans="2:19">
      <c r="H62" s="44">
        <v>58</v>
      </c>
      <c r="I62" s="11">
        <f t="shared" si="5"/>
        <v>44013</v>
      </c>
      <c r="J62" s="10">
        <v>1726</v>
      </c>
      <c r="K62" s="63">
        <v>4588099.0883226832</v>
      </c>
      <c r="L62" s="63">
        <f t="shared" si="0"/>
        <v>380595269.34962517</v>
      </c>
      <c r="M62" s="64">
        <f t="shared" si="1"/>
        <v>4588099.0883226832</v>
      </c>
      <c r="N62" s="63">
        <f t="shared" si="2"/>
        <v>1980108.58</v>
      </c>
      <c r="O62" s="64">
        <f t="shared" si="3"/>
        <v>2607990.5083226832</v>
      </c>
      <c r="P62" s="9">
        <f t="shared" si="4"/>
        <v>6.8057628457791732E-3</v>
      </c>
      <c r="Q62" s="51"/>
      <c r="R62" s="12"/>
      <c r="S62" s="52"/>
    </row>
    <row r="63" spans="2:19">
      <c r="H63" s="45">
        <v>59</v>
      </c>
      <c r="I63" s="8">
        <f t="shared" si="5"/>
        <v>44044</v>
      </c>
      <c r="J63" s="7">
        <v>1756</v>
      </c>
      <c r="K63" s="65">
        <v>4569586.8838421609</v>
      </c>
      <c r="L63" s="65">
        <f t="shared" si="0"/>
        <v>377992314.89578301</v>
      </c>
      <c r="M63" s="66">
        <f t="shared" si="1"/>
        <v>4569586.8838421609</v>
      </c>
      <c r="N63" s="65">
        <f t="shared" si="2"/>
        <v>1966632.43</v>
      </c>
      <c r="O63" s="66">
        <f t="shared" si="3"/>
        <v>2602954.4538421612</v>
      </c>
      <c r="P63" s="6">
        <f t="shared" si="4"/>
        <v>6.8391665989180131E-3</v>
      </c>
      <c r="Q63" s="51"/>
      <c r="R63" s="12"/>
      <c r="S63" s="52"/>
    </row>
    <row r="64" spans="2:19">
      <c r="H64" s="44">
        <v>60</v>
      </c>
      <c r="I64" s="11">
        <f t="shared" si="5"/>
        <v>44075</v>
      </c>
      <c r="J64" s="10">
        <v>1786</v>
      </c>
      <c r="K64" s="63">
        <v>4552042.310116224</v>
      </c>
      <c r="L64" s="63">
        <f t="shared" si="0"/>
        <v>375393454.88566679</v>
      </c>
      <c r="M64" s="64">
        <f t="shared" si="1"/>
        <v>4552042.310116224</v>
      </c>
      <c r="N64" s="63">
        <f t="shared" si="2"/>
        <v>1953182.3</v>
      </c>
      <c r="O64" s="64">
        <f t="shared" si="3"/>
        <v>2598860.0101162242</v>
      </c>
      <c r="P64" s="9">
        <f t="shared" si="4"/>
        <v>6.8754308161867285E-3</v>
      </c>
      <c r="Q64" s="51"/>
      <c r="R64" s="12"/>
      <c r="S64" s="52"/>
    </row>
    <row r="65" spans="8:19">
      <c r="H65" s="45">
        <v>61</v>
      </c>
      <c r="I65" s="8">
        <f t="shared" si="5"/>
        <v>44105</v>
      </c>
      <c r="J65" s="7">
        <v>1816</v>
      </c>
      <c r="K65" s="65">
        <v>4532380.2878914615</v>
      </c>
      <c r="L65" s="65">
        <f t="shared" si="0"/>
        <v>372800827.92777532</v>
      </c>
      <c r="M65" s="66">
        <f t="shared" si="1"/>
        <v>4532380.2878914615</v>
      </c>
      <c r="N65" s="65">
        <f t="shared" si="2"/>
        <v>1939753.33</v>
      </c>
      <c r="O65" s="66">
        <f t="shared" si="3"/>
        <v>2592626.9578914614</v>
      </c>
      <c r="P65" s="6">
        <f t="shared" si="4"/>
        <v>6.9064255760162233E-3</v>
      </c>
      <c r="Q65" s="51"/>
      <c r="R65" s="12"/>
      <c r="S65" s="52"/>
    </row>
    <row r="66" spans="8:19">
      <c r="H66" s="44">
        <v>62</v>
      </c>
      <c r="I66" s="11">
        <f t="shared" si="5"/>
        <v>44136</v>
      </c>
      <c r="J66" s="10">
        <v>1846</v>
      </c>
      <c r="K66" s="63">
        <v>4515265.4644896248</v>
      </c>
      <c r="L66" s="63">
        <f t="shared" si="0"/>
        <v>370211919.03328568</v>
      </c>
      <c r="M66" s="64">
        <f t="shared" si="1"/>
        <v>4515265.4644896248</v>
      </c>
      <c r="N66" s="63">
        <f t="shared" si="2"/>
        <v>1926356.57</v>
      </c>
      <c r="O66" s="64">
        <f t="shared" si="3"/>
        <v>2588908.8944896245</v>
      </c>
      <c r="P66" s="9">
        <f t="shared" si="4"/>
        <v>6.9444826849772651E-3</v>
      </c>
      <c r="Q66" s="51"/>
      <c r="R66" s="12"/>
      <c r="S66" s="52"/>
    </row>
    <row r="67" spans="8:19">
      <c r="H67" s="45">
        <v>63</v>
      </c>
      <c r="I67" s="8">
        <f t="shared" si="5"/>
        <v>44166</v>
      </c>
      <c r="J67" s="7">
        <v>1876</v>
      </c>
      <c r="K67" s="65">
        <v>4493789.4356098948</v>
      </c>
      <c r="L67" s="65">
        <f t="shared" si="0"/>
        <v>367631108.61767578</v>
      </c>
      <c r="M67" s="66">
        <f t="shared" si="1"/>
        <v>4493789.4356098948</v>
      </c>
      <c r="N67" s="65">
        <f t="shared" si="2"/>
        <v>1912979.02</v>
      </c>
      <c r="O67" s="66">
        <f t="shared" si="3"/>
        <v>2580810.4156098948</v>
      </c>
      <c r="P67" s="6">
        <f t="shared" si="4"/>
        <v>6.9711705186289658E-3</v>
      </c>
      <c r="Q67" s="51"/>
      <c r="R67" s="12"/>
      <c r="S67" s="52"/>
    </row>
    <row r="68" spans="8:19">
      <c r="H68" s="44">
        <v>64</v>
      </c>
      <c r="I68" s="11">
        <f t="shared" si="5"/>
        <v>44197</v>
      </c>
      <c r="J68" s="10">
        <v>1906</v>
      </c>
      <c r="K68" s="63">
        <v>4478713.8308433127</v>
      </c>
      <c r="L68" s="63">
        <f t="shared" si="0"/>
        <v>365052038.10683244</v>
      </c>
      <c r="M68" s="64">
        <f t="shared" si="1"/>
        <v>4478713.8308433127</v>
      </c>
      <c r="N68" s="63">
        <f t="shared" si="2"/>
        <v>1899643.32</v>
      </c>
      <c r="O68" s="64">
        <f t="shared" si="3"/>
        <v>2579070.5108433124</v>
      </c>
      <c r="P68" s="9">
        <f t="shared" si="4"/>
        <v>7.015376148500699E-3</v>
      </c>
      <c r="Q68" s="51"/>
      <c r="R68" s="12"/>
      <c r="S68" s="52"/>
    </row>
    <row r="69" spans="8:19">
      <c r="H69" s="45">
        <v>65</v>
      </c>
      <c r="I69" s="8">
        <f t="shared" si="5"/>
        <v>44228</v>
      </c>
      <c r="J69" s="7">
        <v>1936</v>
      </c>
      <c r="K69" s="65">
        <v>4462975.0422172444</v>
      </c>
      <c r="L69" s="65">
        <f t="shared" ref="L69:L132" si="6">L68-O69</f>
        <v>362475379.66461521</v>
      </c>
      <c r="M69" s="66">
        <f t="shared" ref="M69:M132" si="7">K69*$C$7</f>
        <v>4462975.0422172444</v>
      </c>
      <c r="N69" s="65">
        <f t="shared" ref="N69:N132" si="8">ROUND(L68*TRUNC(((1+$C$8)^((J69-J68)/360)-1),9),2)</f>
        <v>1886316.6</v>
      </c>
      <c r="O69" s="66">
        <f t="shared" ref="O69:O132" si="9">MIN(L68,M69-N69)</f>
        <v>2576658.4422172443</v>
      </c>
      <c r="P69" s="6">
        <f t="shared" ref="P69:P132" si="10">O69/L68</f>
        <v>7.0583318903788324E-3</v>
      </c>
      <c r="Q69" s="51"/>
      <c r="R69" s="12"/>
      <c r="S69" s="52"/>
    </row>
    <row r="70" spans="8:19">
      <c r="H70" s="44">
        <v>66</v>
      </c>
      <c r="I70" s="11">
        <f t="shared" ref="I70:I133" si="11">EDATE(I69,1)</f>
        <v>44256</v>
      </c>
      <c r="J70" s="10">
        <v>1966</v>
      </c>
      <c r="K70" s="63">
        <v>4446156.7894168887</v>
      </c>
      <c r="L70" s="63">
        <f t="shared" si="6"/>
        <v>359902225.23519832</v>
      </c>
      <c r="M70" s="64">
        <f t="shared" si="7"/>
        <v>4446156.7894168887</v>
      </c>
      <c r="N70" s="63">
        <f t="shared" si="8"/>
        <v>1873002.36</v>
      </c>
      <c r="O70" s="64">
        <f t="shared" si="9"/>
        <v>2573154.4294168884</v>
      </c>
      <c r="P70" s="9">
        <f t="shared" si="10"/>
        <v>7.0988391868096832E-3</v>
      </c>
      <c r="Q70" s="51"/>
      <c r="R70" s="12"/>
      <c r="S70" s="52"/>
    </row>
    <row r="71" spans="8:19">
      <c r="H71" s="45">
        <v>67</v>
      </c>
      <c r="I71" s="8">
        <f t="shared" si="11"/>
        <v>44287</v>
      </c>
      <c r="J71" s="7">
        <v>1996</v>
      </c>
      <c r="K71" s="65">
        <v>4429395.9196803169</v>
      </c>
      <c r="L71" s="65">
        <f t="shared" si="6"/>
        <v>357332535.525518</v>
      </c>
      <c r="M71" s="66">
        <f t="shared" si="7"/>
        <v>4429395.9196803169</v>
      </c>
      <c r="N71" s="65">
        <f t="shared" si="8"/>
        <v>1859706.21</v>
      </c>
      <c r="O71" s="66">
        <f t="shared" si="9"/>
        <v>2569689.709680317</v>
      </c>
      <c r="P71" s="6">
        <f t="shared" si="10"/>
        <v>7.1399661616457326E-3</v>
      </c>
      <c r="Q71" s="51"/>
      <c r="R71" s="12"/>
      <c r="S71" s="52"/>
    </row>
    <row r="72" spans="8:19">
      <c r="H72" s="44">
        <v>68</v>
      </c>
      <c r="I72" s="11">
        <f t="shared" si="11"/>
        <v>44317</v>
      </c>
      <c r="J72" s="10">
        <v>2026</v>
      </c>
      <c r="K72" s="63">
        <v>4414281.3716995735</v>
      </c>
      <c r="L72" s="63">
        <f t="shared" si="6"/>
        <v>354764682.1238184</v>
      </c>
      <c r="M72" s="64">
        <f t="shared" si="7"/>
        <v>4414281.3716995735</v>
      </c>
      <c r="N72" s="63">
        <f t="shared" si="8"/>
        <v>1846427.97</v>
      </c>
      <c r="O72" s="64">
        <f t="shared" si="9"/>
        <v>2567853.4016995737</v>
      </c>
      <c r="P72" s="9">
        <f t="shared" si="10"/>
        <v>7.1861729521021942E-3</v>
      </c>
      <c r="Q72" s="51"/>
      <c r="R72" s="12"/>
      <c r="S72" s="52"/>
    </row>
    <row r="73" spans="8:19">
      <c r="H73" s="45">
        <v>69</v>
      </c>
      <c r="I73" s="8">
        <f t="shared" si="11"/>
        <v>44348</v>
      </c>
      <c r="J73" s="7">
        <v>2056</v>
      </c>
      <c r="K73" s="65">
        <v>4396780.4858455118</v>
      </c>
      <c r="L73" s="65">
        <f t="shared" si="6"/>
        <v>352201060.85797286</v>
      </c>
      <c r="M73" s="66">
        <f t="shared" si="7"/>
        <v>4396780.4858455118</v>
      </c>
      <c r="N73" s="65">
        <f t="shared" si="8"/>
        <v>1833159.22</v>
      </c>
      <c r="O73" s="66">
        <f t="shared" si="9"/>
        <v>2563621.265845512</v>
      </c>
      <c r="P73" s="6">
        <f t="shared" si="10"/>
        <v>7.2262584045803303E-3</v>
      </c>
      <c r="Q73" s="51"/>
      <c r="R73" s="12"/>
      <c r="S73" s="52"/>
    </row>
    <row r="74" spans="8:19">
      <c r="H74" s="44">
        <v>70</v>
      </c>
      <c r="I74" s="11">
        <f t="shared" si="11"/>
        <v>44378</v>
      </c>
      <c r="J74" s="10">
        <v>2086</v>
      </c>
      <c r="K74" s="63">
        <v>4381224.9153363397</v>
      </c>
      <c r="L74" s="63">
        <f t="shared" si="6"/>
        <v>349639748.28263652</v>
      </c>
      <c r="M74" s="64">
        <f t="shared" si="7"/>
        <v>4381224.9153363397</v>
      </c>
      <c r="N74" s="63">
        <f t="shared" si="8"/>
        <v>1819912.34</v>
      </c>
      <c r="O74" s="64">
        <f t="shared" si="9"/>
        <v>2561312.5753363399</v>
      </c>
      <c r="P74" s="9">
        <f t="shared" si="10"/>
        <v>7.2723022727328021E-3</v>
      </c>
      <c r="Q74" s="51"/>
      <c r="R74" s="12"/>
      <c r="S74" s="52"/>
    </row>
    <row r="75" spans="8:19">
      <c r="H75" s="45">
        <v>71</v>
      </c>
      <c r="I75" s="8">
        <f t="shared" si="11"/>
        <v>44409</v>
      </c>
      <c r="J75" s="7">
        <v>2116</v>
      </c>
      <c r="K75" s="65">
        <v>4366279.8717985665</v>
      </c>
      <c r="L75" s="65">
        <f t="shared" si="6"/>
        <v>347080145.80083793</v>
      </c>
      <c r="M75" s="66">
        <f t="shared" si="7"/>
        <v>4366279.8717985665</v>
      </c>
      <c r="N75" s="65">
        <f t="shared" si="8"/>
        <v>1806677.39</v>
      </c>
      <c r="O75" s="66">
        <f t="shared" si="9"/>
        <v>2559602.4817985669</v>
      </c>
      <c r="P75" s="6">
        <f t="shared" si="10"/>
        <v>7.320685060468222E-3</v>
      </c>
      <c r="Q75" s="51"/>
      <c r="R75" s="12"/>
      <c r="S75" s="52"/>
    </row>
    <row r="76" spans="8:19">
      <c r="H76" s="44">
        <v>72</v>
      </c>
      <c r="I76" s="11">
        <f t="shared" si="11"/>
        <v>44440</v>
      </c>
      <c r="J76" s="10">
        <v>2146</v>
      </c>
      <c r="K76" s="63">
        <v>4349348.6084142113</v>
      </c>
      <c r="L76" s="63">
        <f t="shared" si="6"/>
        <v>344524248.46242374</v>
      </c>
      <c r="M76" s="64">
        <f t="shared" si="7"/>
        <v>4349348.6084142113</v>
      </c>
      <c r="N76" s="63">
        <f t="shared" si="8"/>
        <v>1793451.27</v>
      </c>
      <c r="O76" s="64">
        <f t="shared" si="9"/>
        <v>2555897.3384142113</v>
      </c>
      <c r="P76" s="9">
        <f t="shared" si="10"/>
        <v>7.3639975358338137E-3</v>
      </c>
      <c r="Q76" s="51"/>
      <c r="R76" s="12"/>
      <c r="S76" s="52"/>
    </row>
    <row r="77" spans="8:19">
      <c r="H77" s="45">
        <v>73</v>
      </c>
      <c r="I77" s="8">
        <f t="shared" si="11"/>
        <v>44470</v>
      </c>
      <c r="J77" s="7">
        <v>2176</v>
      </c>
      <c r="K77" s="65">
        <v>4332433.173233985</v>
      </c>
      <c r="L77" s="65">
        <f t="shared" si="6"/>
        <v>341972059.58918977</v>
      </c>
      <c r="M77" s="66">
        <f t="shared" si="7"/>
        <v>4332433.173233985</v>
      </c>
      <c r="N77" s="65">
        <f t="shared" si="8"/>
        <v>1780244.3</v>
      </c>
      <c r="O77" s="66">
        <f t="shared" si="9"/>
        <v>2552188.8732339852</v>
      </c>
      <c r="P77" s="6">
        <f t="shared" si="10"/>
        <v>7.4078642784191281E-3</v>
      </c>
      <c r="Q77" s="51"/>
      <c r="R77" s="12"/>
      <c r="S77" s="52"/>
    </row>
    <row r="78" spans="8:19">
      <c r="H78" s="44">
        <v>74</v>
      </c>
      <c r="I78" s="11">
        <f t="shared" si="11"/>
        <v>44501</v>
      </c>
      <c r="J78" s="10">
        <v>2206</v>
      </c>
      <c r="K78" s="63">
        <v>4315077.1106136283</v>
      </c>
      <c r="L78" s="63">
        <f t="shared" si="6"/>
        <v>339424038.96857613</v>
      </c>
      <c r="M78" s="64">
        <f t="shared" si="7"/>
        <v>4315077.1106136283</v>
      </c>
      <c r="N78" s="63">
        <f t="shared" si="8"/>
        <v>1767056.49</v>
      </c>
      <c r="O78" s="64">
        <f t="shared" si="9"/>
        <v>2548020.6206136281</v>
      </c>
      <c r="P78" s="9">
        <f t="shared" si="10"/>
        <v>7.4509614138493045E-3</v>
      </c>
      <c r="Q78" s="51"/>
      <c r="R78" s="12"/>
      <c r="S78" s="52"/>
    </row>
    <row r="79" spans="8:19">
      <c r="H79" s="45">
        <v>75</v>
      </c>
      <c r="I79" s="8">
        <f t="shared" si="11"/>
        <v>44531</v>
      </c>
      <c r="J79" s="7">
        <v>2236</v>
      </c>
      <c r="K79" s="65">
        <v>4295800.7857760936</v>
      </c>
      <c r="L79" s="65">
        <f t="shared" si="6"/>
        <v>336882128.40280002</v>
      </c>
      <c r="M79" s="66">
        <f t="shared" si="7"/>
        <v>4295800.7857760936</v>
      </c>
      <c r="N79" s="65">
        <f t="shared" si="8"/>
        <v>1753890.22</v>
      </c>
      <c r="O79" s="66">
        <f t="shared" si="9"/>
        <v>2541910.5657760939</v>
      </c>
      <c r="P79" s="6">
        <f t="shared" si="10"/>
        <v>7.4888937551397883E-3</v>
      </c>
      <c r="Q79" s="51"/>
      <c r="R79" s="12"/>
      <c r="S79" s="52"/>
    </row>
    <row r="80" spans="8:19">
      <c r="H80" s="44">
        <v>76</v>
      </c>
      <c r="I80" s="11">
        <f t="shared" si="11"/>
        <v>44562</v>
      </c>
      <c r="J80" s="10">
        <v>2266</v>
      </c>
      <c r="K80" s="63">
        <v>4277242.3498798041</v>
      </c>
      <c r="L80" s="63">
        <f t="shared" si="6"/>
        <v>334345641.58292019</v>
      </c>
      <c r="M80" s="64">
        <f t="shared" si="7"/>
        <v>4277242.3498798041</v>
      </c>
      <c r="N80" s="63">
        <f t="shared" si="8"/>
        <v>1740755.53</v>
      </c>
      <c r="O80" s="64">
        <f t="shared" si="9"/>
        <v>2536486.8198798038</v>
      </c>
      <c r="P80" s="9">
        <f t="shared" si="10"/>
        <v>7.5293006248375437E-3</v>
      </c>
      <c r="Q80" s="51"/>
      <c r="R80" s="12"/>
      <c r="S80" s="52"/>
    </row>
    <row r="81" spans="8:19">
      <c r="H81" s="45">
        <v>77</v>
      </c>
      <c r="I81" s="8">
        <f t="shared" si="11"/>
        <v>44593</v>
      </c>
      <c r="J81" s="7">
        <v>2296</v>
      </c>
      <c r="K81" s="65">
        <v>4257581.1059486894</v>
      </c>
      <c r="L81" s="65">
        <f t="shared" si="6"/>
        <v>331815709.32697153</v>
      </c>
      <c r="M81" s="66">
        <f t="shared" si="7"/>
        <v>4257581.1059486894</v>
      </c>
      <c r="N81" s="65">
        <f t="shared" si="8"/>
        <v>1727648.85</v>
      </c>
      <c r="O81" s="66">
        <f t="shared" si="9"/>
        <v>2529932.2559486893</v>
      </c>
      <c r="P81" s="6">
        <f t="shared" si="10"/>
        <v>7.5668169142897217E-3</v>
      </c>
      <c r="Q81" s="51"/>
      <c r="R81" s="12"/>
      <c r="S81" s="52"/>
    </row>
    <row r="82" spans="8:19">
      <c r="H82" s="44">
        <v>78</v>
      </c>
      <c r="I82" s="11">
        <f t="shared" si="11"/>
        <v>44621</v>
      </c>
      <c r="J82" s="10">
        <v>2326</v>
      </c>
      <c r="K82" s="63">
        <v>4239277.7497125855</v>
      </c>
      <c r="L82" s="63">
        <f t="shared" si="6"/>
        <v>329291007.62725896</v>
      </c>
      <c r="M82" s="64">
        <f t="shared" si="7"/>
        <v>4239277.7497125855</v>
      </c>
      <c r="N82" s="63">
        <f t="shared" si="8"/>
        <v>1714576.05</v>
      </c>
      <c r="O82" s="64">
        <f t="shared" si="9"/>
        <v>2524701.6997125857</v>
      </c>
      <c r="P82" s="9">
        <f t="shared" si="10"/>
        <v>7.6087467493130114E-3</v>
      </c>
      <c r="Q82" s="51"/>
      <c r="R82" s="12"/>
      <c r="S82" s="52"/>
    </row>
    <row r="83" spans="8:19">
      <c r="H83" s="45">
        <v>79</v>
      </c>
      <c r="I83" s="8">
        <f t="shared" si="11"/>
        <v>44652</v>
      </c>
      <c r="J83" s="7">
        <v>2356</v>
      </c>
      <c r="K83" s="65">
        <v>4221808.5060234545</v>
      </c>
      <c r="L83" s="65">
        <f t="shared" si="6"/>
        <v>326770729.40123552</v>
      </c>
      <c r="M83" s="66">
        <f t="shared" si="7"/>
        <v>4221808.5060234545</v>
      </c>
      <c r="N83" s="65">
        <f t="shared" si="8"/>
        <v>1701530.28</v>
      </c>
      <c r="O83" s="66">
        <f t="shared" si="9"/>
        <v>2520278.2260234542</v>
      </c>
      <c r="P83" s="6">
        <f t="shared" si="10"/>
        <v>7.653650320376449E-3</v>
      </c>
      <c r="Q83" s="51"/>
      <c r="R83" s="12"/>
      <c r="S83" s="52"/>
    </row>
    <row r="84" spans="8:19">
      <c r="H84" s="44">
        <v>80</v>
      </c>
      <c r="I84" s="11">
        <f t="shared" si="11"/>
        <v>44682</v>
      </c>
      <c r="J84" s="10">
        <v>2386</v>
      </c>
      <c r="K84" s="63">
        <v>4204817.3017317979</v>
      </c>
      <c r="L84" s="63">
        <f t="shared" si="6"/>
        <v>324254419.45950371</v>
      </c>
      <c r="M84" s="64">
        <f t="shared" si="7"/>
        <v>4204817.3017317979</v>
      </c>
      <c r="N84" s="63">
        <f t="shared" si="8"/>
        <v>1688507.36</v>
      </c>
      <c r="O84" s="64">
        <f t="shared" si="9"/>
        <v>2516309.9417317975</v>
      </c>
      <c r="P84" s="9">
        <f t="shared" si="10"/>
        <v>7.7005365393118452E-3</v>
      </c>
      <c r="Q84" s="51"/>
      <c r="R84" s="12"/>
      <c r="S84" s="52"/>
    </row>
    <row r="85" spans="8:19">
      <c r="H85" s="45">
        <v>81</v>
      </c>
      <c r="I85" s="8">
        <f t="shared" si="11"/>
        <v>44713</v>
      </c>
      <c r="J85" s="7">
        <v>2416</v>
      </c>
      <c r="K85" s="65">
        <v>4183906.4170332379</v>
      </c>
      <c r="L85" s="65">
        <f t="shared" si="6"/>
        <v>321746017.99247044</v>
      </c>
      <c r="M85" s="66">
        <f t="shared" si="7"/>
        <v>4183906.4170332379</v>
      </c>
      <c r="N85" s="65">
        <f t="shared" si="8"/>
        <v>1675504.95</v>
      </c>
      <c r="O85" s="66">
        <f t="shared" si="9"/>
        <v>2508401.4670332382</v>
      </c>
      <c r="P85" s="6">
        <f t="shared" si="10"/>
        <v>7.7359052537031457E-3</v>
      </c>
      <c r="Q85" s="51"/>
      <c r="R85" s="12"/>
      <c r="S85" s="52"/>
    </row>
    <row r="86" spans="8:19">
      <c r="H86" s="44">
        <v>82</v>
      </c>
      <c r="I86" s="11">
        <f t="shared" si="11"/>
        <v>44743</v>
      </c>
      <c r="J86" s="10">
        <v>2446</v>
      </c>
      <c r="K86" s="63">
        <v>4166238.4571819869</v>
      </c>
      <c r="L86" s="63">
        <f t="shared" si="6"/>
        <v>319242322.93528843</v>
      </c>
      <c r="M86" s="64">
        <f t="shared" si="7"/>
        <v>4166238.4571819869</v>
      </c>
      <c r="N86" s="63">
        <f t="shared" si="8"/>
        <v>1662543.4</v>
      </c>
      <c r="O86" s="64">
        <f t="shared" si="9"/>
        <v>2503695.057181987</v>
      </c>
      <c r="P86" s="9">
        <f t="shared" si="10"/>
        <v>7.7815883248649213E-3</v>
      </c>
      <c r="Q86" s="51"/>
      <c r="R86" s="12"/>
      <c r="S86" s="52"/>
    </row>
    <row r="87" spans="8:19">
      <c r="H87" s="45">
        <v>83</v>
      </c>
      <c r="I87" s="8">
        <f t="shared" si="11"/>
        <v>44774</v>
      </c>
      <c r="J87" s="7">
        <v>2476</v>
      </c>
      <c r="K87" s="65">
        <v>4147793.6895870054</v>
      </c>
      <c r="L87" s="65">
        <f t="shared" si="6"/>
        <v>316744135.41570145</v>
      </c>
      <c r="M87" s="66">
        <f t="shared" si="7"/>
        <v>4147793.6895870054</v>
      </c>
      <c r="N87" s="65">
        <f t="shared" si="8"/>
        <v>1649606.17</v>
      </c>
      <c r="O87" s="66">
        <f t="shared" si="9"/>
        <v>2498187.5195870055</v>
      </c>
      <c r="P87" s="6">
        <f t="shared" si="10"/>
        <v>7.8253644335666526E-3</v>
      </c>
      <c r="Q87" s="51"/>
      <c r="R87" s="12"/>
      <c r="S87" s="52"/>
    </row>
    <row r="88" spans="8:19">
      <c r="H88" s="44">
        <v>84</v>
      </c>
      <c r="I88" s="11">
        <f t="shared" si="11"/>
        <v>44805</v>
      </c>
      <c r="J88" s="10">
        <v>2506</v>
      </c>
      <c r="K88" s="63">
        <v>4127644.7135038567</v>
      </c>
      <c r="L88" s="63">
        <f t="shared" si="6"/>
        <v>314253188.10219759</v>
      </c>
      <c r="M88" s="64">
        <f t="shared" si="7"/>
        <v>4127644.7135038567</v>
      </c>
      <c r="N88" s="63">
        <f t="shared" si="8"/>
        <v>1636697.4</v>
      </c>
      <c r="O88" s="64">
        <f t="shared" si="9"/>
        <v>2490947.3135038568</v>
      </c>
      <c r="P88" s="9">
        <f t="shared" si="10"/>
        <v>7.864225521443946E-3</v>
      </c>
      <c r="Q88" s="51"/>
      <c r="R88" s="12"/>
      <c r="S88" s="52"/>
    </row>
    <row r="89" spans="8:19">
      <c r="H89" s="45">
        <v>85</v>
      </c>
      <c r="I89" s="8">
        <f t="shared" si="11"/>
        <v>44835</v>
      </c>
      <c r="J89" s="7">
        <v>2536</v>
      </c>
      <c r="K89" s="65">
        <v>4107670.6975407121</v>
      </c>
      <c r="L89" s="65">
        <f t="shared" si="6"/>
        <v>311769343.44465685</v>
      </c>
      <c r="M89" s="66">
        <f t="shared" si="7"/>
        <v>4107670.6975407121</v>
      </c>
      <c r="N89" s="65">
        <f t="shared" si="8"/>
        <v>1623826.04</v>
      </c>
      <c r="O89" s="66">
        <f t="shared" si="9"/>
        <v>2483844.657540712</v>
      </c>
      <c r="P89" s="6">
        <f t="shared" si="10"/>
        <v>7.9039600919910049E-3</v>
      </c>
      <c r="Q89" s="51"/>
      <c r="R89" s="12"/>
      <c r="S89" s="52"/>
    </row>
    <row r="90" spans="8:19">
      <c r="H90" s="44">
        <v>86</v>
      </c>
      <c r="I90" s="11">
        <f t="shared" si="11"/>
        <v>44866</v>
      </c>
      <c r="J90" s="10">
        <v>2566</v>
      </c>
      <c r="K90" s="63">
        <v>4090589.6797490027</v>
      </c>
      <c r="L90" s="63">
        <f t="shared" si="6"/>
        <v>309289745.15490782</v>
      </c>
      <c r="M90" s="64">
        <f t="shared" si="7"/>
        <v>4090589.6797490027</v>
      </c>
      <c r="N90" s="63">
        <f t="shared" si="8"/>
        <v>1610991.39</v>
      </c>
      <c r="O90" s="64">
        <f t="shared" si="9"/>
        <v>2479598.289749003</v>
      </c>
      <c r="P90" s="9">
        <f t="shared" si="10"/>
        <v>7.9533101694752237E-3</v>
      </c>
      <c r="Q90" s="51"/>
      <c r="R90" s="12"/>
      <c r="S90" s="52"/>
    </row>
    <row r="91" spans="8:19">
      <c r="H91" s="45">
        <v>87</v>
      </c>
      <c r="I91" s="8">
        <f t="shared" si="11"/>
        <v>44896</v>
      </c>
      <c r="J91" s="7">
        <v>2596</v>
      </c>
      <c r="K91" s="65">
        <v>4073784.3943555569</v>
      </c>
      <c r="L91" s="65">
        <f t="shared" si="6"/>
        <v>306814139.43055224</v>
      </c>
      <c r="M91" s="66">
        <f t="shared" si="7"/>
        <v>4073784.3943555569</v>
      </c>
      <c r="N91" s="65">
        <f t="shared" si="8"/>
        <v>1598178.67</v>
      </c>
      <c r="O91" s="66">
        <f t="shared" si="9"/>
        <v>2475605.724355557</v>
      </c>
      <c r="P91" s="6">
        <f t="shared" si="10"/>
        <v>8.004163614010705E-3</v>
      </c>
      <c r="Q91" s="51"/>
      <c r="R91" s="12"/>
      <c r="S91" s="52"/>
    </row>
    <row r="92" spans="8:19">
      <c r="H92" s="44">
        <v>88</v>
      </c>
      <c r="I92" s="11">
        <f t="shared" si="11"/>
        <v>44927</v>
      </c>
      <c r="J92" s="10">
        <v>2626</v>
      </c>
      <c r="K92" s="63">
        <v>4057081.5478303512</v>
      </c>
      <c r="L92" s="63">
        <f t="shared" si="6"/>
        <v>304342444.47272187</v>
      </c>
      <c r="M92" s="64">
        <f t="shared" si="7"/>
        <v>4057081.5478303512</v>
      </c>
      <c r="N92" s="63">
        <f t="shared" si="8"/>
        <v>1585386.59</v>
      </c>
      <c r="O92" s="64">
        <f t="shared" si="9"/>
        <v>2471694.9578303508</v>
      </c>
      <c r="P92" s="9">
        <f t="shared" si="10"/>
        <v>8.056000816708847E-3</v>
      </c>
      <c r="Q92" s="51"/>
      <c r="R92" s="12"/>
      <c r="S92" s="52"/>
    </row>
    <row r="93" spans="8:19">
      <c r="H93" s="45">
        <v>89</v>
      </c>
      <c r="I93" s="8">
        <f t="shared" si="11"/>
        <v>44958</v>
      </c>
      <c r="J93" s="7">
        <v>2656</v>
      </c>
      <c r="K93" s="65">
        <v>4034693.3291661679</v>
      </c>
      <c r="L93" s="65">
        <f t="shared" si="6"/>
        <v>301880365.85355568</v>
      </c>
      <c r="M93" s="66">
        <f t="shared" si="7"/>
        <v>4034693.3291661679</v>
      </c>
      <c r="N93" s="65">
        <f t="shared" si="8"/>
        <v>1572614.71</v>
      </c>
      <c r="O93" s="66">
        <f t="shared" si="9"/>
        <v>2462078.6191661679</v>
      </c>
      <c r="P93" s="6">
        <f t="shared" si="10"/>
        <v>8.0898299395332721E-3</v>
      </c>
      <c r="Q93" s="51"/>
      <c r="R93" s="12"/>
      <c r="S93" s="52"/>
    </row>
    <row r="94" spans="8:19">
      <c r="H94" s="44">
        <v>90</v>
      </c>
      <c r="I94" s="11">
        <f t="shared" si="11"/>
        <v>44986</v>
      </c>
      <c r="J94" s="10">
        <v>2686</v>
      </c>
      <c r="K94" s="63">
        <v>4018067.8818322276</v>
      </c>
      <c r="L94" s="63">
        <f t="shared" si="6"/>
        <v>299422190.50172347</v>
      </c>
      <c r="M94" s="64">
        <f t="shared" si="7"/>
        <v>4018067.8818322276</v>
      </c>
      <c r="N94" s="63">
        <f t="shared" si="8"/>
        <v>1559892.53</v>
      </c>
      <c r="O94" s="64">
        <f t="shared" si="9"/>
        <v>2458175.3518322278</v>
      </c>
      <c r="P94" s="9">
        <f t="shared" si="10"/>
        <v>8.1428791994531576E-3</v>
      </c>
      <c r="Q94" s="51"/>
      <c r="R94" s="12"/>
      <c r="S94" s="52"/>
    </row>
    <row r="95" spans="8:19">
      <c r="H95" s="45">
        <v>91</v>
      </c>
      <c r="I95" s="8">
        <f t="shared" si="11"/>
        <v>45017</v>
      </c>
      <c r="J95" s="7">
        <v>2716</v>
      </c>
      <c r="K95" s="65">
        <v>3999978.5273135412</v>
      </c>
      <c r="L95" s="65">
        <f t="shared" si="6"/>
        <v>296969402.48440993</v>
      </c>
      <c r="M95" s="66">
        <f t="shared" si="7"/>
        <v>3999978.5273135412</v>
      </c>
      <c r="N95" s="65">
        <f t="shared" si="8"/>
        <v>1547190.51</v>
      </c>
      <c r="O95" s="66">
        <f t="shared" si="9"/>
        <v>2452788.0173135409</v>
      </c>
      <c r="P95" s="6">
        <f t="shared" si="10"/>
        <v>8.1917376036944826E-3</v>
      </c>
      <c r="Q95" s="51"/>
      <c r="R95" s="12"/>
      <c r="S95" s="52"/>
    </row>
    <row r="96" spans="8:19">
      <c r="H96" s="44">
        <v>92</v>
      </c>
      <c r="I96" s="11">
        <f t="shared" si="11"/>
        <v>45047</v>
      </c>
      <c r="J96" s="10">
        <v>2746</v>
      </c>
      <c r="K96" s="63">
        <v>3981684.3118639803</v>
      </c>
      <c r="L96" s="63">
        <f t="shared" si="6"/>
        <v>294522234.50254595</v>
      </c>
      <c r="M96" s="64">
        <f t="shared" si="7"/>
        <v>3981684.3118639803</v>
      </c>
      <c r="N96" s="63">
        <f t="shared" si="8"/>
        <v>1534516.33</v>
      </c>
      <c r="O96" s="64">
        <f t="shared" si="9"/>
        <v>2447167.9818639802</v>
      </c>
      <c r="P96" s="9">
        <f t="shared" si="10"/>
        <v>8.240471783932184E-3</v>
      </c>
      <c r="Q96" s="51"/>
      <c r="R96" s="12"/>
      <c r="S96" s="52"/>
    </row>
    <row r="97" spans="8:19">
      <c r="H97" s="45">
        <v>93</v>
      </c>
      <c r="I97" s="8">
        <f t="shared" si="11"/>
        <v>45078</v>
      </c>
      <c r="J97" s="7">
        <v>2776</v>
      </c>
      <c r="K97" s="65">
        <v>3964395.5347000756</v>
      </c>
      <c r="L97" s="65">
        <f t="shared" si="6"/>
        <v>292079710.15784585</v>
      </c>
      <c r="M97" s="66">
        <f t="shared" si="7"/>
        <v>3964395.5347000756</v>
      </c>
      <c r="N97" s="65">
        <f t="shared" si="8"/>
        <v>1521871.19</v>
      </c>
      <c r="O97" s="66">
        <f t="shared" si="9"/>
        <v>2442524.3447000757</v>
      </c>
      <c r="P97" s="6">
        <f t="shared" si="10"/>
        <v>8.2931747031783493E-3</v>
      </c>
      <c r="Q97" s="51"/>
      <c r="R97" s="12"/>
      <c r="S97" s="52"/>
    </row>
    <row r="98" spans="8:19">
      <c r="H98" s="44">
        <v>94</v>
      </c>
      <c r="I98" s="11">
        <f t="shared" si="11"/>
        <v>45108</v>
      </c>
      <c r="J98" s="10">
        <v>2806</v>
      </c>
      <c r="K98" s="63">
        <v>3947727.1469226056</v>
      </c>
      <c r="L98" s="63">
        <f t="shared" si="6"/>
        <v>289641233.06092328</v>
      </c>
      <c r="M98" s="64">
        <f t="shared" si="7"/>
        <v>3947727.1469226056</v>
      </c>
      <c r="N98" s="63">
        <f t="shared" si="8"/>
        <v>1509250.05</v>
      </c>
      <c r="O98" s="64">
        <f t="shared" si="9"/>
        <v>2438477.0969226053</v>
      </c>
      <c r="P98" s="9">
        <f t="shared" si="10"/>
        <v>8.3486699422044841E-3</v>
      </c>
      <c r="Q98" s="51"/>
      <c r="R98" s="12"/>
      <c r="S98" s="52"/>
    </row>
    <row r="99" spans="8:19">
      <c r="H99" s="45">
        <v>95</v>
      </c>
      <c r="I99" s="8">
        <f t="shared" si="11"/>
        <v>45139</v>
      </c>
      <c r="J99" s="7">
        <v>2836</v>
      </c>
      <c r="K99" s="65">
        <v>3930267.3647429803</v>
      </c>
      <c r="L99" s="65">
        <f t="shared" si="6"/>
        <v>287207615.51618028</v>
      </c>
      <c r="M99" s="66">
        <f t="shared" si="7"/>
        <v>3930267.3647429803</v>
      </c>
      <c r="N99" s="65">
        <f t="shared" si="8"/>
        <v>1496649.82</v>
      </c>
      <c r="O99" s="66">
        <f t="shared" si="9"/>
        <v>2433617.54474298</v>
      </c>
      <c r="P99" s="6">
        <f t="shared" si="10"/>
        <v>8.4021792029558579E-3</v>
      </c>
      <c r="Q99" s="51"/>
      <c r="R99" s="12"/>
      <c r="S99" s="52"/>
    </row>
    <row r="100" spans="8:19">
      <c r="H100" s="44">
        <v>96</v>
      </c>
      <c r="I100" s="11">
        <f t="shared" si="11"/>
        <v>45170</v>
      </c>
      <c r="J100" s="10">
        <v>2866</v>
      </c>
      <c r="K100" s="63">
        <v>3914357.2724171062</v>
      </c>
      <c r="L100" s="63">
        <f t="shared" si="6"/>
        <v>284777332.9437632</v>
      </c>
      <c r="M100" s="64">
        <f t="shared" si="7"/>
        <v>3914357.2724171062</v>
      </c>
      <c r="N100" s="63">
        <f t="shared" si="8"/>
        <v>1484074.7</v>
      </c>
      <c r="O100" s="64">
        <f t="shared" si="9"/>
        <v>2430282.5724171065</v>
      </c>
      <c r="P100" s="9">
        <f t="shared" si="10"/>
        <v>8.461762297108006E-3</v>
      </c>
      <c r="Q100" s="51"/>
      <c r="R100" s="12"/>
      <c r="S100" s="52"/>
    </row>
    <row r="101" spans="8:19">
      <c r="H101" s="45">
        <v>97</v>
      </c>
      <c r="I101" s="8">
        <f t="shared" si="11"/>
        <v>45200</v>
      </c>
      <c r="J101" s="7">
        <v>2896</v>
      </c>
      <c r="K101" s="65">
        <v>3896650.2589713135</v>
      </c>
      <c r="L101" s="65">
        <f t="shared" si="6"/>
        <v>282352199.49479187</v>
      </c>
      <c r="M101" s="66">
        <f t="shared" si="7"/>
        <v>3896650.2589713135</v>
      </c>
      <c r="N101" s="65">
        <f t="shared" si="8"/>
        <v>1471516.81</v>
      </c>
      <c r="O101" s="66">
        <f t="shared" si="9"/>
        <v>2425133.4489713134</v>
      </c>
      <c r="P101" s="6">
        <f t="shared" si="10"/>
        <v>8.5158935365485001E-3</v>
      </c>
      <c r="Q101" s="51"/>
      <c r="R101" s="12"/>
      <c r="S101" s="52"/>
    </row>
    <row r="102" spans="8:19">
      <c r="H102" s="44">
        <v>98</v>
      </c>
      <c r="I102" s="11">
        <f t="shared" si="11"/>
        <v>45231</v>
      </c>
      <c r="J102" s="10">
        <v>2926</v>
      </c>
      <c r="K102" s="63">
        <v>3881429.6235245992</v>
      </c>
      <c r="L102" s="63">
        <f t="shared" si="6"/>
        <v>279929755.40126729</v>
      </c>
      <c r="M102" s="64">
        <f t="shared" si="7"/>
        <v>3881429.6235245992</v>
      </c>
      <c r="N102" s="63">
        <f t="shared" si="8"/>
        <v>1458985.53</v>
      </c>
      <c r="O102" s="64">
        <f t="shared" si="9"/>
        <v>2422444.0935245994</v>
      </c>
      <c r="P102" s="9">
        <f t="shared" si="10"/>
        <v>8.5795120344698533E-3</v>
      </c>
      <c r="Q102" s="51"/>
      <c r="R102" s="12"/>
      <c r="S102" s="52"/>
    </row>
    <row r="103" spans="8:19">
      <c r="H103" s="45">
        <v>99</v>
      </c>
      <c r="I103" s="8">
        <f t="shared" si="11"/>
        <v>45261</v>
      </c>
      <c r="J103" s="7">
        <v>2956</v>
      </c>
      <c r="K103" s="65">
        <v>3865293.881027916</v>
      </c>
      <c r="L103" s="65">
        <f t="shared" si="6"/>
        <v>277510929.67023939</v>
      </c>
      <c r="M103" s="66">
        <f t="shared" si="7"/>
        <v>3865293.881027916</v>
      </c>
      <c r="N103" s="65">
        <f t="shared" si="8"/>
        <v>1446468.15</v>
      </c>
      <c r="O103" s="66">
        <f t="shared" si="9"/>
        <v>2418825.7310279161</v>
      </c>
      <c r="P103" s="6">
        <f t="shared" si="10"/>
        <v>8.6408310812140475E-3</v>
      </c>
      <c r="Q103" s="51"/>
      <c r="R103" s="12"/>
      <c r="S103" s="52"/>
    </row>
    <row r="104" spans="8:19">
      <c r="H104" s="44">
        <v>100</v>
      </c>
      <c r="I104" s="11">
        <f t="shared" si="11"/>
        <v>45292</v>
      </c>
      <c r="J104" s="10">
        <v>2986</v>
      </c>
      <c r="K104" s="63">
        <v>3849390.9783751345</v>
      </c>
      <c r="L104" s="63">
        <f t="shared" si="6"/>
        <v>275095508.15186423</v>
      </c>
      <c r="M104" s="64">
        <f t="shared" si="7"/>
        <v>3849390.9783751345</v>
      </c>
      <c r="N104" s="63">
        <f t="shared" si="8"/>
        <v>1433969.46</v>
      </c>
      <c r="O104" s="64">
        <f t="shared" si="9"/>
        <v>2415421.5183751346</v>
      </c>
      <c r="P104" s="9">
        <f t="shared" si="10"/>
        <v>8.703878875132345E-3</v>
      </c>
      <c r="Q104" s="51"/>
      <c r="R104" s="12"/>
      <c r="S104" s="52"/>
    </row>
    <row r="105" spans="8:19">
      <c r="H105" s="45">
        <v>101</v>
      </c>
      <c r="I105" s="8">
        <f t="shared" si="11"/>
        <v>45323</v>
      </c>
      <c r="J105" s="7">
        <v>3016</v>
      </c>
      <c r="K105" s="65">
        <v>3831261.4106186791</v>
      </c>
      <c r="L105" s="65">
        <f t="shared" si="6"/>
        <v>272685735.10124552</v>
      </c>
      <c r="M105" s="66">
        <f t="shared" si="7"/>
        <v>3831261.4106186791</v>
      </c>
      <c r="N105" s="65">
        <f t="shared" si="8"/>
        <v>1421488.36</v>
      </c>
      <c r="O105" s="66">
        <f t="shared" si="9"/>
        <v>2409773.0506186793</v>
      </c>
      <c r="P105" s="6">
        <f t="shared" si="10"/>
        <v>8.7597688046886744E-3</v>
      </c>
      <c r="Q105" s="51"/>
      <c r="R105" s="12"/>
      <c r="S105" s="52"/>
    </row>
    <row r="106" spans="8:19">
      <c r="H106" s="44">
        <v>102</v>
      </c>
      <c r="I106" s="11">
        <f t="shared" si="11"/>
        <v>45352</v>
      </c>
      <c r="J106" s="10">
        <v>3046</v>
      </c>
      <c r="K106" s="63">
        <v>3814012.6797684873</v>
      </c>
      <c r="L106" s="63">
        <f t="shared" si="6"/>
        <v>270280758.88147706</v>
      </c>
      <c r="M106" s="64">
        <f t="shared" si="7"/>
        <v>3814012.6797684873</v>
      </c>
      <c r="N106" s="63">
        <f t="shared" si="8"/>
        <v>1409036.46</v>
      </c>
      <c r="O106" s="64">
        <f t="shared" si="9"/>
        <v>2404976.2197684874</v>
      </c>
      <c r="P106" s="9">
        <f t="shared" si="10"/>
        <v>8.8195894034410836E-3</v>
      </c>
      <c r="Q106" s="51"/>
      <c r="R106" s="12"/>
      <c r="S106" s="52"/>
    </row>
    <row r="107" spans="8:19">
      <c r="H107" s="45">
        <v>103</v>
      </c>
      <c r="I107" s="8">
        <f t="shared" si="11"/>
        <v>45383</v>
      </c>
      <c r="J107" s="7">
        <v>3076</v>
      </c>
      <c r="K107" s="65">
        <v>3797995.3086317694</v>
      </c>
      <c r="L107" s="65">
        <f t="shared" si="6"/>
        <v>267879372.90284529</v>
      </c>
      <c r="M107" s="66">
        <f t="shared" si="7"/>
        <v>3797995.3086317694</v>
      </c>
      <c r="N107" s="65">
        <f t="shared" si="8"/>
        <v>1396609.33</v>
      </c>
      <c r="O107" s="66">
        <f t="shared" si="9"/>
        <v>2401385.9786317693</v>
      </c>
      <c r="P107" s="6">
        <f t="shared" si="10"/>
        <v>8.8847833214972579E-3</v>
      </c>
      <c r="Q107" s="51"/>
      <c r="R107" s="12"/>
      <c r="S107" s="52"/>
    </row>
    <row r="108" spans="8:19">
      <c r="H108" s="44">
        <v>104</v>
      </c>
      <c r="I108" s="11">
        <f t="shared" si="11"/>
        <v>45413</v>
      </c>
      <c r="J108" s="10">
        <v>3106</v>
      </c>
      <c r="K108" s="63">
        <v>3779506.715359637</v>
      </c>
      <c r="L108" s="63">
        <f t="shared" si="6"/>
        <v>265484066.94748566</v>
      </c>
      <c r="M108" s="64">
        <f t="shared" si="7"/>
        <v>3779506.715359637</v>
      </c>
      <c r="N108" s="63">
        <f t="shared" si="8"/>
        <v>1384200.76</v>
      </c>
      <c r="O108" s="64">
        <f t="shared" si="9"/>
        <v>2395305.9553596368</v>
      </c>
      <c r="P108" s="9">
        <f t="shared" si="10"/>
        <v>8.9417334728059423E-3</v>
      </c>
      <c r="Q108" s="51"/>
      <c r="R108" s="12"/>
      <c r="S108" s="52"/>
    </row>
    <row r="109" spans="8:19">
      <c r="H109" s="45">
        <v>105</v>
      </c>
      <c r="I109" s="8">
        <f t="shared" si="11"/>
        <v>45444</v>
      </c>
      <c r="J109" s="7">
        <v>3136</v>
      </c>
      <c r="K109" s="65">
        <v>3761445.0956246229</v>
      </c>
      <c r="L109" s="65">
        <f t="shared" si="6"/>
        <v>263094445.46186104</v>
      </c>
      <c r="M109" s="66">
        <f t="shared" si="7"/>
        <v>3761445.0956246229</v>
      </c>
      <c r="N109" s="65">
        <f t="shared" si="8"/>
        <v>1371823.61</v>
      </c>
      <c r="O109" s="66">
        <f t="shared" si="9"/>
        <v>2389621.4856246226</v>
      </c>
      <c r="P109" s="6">
        <f t="shared" si="10"/>
        <v>9.0009977363248103E-3</v>
      </c>
      <c r="Q109" s="51"/>
      <c r="R109" s="12"/>
      <c r="S109" s="52"/>
    </row>
    <row r="110" spans="8:19">
      <c r="H110" s="44">
        <v>106</v>
      </c>
      <c r="I110" s="11">
        <f t="shared" si="11"/>
        <v>45474</v>
      </c>
      <c r="J110" s="10">
        <v>3166</v>
      </c>
      <c r="K110" s="63">
        <v>3744602.0582627649</v>
      </c>
      <c r="L110" s="63">
        <f t="shared" si="6"/>
        <v>260709319.23359829</v>
      </c>
      <c r="M110" s="64">
        <f t="shared" si="7"/>
        <v>3744602.0582627649</v>
      </c>
      <c r="N110" s="63">
        <f t="shared" si="8"/>
        <v>1359475.83</v>
      </c>
      <c r="O110" s="64">
        <f t="shared" si="9"/>
        <v>2385126.2282627649</v>
      </c>
      <c r="P110" s="9">
        <f t="shared" si="10"/>
        <v>9.0656654650222174E-3</v>
      </c>
      <c r="Q110" s="51"/>
      <c r="R110" s="12"/>
      <c r="S110" s="52"/>
    </row>
    <row r="111" spans="8:19">
      <c r="H111" s="45">
        <v>107</v>
      </c>
      <c r="I111" s="8">
        <f t="shared" si="11"/>
        <v>45505</v>
      </c>
      <c r="J111" s="7">
        <v>3196</v>
      </c>
      <c r="K111" s="65">
        <v>3727914.336656299</v>
      </c>
      <c r="L111" s="65">
        <f t="shared" si="6"/>
        <v>258328556.166942</v>
      </c>
      <c r="M111" s="66">
        <f t="shared" si="7"/>
        <v>3727914.336656299</v>
      </c>
      <c r="N111" s="65">
        <f t="shared" si="8"/>
        <v>1347151.27</v>
      </c>
      <c r="O111" s="66">
        <f t="shared" si="9"/>
        <v>2380763.0666562989</v>
      </c>
      <c r="P111" s="6">
        <f t="shared" si="10"/>
        <v>9.1318679119525847E-3</v>
      </c>
      <c r="Q111" s="51"/>
      <c r="R111" s="12"/>
      <c r="S111" s="52"/>
    </row>
    <row r="112" spans="8:19">
      <c r="H112" s="44">
        <v>108</v>
      </c>
      <c r="I112" s="11">
        <f t="shared" si="11"/>
        <v>45536</v>
      </c>
      <c r="J112" s="10">
        <v>3226</v>
      </c>
      <c r="K112" s="63">
        <v>3711824.9497369486</v>
      </c>
      <c r="L112" s="63">
        <f t="shared" si="6"/>
        <v>255951580.48720506</v>
      </c>
      <c r="M112" s="64">
        <f t="shared" si="7"/>
        <v>3711824.9497369486</v>
      </c>
      <c r="N112" s="63">
        <f t="shared" si="8"/>
        <v>1334849.27</v>
      </c>
      <c r="O112" s="64">
        <f t="shared" si="9"/>
        <v>2376975.6797369486</v>
      </c>
      <c r="P112" s="9">
        <f t="shared" si="10"/>
        <v>9.2013663336578781E-3</v>
      </c>
      <c r="Q112" s="51"/>
      <c r="R112" s="12"/>
      <c r="S112" s="52"/>
    </row>
    <row r="113" spans="8:19">
      <c r="H113" s="45">
        <v>109</v>
      </c>
      <c r="I113" s="8">
        <f t="shared" si="11"/>
        <v>45566</v>
      </c>
      <c r="J113" s="7">
        <v>3256</v>
      </c>
      <c r="K113" s="65">
        <v>3694690.1784380306</v>
      </c>
      <c r="L113" s="65">
        <f t="shared" si="6"/>
        <v>253579457.13876703</v>
      </c>
      <c r="M113" s="66">
        <f t="shared" si="7"/>
        <v>3694690.1784380306</v>
      </c>
      <c r="N113" s="65">
        <f t="shared" si="8"/>
        <v>1322566.83</v>
      </c>
      <c r="O113" s="66">
        <f t="shared" si="9"/>
        <v>2372123.3484380306</v>
      </c>
      <c r="P113" s="6">
        <f t="shared" si="10"/>
        <v>9.2678597409818E-3</v>
      </c>
      <c r="Q113" s="51"/>
      <c r="R113" s="12"/>
      <c r="S113" s="52"/>
    </row>
    <row r="114" spans="8:19">
      <c r="H114" s="44">
        <v>110</v>
      </c>
      <c r="I114" s="11">
        <f t="shared" si="11"/>
        <v>45597</v>
      </c>
      <c r="J114" s="10">
        <v>3286</v>
      </c>
      <c r="K114" s="63">
        <v>3677903.7777920524</v>
      </c>
      <c r="L114" s="63">
        <f t="shared" si="6"/>
        <v>251211862.82097498</v>
      </c>
      <c r="M114" s="64">
        <f t="shared" si="7"/>
        <v>3677903.7777920524</v>
      </c>
      <c r="N114" s="63">
        <f t="shared" si="8"/>
        <v>1310309.46</v>
      </c>
      <c r="O114" s="64">
        <f t="shared" si="9"/>
        <v>2367594.3177920524</v>
      </c>
      <c r="P114" s="9">
        <f t="shared" si="10"/>
        <v>9.3366960577426703E-3</v>
      </c>
      <c r="Q114" s="51"/>
      <c r="R114" s="12"/>
      <c r="S114" s="52"/>
    </row>
    <row r="115" spans="8:19">
      <c r="H115" s="45">
        <v>111</v>
      </c>
      <c r="I115" s="8">
        <f t="shared" si="11"/>
        <v>45627</v>
      </c>
      <c r="J115" s="7">
        <v>3316</v>
      </c>
      <c r="K115" s="65">
        <v>3660173.6082539018</v>
      </c>
      <c r="L115" s="65">
        <f t="shared" si="6"/>
        <v>248849764.71272108</v>
      </c>
      <c r="M115" s="66">
        <f t="shared" si="7"/>
        <v>3660173.6082539018</v>
      </c>
      <c r="N115" s="65">
        <f t="shared" si="8"/>
        <v>1298075.5</v>
      </c>
      <c r="O115" s="66">
        <f t="shared" si="9"/>
        <v>2362098.1082539018</v>
      </c>
      <c r="P115" s="6">
        <f t="shared" si="10"/>
        <v>9.4028127562480624E-3</v>
      </c>
      <c r="Q115" s="51"/>
      <c r="R115" s="12"/>
      <c r="S115" s="52"/>
    </row>
    <row r="116" spans="8:19">
      <c r="H116" s="44">
        <v>112</v>
      </c>
      <c r="I116" s="11">
        <f t="shared" si="11"/>
        <v>45658</v>
      </c>
      <c r="J116" s="10">
        <v>3346</v>
      </c>
      <c r="K116" s="63">
        <v>3644430.1808408624</v>
      </c>
      <c r="L116" s="63">
        <f t="shared" si="6"/>
        <v>246491204.47188023</v>
      </c>
      <c r="M116" s="64">
        <f t="shared" si="7"/>
        <v>3644430.1808408624</v>
      </c>
      <c r="N116" s="63">
        <f t="shared" si="8"/>
        <v>1285869.94</v>
      </c>
      <c r="O116" s="64">
        <f t="shared" si="9"/>
        <v>2358560.2408408625</v>
      </c>
      <c r="P116" s="9">
        <f t="shared" si="10"/>
        <v>9.4778479841588301E-3</v>
      </c>
      <c r="Q116" s="51"/>
      <c r="R116" s="12"/>
      <c r="S116" s="52"/>
    </row>
    <row r="117" spans="8:19">
      <c r="H117" s="45">
        <v>113</v>
      </c>
      <c r="I117" s="8">
        <f t="shared" si="11"/>
        <v>45689</v>
      </c>
      <c r="J117" s="7">
        <v>3376</v>
      </c>
      <c r="K117" s="65">
        <v>3627846.8052427806</v>
      </c>
      <c r="L117" s="65">
        <f t="shared" si="6"/>
        <v>244137040.32663745</v>
      </c>
      <c r="M117" s="66">
        <f t="shared" si="7"/>
        <v>3627846.8052427806</v>
      </c>
      <c r="N117" s="65">
        <f t="shared" si="8"/>
        <v>1273682.6599999999</v>
      </c>
      <c r="O117" s="66">
        <f t="shared" si="9"/>
        <v>2354164.1452427804</v>
      </c>
      <c r="P117" s="6">
        <f t="shared" si="10"/>
        <v>9.550702428862301E-3</v>
      </c>
      <c r="Q117" s="51"/>
      <c r="R117" s="12"/>
      <c r="S117" s="52"/>
    </row>
    <row r="118" spans="8:19">
      <c r="H118" s="44">
        <v>114</v>
      </c>
      <c r="I118" s="11">
        <f t="shared" si="11"/>
        <v>45717</v>
      </c>
      <c r="J118" s="10">
        <v>3406</v>
      </c>
      <c r="K118" s="63">
        <v>3608848.239264478</v>
      </c>
      <c r="L118" s="63">
        <f t="shared" si="6"/>
        <v>241789710.18737298</v>
      </c>
      <c r="M118" s="64">
        <f t="shared" si="7"/>
        <v>3608848.239264478</v>
      </c>
      <c r="N118" s="63">
        <f t="shared" si="8"/>
        <v>1261518.1000000001</v>
      </c>
      <c r="O118" s="64">
        <f t="shared" si="9"/>
        <v>2347330.1392644779</v>
      </c>
      <c r="P118" s="9">
        <f t="shared" si="10"/>
        <v>9.6148054229047847E-3</v>
      </c>
      <c r="Q118" s="51"/>
      <c r="R118" s="12"/>
      <c r="S118" s="52"/>
    </row>
    <row r="119" spans="8:19">
      <c r="H119" s="45">
        <v>115</v>
      </c>
      <c r="I119" s="8">
        <f t="shared" si="11"/>
        <v>45748</v>
      </c>
      <c r="J119" s="7">
        <v>3436</v>
      </c>
      <c r="K119" s="65">
        <v>3591964.3544088528</v>
      </c>
      <c r="L119" s="65">
        <f t="shared" si="6"/>
        <v>239447134.68296412</v>
      </c>
      <c r="M119" s="66">
        <f t="shared" si="7"/>
        <v>3591964.3544088528</v>
      </c>
      <c r="N119" s="65">
        <f t="shared" si="8"/>
        <v>1249388.8500000001</v>
      </c>
      <c r="O119" s="66">
        <f t="shared" si="9"/>
        <v>2342575.5044088527</v>
      </c>
      <c r="P119" s="6">
        <f t="shared" si="10"/>
        <v>9.6884830317778732E-3</v>
      </c>
      <c r="Q119" s="51"/>
      <c r="R119" s="12"/>
      <c r="S119" s="52"/>
    </row>
    <row r="120" spans="8:19">
      <c r="H120" s="44">
        <v>116</v>
      </c>
      <c r="I120" s="11">
        <f t="shared" si="11"/>
        <v>45778</v>
      </c>
      <c r="J120" s="10">
        <v>3466</v>
      </c>
      <c r="K120" s="63">
        <v>3576200.5015560938</v>
      </c>
      <c r="L120" s="63">
        <f t="shared" si="6"/>
        <v>237108218.34140801</v>
      </c>
      <c r="M120" s="64">
        <f t="shared" si="7"/>
        <v>3576200.5015560938</v>
      </c>
      <c r="N120" s="63">
        <f t="shared" si="8"/>
        <v>1237284.1599999999</v>
      </c>
      <c r="O120" s="64">
        <f t="shared" si="9"/>
        <v>2338916.3415560937</v>
      </c>
      <c r="P120" s="9">
        <f t="shared" si="10"/>
        <v>9.76798634342773E-3</v>
      </c>
      <c r="Q120" s="51"/>
      <c r="R120" s="12"/>
      <c r="S120" s="52"/>
    </row>
    <row r="121" spans="8:19">
      <c r="H121" s="45">
        <v>117</v>
      </c>
      <c r="I121" s="8">
        <f t="shared" si="11"/>
        <v>45809</v>
      </c>
      <c r="J121" s="7">
        <v>3496</v>
      </c>
      <c r="K121" s="65">
        <v>3559545.5251168725</v>
      </c>
      <c r="L121" s="65">
        <f t="shared" si="6"/>
        <v>234773871.20629114</v>
      </c>
      <c r="M121" s="66">
        <f t="shared" si="7"/>
        <v>3559545.5251168725</v>
      </c>
      <c r="N121" s="65">
        <f t="shared" si="8"/>
        <v>1225198.3899999999</v>
      </c>
      <c r="O121" s="66">
        <f t="shared" si="9"/>
        <v>2334347.1351168724</v>
      </c>
      <c r="P121" s="6">
        <f t="shared" si="10"/>
        <v>9.845070539713164E-3</v>
      </c>
      <c r="Q121" s="51"/>
      <c r="R121" s="12"/>
      <c r="S121" s="52"/>
    </row>
    <row r="122" spans="8:19">
      <c r="H122" s="44">
        <v>118</v>
      </c>
      <c r="I122" s="11">
        <f t="shared" si="11"/>
        <v>45839</v>
      </c>
      <c r="J122" s="10">
        <v>3526</v>
      </c>
      <c r="K122" s="63">
        <v>3544142.2658086154</v>
      </c>
      <c r="L122" s="63">
        <f t="shared" si="6"/>
        <v>232442865.17048252</v>
      </c>
      <c r="M122" s="64">
        <f t="shared" si="7"/>
        <v>3544142.2658086154</v>
      </c>
      <c r="N122" s="63">
        <f t="shared" si="8"/>
        <v>1213136.23</v>
      </c>
      <c r="O122" s="64">
        <f t="shared" si="9"/>
        <v>2331006.0358086154</v>
      </c>
      <c r="P122" s="9">
        <f t="shared" si="10"/>
        <v>9.9287285413478012E-3</v>
      </c>
      <c r="Q122" s="51"/>
      <c r="R122" s="12"/>
      <c r="S122" s="52"/>
    </row>
    <row r="123" spans="8:19">
      <c r="H123" s="45">
        <v>119</v>
      </c>
      <c r="I123" s="8">
        <f t="shared" si="11"/>
        <v>45870</v>
      </c>
      <c r="J123" s="7">
        <v>3556</v>
      </c>
      <c r="K123" s="65">
        <v>3526866.7917990549</v>
      </c>
      <c r="L123" s="65">
        <f t="shared" si="6"/>
        <v>230117089.69868347</v>
      </c>
      <c r="M123" s="66">
        <f t="shared" si="7"/>
        <v>3526866.7917990549</v>
      </c>
      <c r="N123" s="65">
        <f t="shared" si="8"/>
        <v>1201091.32</v>
      </c>
      <c r="O123" s="66">
        <f t="shared" si="9"/>
        <v>2325775.4717990551</v>
      </c>
      <c r="P123" s="6">
        <f t="shared" si="10"/>
        <v>1.0005794198472136E-2</v>
      </c>
      <c r="Q123" s="51"/>
      <c r="R123" s="12"/>
      <c r="S123" s="52"/>
    </row>
    <row r="124" spans="8:19">
      <c r="H124" s="44">
        <v>120</v>
      </c>
      <c r="I124" s="11">
        <f t="shared" si="11"/>
        <v>45901</v>
      </c>
      <c r="J124" s="10">
        <v>3586</v>
      </c>
      <c r="K124" s="63">
        <v>3506974.1530065327</v>
      </c>
      <c r="L124" s="63">
        <f t="shared" si="6"/>
        <v>227799188.99567693</v>
      </c>
      <c r="M124" s="64">
        <f t="shared" si="7"/>
        <v>3506974.1530065327</v>
      </c>
      <c r="N124" s="63">
        <f t="shared" si="8"/>
        <v>1189073.45</v>
      </c>
      <c r="O124" s="64">
        <f t="shared" si="9"/>
        <v>2317900.703006533</v>
      </c>
      <c r="P124" s="9">
        <f t="shared" si="10"/>
        <v>1.0072701275866144E-2</v>
      </c>
      <c r="Q124" s="51"/>
      <c r="R124" s="12"/>
      <c r="S124" s="52"/>
    </row>
    <row r="125" spans="8:19">
      <c r="H125" s="45">
        <v>121</v>
      </c>
      <c r="I125" s="8">
        <f t="shared" si="11"/>
        <v>45931</v>
      </c>
      <c r="J125" s="7">
        <v>3616</v>
      </c>
      <c r="K125" s="65">
        <v>3489471.8003262728</v>
      </c>
      <c r="L125" s="65">
        <f t="shared" si="6"/>
        <v>225486813.46535066</v>
      </c>
      <c r="M125" s="66">
        <f t="shared" si="7"/>
        <v>3489471.8003262728</v>
      </c>
      <c r="N125" s="65">
        <f t="shared" si="8"/>
        <v>1177096.27</v>
      </c>
      <c r="O125" s="66">
        <f t="shared" si="9"/>
        <v>2312375.5303262728</v>
      </c>
      <c r="P125" s="6">
        <f t="shared" si="10"/>
        <v>1.015093837919746E-2</v>
      </c>
      <c r="Q125" s="51"/>
      <c r="R125" s="12"/>
      <c r="S125" s="52"/>
    </row>
    <row r="126" spans="8:19">
      <c r="H126" s="44">
        <v>122</v>
      </c>
      <c r="I126" s="11">
        <f t="shared" si="11"/>
        <v>45962</v>
      </c>
      <c r="J126" s="10">
        <v>3646</v>
      </c>
      <c r="K126" s="63">
        <v>3473797.3382454296</v>
      </c>
      <c r="L126" s="63">
        <f t="shared" si="6"/>
        <v>223178163.76710522</v>
      </c>
      <c r="M126" s="64">
        <f t="shared" si="7"/>
        <v>3473797.3382454296</v>
      </c>
      <c r="N126" s="63">
        <f t="shared" si="8"/>
        <v>1165147.6399999999</v>
      </c>
      <c r="O126" s="64">
        <f t="shared" si="9"/>
        <v>2308649.6982454294</v>
      </c>
      <c r="P126" s="9">
        <f t="shared" si="10"/>
        <v>1.0238513120857896E-2</v>
      </c>
      <c r="Q126" s="51"/>
      <c r="R126" s="12"/>
      <c r="S126" s="52"/>
    </row>
    <row r="127" spans="8:19">
      <c r="H127" s="45">
        <v>123</v>
      </c>
      <c r="I127" s="8">
        <f t="shared" si="11"/>
        <v>45992</v>
      </c>
      <c r="J127" s="7">
        <v>3676</v>
      </c>
      <c r="K127" s="65">
        <v>3456969.2960555484</v>
      </c>
      <c r="L127" s="65">
        <f t="shared" si="6"/>
        <v>220874412.73104969</v>
      </c>
      <c r="M127" s="66">
        <f t="shared" si="7"/>
        <v>3456969.2960555484</v>
      </c>
      <c r="N127" s="65">
        <f t="shared" si="8"/>
        <v>1153218.26</v>
      </c>
      <c r="O127" s="66">
        <f t="shared" si="9"/>
        <v>2303751.0360555481</v>
      </c>
      <c r="P127" s="6">
        <f t="shared" si="10"/>
        <v>1.0322475089720689E-2</v>
      </c>
      <c r="Q127" s="51"/>
      <c r="R127" s="12"/>
      <c r="S127" s="52"/>
    </row>
    <row r="128" spans="8:19">
      <c r="H128" s="44">
        <v>124</v>
      </c>
      <c r="I128" s="11">
        <f t="shared" si="11"/>
        <v>46023</v>
      </c>
      <c r="J128" s="10">
        <v>3706</v>
      </c>
      <c r="K128" s="63">
        <v>3440961.4240762475</v>
      </c>
      <c r="L128" s="63">
        <f t="shared" si="6"/>
        <v>218574765.49697343</v>
      </c>
      <c r="M128" s="64">
        <f t="shared" si="7"/>
        <v>3440961.4240762475</v>
      </c>
      <c r="N128" s="63">
        <f t="shared" si="8"/>
        <v>1141314.19</v>
      </c>
      <c r="O128" s="64">
        <f t="shared" si="9"/>
        <v>2299647.2340762476</v>
      </c>
      <c r="P128" s="9">
        <f t="shared" si="10"/>
        <v>1.041156015149858E-2</v>
      </c>
      <c r="Q128" s="51"/>
      <c r="R128" s="12"/>
      <c r="S128" s="52"/>
    </row>
    <row r="129" spans="8:19">
      <c r="H129" s="45">
        <v>125</v>
      </c>
      <c r="I129" s="8">
        <f t="shared" si="11"/>
        <v>46054</v>
      </c>
      <c r="J129" s="7">
        <v>3736</v>
      </c>
      <c r="K129" s="65">
        <v>3424041.6938659302</v>
      </c>
      <c r="L129" s="65">
        <f t="shared" si="6"/>
        <v>216280155.13310748</v>
      </c>
      <c r="M129" s="66">
        <f t="shared" si="7"/>
        <v>3424041.6938659302</v>
      </c>
      <c r="N129" s="65">
        <f t="shared" si="8"/>
        <v>1129431.33</v>
      </c>
      <c r="O129" s="66">
        <f t="shared" si="9"/>
        <v>2294610.3638659301</v>
      </c>
      <c r="P129" s="6">
        <f t="shared" si="10"/>
        <v>1.0498057077397177E-2</v>
      </c>
      <c r="Q129" s="51"/>
      <c r="R129" s="12"/>
      <c r="S129" s="52"/>
    </row>
    <row r="130" spans="8:19">
      <c r="H130" s="44">
        <v>126</v>
      </c>
      <c r="I130" s="11">
        <f t="shared" si="11"/>
        <v>46082</v>
      </c>
      <c r="J130" s="10">
        <v>3766</v>
      </c>
      <c r="K130" s="63">
        <v>3408776.8579310067</v>
      </c>
      <c r="L130" s="63">
        <f t="shared" si="6"/>
        <v>213988952.77517647</v>
      </c>
      <c r="M130" s="64">
        <f t="shared" si="7"/>
        <v>3408776.8579310067</v>
      </c>
      <c r="N130" s="63">
        <f t="shared" si="8"/>
        <v>1117574.5</v>
      </c>
      <c r="O130" s="64">
        <f t="shared" si="9"/>
        <v>2291202.3579310067</v>
      </c>
      <c r="P130" s="9">
        <f t="shared" si="10"/>
        <v>1.0593678169506161E-2</v>
      </c>
      <c r="Q130" s="51"/>
      <c r="R130" s="12"/>
      <c r="S130" s="52"/>
    </row>
    <row r="131" spans="8:19">
      <c r="H131" s="45">
        <v>127</v>
      </c>
      <c r="I131" s="8">
        <f t="shared" si="11"/>
        <v>46113</v>
      </c>
      <c r="J131" s="7">
        <v>3796</v>
      </c>
      <c r="K131" s="65">
        <v>3393190.9366562446</v>
      </c>
      <c r="L131" s="65">
        <f t="shared" si="6"/>
        <v>211701497.10852021</v>
      </c>
      <c r="M131" s="66">
        <f t="shared" si="7"/>
        <v>3393190.9366562446</v>
      </c>
      <c r="N131" s="65">
        <f t="shared" si="8"/>
        <v>1105735.27</v>
      </c>
      <c r="O131" s="66">
        <f t="shared" si="9"/>
        <v>2287455.6666562445</v>
      </c>
      <c r="P131" s="6">
        <f t="shared" si="10"/>
        <v>1.0689596995502463E-2</v>
      </c>
      <c r="Q131" s="51"/>
      <c r="R131" s="12"/>
      <c r="S131" s="52"/>
    </row>
    <row r="132" spans="8:19">
      <c r="H132" s="44">
        <v>128</v>
      </c>
      <c r="I132" s="11">
        <f t="shared" si="11"/>
        <v>46143</v>
      </c>
      <c r="J132" s="10">
        <v>3826</v>
      </c>
      <c r="K132" s="63">
        <v>3377648.7390922275</v>
      </c>
      <c r="L132" s="63">
        <f t="shared" si="6"/>
        <v>209417763.77942798</v>
      </c>
      <c r="M132" s="64">
        <f t="shared" si="7"/>
        <v>3377648.7390922275</v>
      </c>
      <c r="N132" s="63">
        <f t="shared" si="8"/>
        <v>1093915.4099999999</v>
      </c>
      <c r="O132" s="64">
        <f t="shared" si="9"/>
        <v>2283733.3290922279</v>
      </c>
      <c r="P132" s="9">
        <f t="shared" si="10"/>
        <v>1.0787516197495592E-2</v>
      </c>
      <c r="Q132" s="51"/>
      <c r="R132" s="12"/>
      <c r="S132" s="52"/>
    </row>
    <row r="133" spans="8:19">
      <c r="H133" s="45">
        <v>129</v>
      </c>
      <c r="I133" s="8">
        <f t="shared" si="11"/>
        <v>46174</v>
      </c>
      <c r="J133" s="7">
        <v>3856</v>
      </c>
      <c r="K133" s="65">
        <v>3362297.7337817582</v>
      </c>
      <c r="L133" s="65">
        <f t="shared" ref="L133:L196" si="12">L132-O133</f>
        <v>207137580.82564622</v>
      </c>
      <c r="M133" s="66">
        <f t="shared" ref="M133:M196" si="13">K133*$C$7</f>
        <v>3362297.7337817582</v>
      </c>
      <c r="N133" s="65">
        <f t="shared" ref="N133:N196" si="14">ROUND(L132*TRUNC(((1+$C$8)^((J133-J132)/360)-1),9),2)</f>
        <v>1082114.78</v>
      </c>
      <c r="O133" s="66">
        <f t="shared" ref="O133:O196" si="15">MIN(L132,M133-N133)</f>
        <v>2280182.9537817584</v>
      </c>
      <c r="P133" s="6">
        <f t="shared" ref="P133:P196" si="16">O133/L132</f>
        <v>1.08882021879643E-2</v>
      </c>
      <c r="Q133" s="51"/>
      <c r="R133" s="12"/>
      <c r="S133" s="52"/>
    </row>
    <row r="134" spans="8:19">
      <c r="H134" s="44">
        <v>130</v>
      </c>
      <c r="I134" s="11">
        <f t="shared" ref="I134:I197" si="17">EDATE(I133,1)</f>
        <v>46204</v>
      </c>
      <c r="J134" s="10">
        <v>3886</v>
      </c>
      <c r="K134" s="63">
        <v>3348448.9919844475</v>
      </c>
      <c r="L134" s="63">
        <f t="shared" si="12"/>
        <v>204859464.32366177</v>
      </c>
      <c r="M134" s="64">
        <f t="shared" si="13"/>
        <v>3348448.9919844475</v>
      </c>
      <c r="N134" s="63">
        <f t="shared" si="14"/>
        <v>1070332.49</v>
      </c>
      <c r="O134" s="64">
        <f t="shared" si="15"/>
        <v>2278116.5019844472</v>
      </c>
      <c r="P134" s="9">
        <f t="shared" si="16"/>
        <v>1.0998083944516108E-2</v>
      </c>
      <c r="Q134" s="51"/>
      <c r="R134" s="12"/>
      <c r="S134" s="52"/>
    </row>
    <row r="135" spans="8:19">
      <c r="H135" s="45">
        <v>131</v>
      </c>
      <c r="I135" s="8">
        <f t="shared" si="17"/>
        <v>46235</v>
      </c>
      <c r="J135" s="7">
        <v>3916</v>
      </c>
      <c r="K135" s="65">
        <v>3332932.6646677405</v>
      </c>
      <c r="L135" s="65">
        <f t="shared" si="12"/>
        <v>202585092.54899403</v>
      </c>
      <c r="M135" s="66">
        <f t="shared" si="13"/>
        <v>3332932.6646677405</v>
      </c>
      <c r="N135" s="65">
        <f t="shared" si="14"/>
        <v>1058560.8899999999</v>
      </c>
      <c r="O135" s="66">
        <f t="shared" si="15"/>
        <v>2274371.7746677408</v>
      </c>
      <c r="P135" s="6">
        <f t="shared" si="16"/>
        <v>1.1102107399218877E-2</v>
      </c>
      <c r="Q135" s="51"/>
      <c r="R135" s="12"/>
      <c r="S135" s="52"/>
    </row>
    <row r="136" spans="8:19">
      <c r="H136" s="44">
        <v>132</v>
      </c>
      <c r="I136" s="11">
        <f t="shared" si="17"/>
        <v>46266</v>
      </c>
      <c r="J136" s="10">
        <v>3946</v>
      </c>
      <c r="K136" s="63">
        <v>3319503.9576090835</v>
      </c>
      <c r="L136" s="63">
        <f t="shared" si="12"/>
        <v>200312397.22138494</v>
      </c>
      <c r="M136" s="64">
        <f t="shared" si="13"/>
        <v>3319503.9576090835</v>
      </c>
      <c r="N136" s="63">
        <f t="shared" si="14"/>
        <v>1046808.63</v>
      </c>
      <c r="O136" s="64">
        <f t="shared" si="15"/>
        <v>2272695.3276090836</v>
      </c>
      <c r="P136" s="9">
        <f t="shared" si="16"/>
        <v>1.1218472687270636E-2</v>
      </c>
      <c r="Q136" s="51"/>
      <c r="R136" s="12"/>
      <c r="S136" s="52"/>
    </row>
    <row r="137" spans="8:19">
      <c r="H137" s="45">
        <v>133</v>
      </c>
      <c r="I137" s="8">
        <f t="shared" si="17"/>
        <v>46296</v>
      </c>
      <c r="J137" s="7">
        <v>3976</v>
      </c>
      <c r="K137" s="65">
        <v>3304298.959406767</v>
      </c>
      <c r="L137" s="65">
        <f t="shared" si="12"/>
        <v>198043163.30197817</v>
      </c>
      <c r="M137" s="66">
        <f t="shared" si="13"/>
        <v>3304298.959406767</v>
      </c>
      <c r="N137" s="65">
        <f t="shared" si="14"/>
        <v>1035065.04</v>
      </c>
      <c r="O137" s="66">
        <f t="shared" si="15"/>
        <v>2269233.919406767</v>
      </c>
      <c r="P137" s="6">
        <f t="shared" si="16"/>
        <v>1.1328474676975751E-2</v>
      </c>
      <c r="Q137" s="51"/>
      <c r="R137" s="12"/>
      <c r="S137" s="52"/>
    </row>
    <row r="138" spans="8:19">
      <c r="H138" s="44">
        <v>134</v>
      </c>
      <c r="I138" s="11">
        <f t="shared" si="17"/>
        <v>46327</v>
      </c>
      <c r="J138" s="10">
        <v>4006</v>
      </c>
      <c r="K138" s="63">
        <v>3285423.62269605</v>
      </c>
      <c r="L138" s="63">
        <f t="shared" si="12"/>
        <v>195781079.00928211</v>
      </c>
      <c r="M138" s="64">
        <f t="shared" si="13"/>
        <v>3285423.62269605</v>
      </c>
      <c r="N138" s="63">
        <f t="shared" si="14"/>
        <v>1023339.33</v>
      </c>
      <c r="O138" s="64">
        <f t="shared" si="15"/>
        <v>2262084.2926960499</v>
      </c>
      <c r="P138" s="9">
        <f t="shared" si="16"/>
        <v>1.1422178150360089E-2</v>
      </c>
      <c r="Q138" s="51"/>
      <c r="R138" s="12"/>
      <c r="S138" s="52"/>
    </row>
    <row r="139" spans="8:19">
      <c r="H139" s="45">
        <v>135</v>
      </c>
      <c r="I139" s="8">
        <f t="shared" si="17"/>
        <v>46357</v>
      </c>
      <c r="J139" s="7">
        <v>4036</v>
      </c>
      <c r="K139" s="65">
        <v>3268142.9082131837</v>
      </c>
      <c r="L139" s="65">
        <f t="shared" si="12"/>
        <v>193524586.66106892</v>
      </c>
      <c r="M139" s="66">
        <f t="shared" si="13"/>
        <v>3268142.9082131837</v>
      </c>
      <c r="N139" s="65">
        <f t="shared" si="14"/>
        <v>1011650.5600000001</v>
      </c>
      <c r="O139" s="66">
        <f t="shared" si="15"/>
        <v>2256492.3482131837</v>
      </c>
      <c r="P139" s="6">
        <f t="shared" si="16"/>
        <v>1.1525589498391732E-2</v>
      </c>
      <c r="Q139" s="51"/>
      <c r="R139" s="12"/>
      <c r="S139" s="52"/>
    </row>
    <row r="140" spans="8:19">
      <c r="H140" s="44">
        <v>136</v>
      </c>
      <c r="I140" s="11">
        <f t="shared" si="17"/>
        <v>46388</v>
      </c>
      <c r="J140" s="10">
        <v>4066</v>
      </c>
      <c r="K140" s="63">
        <v>3249360.8127616649</v>
      </c>
      <c r="L140" s="63">
        <f t="shared" si="12"/>
        <v>191275216.53830725</v>
      </c>
      <c r="M140" s="64">
        <f t="shared" si="13"/>
        <v>3249360.8127616649</v>
      </c>
      <c r="N140" s="63">
        <f t="shared" si="14"/>
        <v>999990.69</v>
      </c>
      <c r="O140" s="64">
        <f t="shared" si="15"/>
        <v>2249370.1227616649</v>
      </c>
      <c r="P140" s="9">
        <f t="shared" si="16"/>
        <v>1.1623174923510469E-2</v>
      </c>
      <c r="Q140" s="51"/>
      <c r="R140" s="12"/>
      <c r="S140" s="52"/>
    </row>
    <row r="141" spans="8:19">
      <c r="H141" s="45">
        <v>137</v>
      </c>
      <c r="I141" s="8">
        <f t="shared" si="17"/>
        <v>46419</v>
      </c>
      <c r="J141" s="7">
        <v>4096</v>
      </c>
      <c r="K141" s="65">
        <v>3230983.8998581287</v>
      </c>
      <c r="L141" s="65">
        <f t="shared" si="12"/>
        <v>189032600.26844913</v>
      </c>
      <c r="M141" s="66">
        <f t="shared" si="13"/>
        <v>3230983.8998581287</v>
      </c>
      <c r="N141" s="65">
        <f t="shared" si="14"/>
        <v>988367.63</v>
      </c>
      <c r="O141" s="66">
        <f t="shared" si="15"/>
        <v>2242616.2698581289</v>
      </c>
      <c r="P141" s="6">
        <f t="shared" si="16"/>
        <v>1.1724552246992195E-2</v>
      </c>
      <c r="Q141" s="51"/>
      <c r="R141" s="12"/>
      <c r="S141" s="52"/>
    </row>
    <row r="142" spans="8:19">
      <c r="H142" s="44">
        <v>138</v>
      </c>
      <c r="I142" s="11">
        <f t="shared" si="17"/>
        <v>46447</v>
      </c>
      <c r="J142" s="10">
        <v>4126</v>
      </c>
      <c r="K142" s="63">
        <v>3213745.1500607533</v>
      </c>
      <c r="L142" s="63">
        <f t="shared" si="12"/>
        <v>186795634.57838836</v>
      </c>
      <c r="M142" s="64">
        <f t="shared" si="13"/>
        <v>3213745.1500607533</v>
      </c>
      <c r="N142" s="63">
        <f t="shared" si="14"/>
        <v>976779.46</v>
      </c>
      <c r="O142" s="64">
        <f t="shared" si="15"/>
        <v>2236965.6900607534</v>
      </c>
      <c r="P142" s="9">
        <f t="shared" si="16"/>
        <v>1.1833756118701176E-2</v>
      </c>
      <c r="Q142" s="51"/>
      <c r="R142" s="12"/>
      <c r="S142" s="52"/>
    </row>
    <row r="143" spans="8:19">
      <c r="H143" s="45">
        <v>139</v>
      </c>
      <c r="I143" s="8">
        <f t="shared" si="17"/>
        <v>46478</v>
      </c>
      <c r="J143" s="7">
        <v>4156</v>
      </c>
      <c r="K143" s="65">
        <v>3194001.5928722299</v>
      </c>
      <c r="L143" s="65">
        <f t="shared" si="12"/>
        <v>184566853.47551614</v>
      </c>
      <c r="M143" s="66">
        <f t="shared" si="13"/>
        <v>3194001.5928722299</v>
      </c>
      <c r="N143" s="65">
        <f t="shared" si="14"/>
        <v>965220.49</v>
      </c>
      <c r="O143" s="66">
        <f t="shared" si="15"/>
        <v>2228781.1028722301</v>
      </c>
      <c r="P143" s="6">
        <f t="shared" si="16"/>
        <v>1.1931655190458572E-2</v>
      </c>
      <c r="Q143" s="51"/>
      <c r="R143" s="12"/>
      <c r="S143" s="52"/>
    </row>
    <row r="144" spans="8:19">
      <c r="H144" s="44">
        <v>140</v>
      </c>
      <c r="I144" s="11">
        <f t="shared" si="17"/>
        <v>46508</v>
      </c>
      <c r="J144" s="10">
        <v>4186</v>
      </c>
      <c r="K144" s="63">
        <v>3173841.229962795</v>
      </c>
      <c r="L144" s="63">
        <f t="shared" si="12"/>
        <v>182346716.05555335</v>
      </c>
      <c r="M144" s="64">
        <f t="shared" si="13"/>
        <v>3173841.229962795</v>
      </c>
      <c r="N144" s="63">
        <f t="shared" si="14"/>
        <v>953703.81</v>
      </c>
      <c r="O144" s="64">
        <f t="shared" si="15"/>
        <v>2220137.419962795</v>
      </c>
      <c r="P144" s="9">
        <f t="shared" si="16"/>
        <v>1.2028906481072502E-2</v>
      </c>
      <c r="Q144" s="51"/>
      <c r="R144" s="12"/>
      <c r="S144" s="52"/>
    </row>
    <row r="145" spans="8:19">
      <c r="H145" s="45">
        <v>141</v>
      </c>
      <c r="I145" s="8">
        <f t="shared" si="17"/>
        <v>46539</v>
      </c>
      <c r="J145" s="7">
        <v>4216</v>
      </c>
      <c r="K145" s="65">
        <v>3150305.4010179755</v>
      </c>
      <c r="L145" s="65">
        <f t="shared" si="12"/>
        <v>180138642.45453537</v>
      </c>
      <c r="M145" s="66">
        <f t="shared" si="13"/>
        <v>3150305.4010179755</v>
      </c>
      <c r="N145" s="65">
        <f t="shared" si="14"/>
        <v>942231.8</v>
      </c>
      <c r="O145" s="66">
        <f t="shared" si="15"/>
        <v>2208073.6010179752</v>
      </c>
      <c r="P145" s="6">
        <f t="shared" si="16"/>
        <v>1.2109204096361507E-2</v>
      </c>
      <c r="Q145" s="51"/>
      <c r="R145" s="12"/>
      <c r="S145" s="52"/>
    </row>
    <row r="146" spans="8:19">
      <c r="H146" s="44">
        <v>142</v>
      </c>
      <c r="I146" s="11">
        <f t="shared" si="17"/>
        <v>46569</v>
      </c>
      <c r="J146" s="10">
        <v>4246</v>
      </c>
      <c r="K146" s="63">
        <v>3130344.1947554043</v>
      </c>
      <c r="L146" s="63">
        <f t="shared" si="12"/>
        <v>177939120.37977996</v>
      </c>
      <c r="M146" s="64">
        <f t="shared" si="13"/>
        <v>3130344.1947554043</v>
      </c>
      <c r="N146" s="63">
        <f t="shared" si="14"/>
        <v>930822.12</v>
      </c>
      <c r="O146" s="64">
        <f t="shared" si="15"/>
        <v>2199522.0747554041</v>
      </c>
      <c r="P146" s="9">
        <f t="shared" si="16"/>
        <v>1.2210162377073175E-2</v>
      </c>
      <c r="Q146" s="51"/>
      <c r="R146" s="12"/>
      <c r="S146" s="52"/>
    </row>
    <row r="147" spans="8:19">
      <c r="H147" s="45">
        <v>143</v>
      </c>
      <c r="I147" s="8">
        <f t="shared" si="17"/>
        <v>46600</v>
      </c>
      <c r="J147" s="7">
        <v>4276</v>
      </c>
      <c r="K147" s="65">
        <v>3109686.7299892609</v>
      </c>
      <c r="L147" s="65">
        <f t="shared" si="12"/>
        <v>175748890.2797907</v>
      </c>
      <c r="M147" s="66">
        <f t="shared" si="13"/>
        <v>3109686.7299892609</v>
      </c>
      <c r="N147" s="65">
        <f t="shared" si="14"/>
        <v>919456.63</v>
      </c>
      <c r="O147" s="66">
        <f t="shared" si="15"/>
        <v>2190230.099989261</v>
      </c>
      <c r="P147" s="6">
        <f t="shared" si="16"/>
        <v>1.2308873368119375E-2</v>
      </c>
      <c r="Q147" s="51"/>
      <c r="R147" s="12"/>
      <c r="S147" s="52"/>
    </row>
    <row r="148" spans="8:19">
      <c r="H148" s="44">
        <v>144</v>
      </c>
      <c r="I148" s="11">
        <f t="shared" si="17"/>
        <v>46631</v>
      </c>
      <c r="J148" s="10">
        <v>4306</v>
      </c>
      <c r="K148" s="63">
        <v>3088634.2290592762</v>
      </c>
      <c r="L148" s="63">
        <f t="shared" si="12"/>
        <v>173568395.21073142</v>
      </c>
      <c r="M148" s="64">
        <f t="shared" si="13"/>
        <v>3088634.2290592762</v>
      </c>
      <c r="N148" s="63">
        <f t="shared" si="14"/>
        <v>908139.16</v>
      </c>
      <c r="O148" s="64">
        <f t="shared" si="15"/>
        <v>2180495.069059276</v>
      </c>
      <c r="P148" s="9">
        <f t="shared" si="16"/>
        <v>1.240687816342935E-2</v>
      </c>
      <c r="Q148" s="51"/>
      <c r="R148" s="12"/>
      <c r="S148" s="52"/>
    </row>
    <row r="149" spans="8:19">
      <c r="H149" s="45">
        <v>145</v>
      </c>
      <c r="I149" s="8">
        <f t="shared" si="17"/>
        <v>46661</v>
      </c>
      <c r="J149" s="7">
        <v>4336</v>
      </c>
      <c r="K149" s="65">
        <v>3067370.8002728843</v>
      </c>
      <c r="L149" s="65">
        <f t="shared" si="12"/>
        <v>171397896.39045852</v>
      </c>
      <c r="M149" s="66">
        <f t="shared" si="13"/>
        <v>3067370.8002728843</v>
      </c>
      <c r="N149" s="65">
        <f t="shared" si="14"/>
        <v>896871.98</v>
      </c>
      <c r="O149" s="66">
        <f t="shared" si="15"/>
        <v>2170498.8202728843</v>
      </c>
      <c r="P149" s="6">
        <f t="shared" si="16"/>
        <v>1.2505150016727737E-2</v>
      </c>
      <c r="Q149" s="51"/>
      <c r="R149" s="12"/>
      <c r="S149" s="52"/>
    </row>
    <row r="150" spans="8:19">
      <c r="H150" s="44">
        <v>146</v>
      </c>
      <c r="I150" s="11">
        <f t="shared" si="17"/>
        <v>46692</v>
      </c>
      <c r="J150" s="10">
        <v>4366</v>
      </c>
      <c r="K150" s="63">
        <v>3040786.0593670462</v>
      </c>
      <c r="L150" s="63">
        <f t="shared" si="12"/>
        <v>169242766.80109149</v>
      </c>
      <c r="M150" s="64">
        <f t="shared" si="13"/>
        <v>3040786.0593670462</v>
      </c>
      <c r="N150" s="63">
        <f t="shared" si="14"/>
        <v>885656.47</v>
      </c>
      <c r="O150" s="64">
        <f t="shared" si="15"/>
        <v>2155129.589367046</v>
      </c>
      <c r="P150" s="9">
        <f t="shared" si="16"/>
        <v>1.2573839205456077E-2</v>
      </c>
      <c r="Q150" s="51"/>
      <c r="R150" s="12"/>
      <c r="S150" s="52"/>
    </row>
    <row r="151" spans="8:19">
      <c r="H151" s="45">
        <v>147</v>
      </c>
      <c r="I151" s="8">
        <f t="shared" si="17"/>
        <v>46722</v>
      </c>
      <c r="J151" s="7">
        <v>4396</v>
      </c>
      <c r="K151" s="65">
        <v>3016377.3739009453</v>
      </c>
      <c r="L151" s="65">
        <f t="shared" si="12"/>
        <v>167100909.78719056</v>
      </c>
      <c r="M151" s="66">
        <f t="shared" si="13"/>
        <v>3016377.3739009453</v>
      </c>
      <c r="N151" s="65">
        <f t="shared" si="14"/>
        <v>874520.36</v>
      </c>
      <c r="O151" s="66">
        <f t="shared" si="15"/>
        <v>2141857.0139009454</v>
      </c>
      <c r="P151" s="6">
        <f t="shared" si="16"/>
        <v>1.2655530598942749E-2</v>
      </c>
      <c r="Q151" s="51"/>
      <c r="R151" s="12"/>
      <c r="S151" s="52"/>
    </row>
    <row r="152" spans="8:19">
      <c r="H152" s="44">
        <v>148</v>
      </c>
      <c r="I152" s="11">
        <f t="shared" si="17"/>
        <v>46753</v>
      </c>
      <c r="J152" s="10">
        <v>4426</v>
      </c>
      <c r="K152" s="63">
        <v>2989238.0868799798</v>
      </c>
      <c r="L152" s="63">
        <f t="shared" si="12"/>
        <v>164975124.54031056</v>
      </c>
      <c r="M152" s="64">
        <f t="shared" si="13"/>
        <v>2989238.0868799798</v>
      </c>
      <c r="N152" s="63">
        <f t="shared" si="14"/>
        <v>863452.84</v>
      </c>
      <c r="O152" s="64">
        <f t="shared" si="15"/>
        <v>2125785.24687998</v>
      </c>
      <c r="P152" s="9">
        <f t="shared" si="16"/>
        <v>1.2721565966261042E-2</v>
      </c>
      <c r="Q152" s="51"/>
      <c r="R152" s="12"/>
      <c r="S152" s="52"/>
    </row>
    <row r="153" spans="8:19">
      <c r="H153" s="45">
        <v>149</v>
      </c>
      <c r="I153" s="8">
        <f t="shared" si="17"/>
        <v>46784</v>
      </c>
      <c r="J153" s="7">
        <v>4456</v>
      </c>
      <c r="K153" s="65">
        <v>2962898.8305746228</v>
      </c>
      <c r="L153" s="65">
        <f t="shared" si="12"/>
        <v>162864694.07973593</v>
      </c>
      <c r="M153" s="66">
        <f t="shared" si="13"/>
        <v>2962898.8305746228</v>
      </c>
      <c r="N153" s="65">
        <f t="shared" si="14"/>
        <v>852468.37</v>
      </c>
      <c r="O153" s="66">
        <f t="shared" si="15"/>
        <v>2110430.4605746227</v>
      </c>
      <c r="P153" s="6">
        <f t="shared" si="16"/>
        <v>1.2792416229144614E-2</v>
      </c>
      <c r="Q153" s="51"/>
      <c r="R153" s="12"/>
      <c r="S153" s="52"/>
    </row>
    <row r="154" spans="8:19">
      <c r="H154" s="44">
        <v>150</v>
      </c>
      <c r="I154" s="11">
        <f t="shared" si="17"/>
        <v>46813</v>
      </c>
      <c r="J154" s="10">
        <v>4486</v>
      </c>
      <c r="K154" s="63">
        <v>2940230.530224931</v>
      </c>
      <c r="L154" s="63">
        <f t="shared" si="12"/>
        <v>160766026.789511</v>
      </c>
      <c r="M154" s="64">
        <f t="shared" si="13"/>
        <v>2940230.530224931</v>
      </c>
      <c r="N154" s="63">
        <f t="shared" si="14"/>
        <v>841563.24</v>
      </c>
      <c r="O154" s="64">
        <f t="shared" si="15"/>
        <v>2098667.2902249312</v>
      </c>
      <c r="P154" s="9">
        <f t="shared" si="16"/>
        <v>1.2885956051330912E-2</v>
      </c>
      <c r="Q154" s="51"/>
      <c r="R154" s="12"/>
      <c r="S154" s="52"/>
    </row>
    <row r="155" spans="8:19">
      <c r="H155" s="45">
        <v>151</v>
      </c>
      <c r="I155" s="8">
        <f t="shared" si="17"/>
        <v>46844</v>
      </c>
      <c r="J155" s="7">
        <v>4516</v>
      </c>
      <c r="K155" s="65">
        <v>2915553.6041944181</v>
      </c>
      <c r="L155" s="65">
        <f t="shared" si="12"/>
        <v>158681192.07531658</v>
      </c>
      <c r="M155" s="66">
        <f t="shared" si="13"/>
        <v>2915553.6041944181</v>
      </c>
      <c r="N155" s="65">
        <f t="shared" si="14"/>
        <v>830718.89</v>
      </c>
      <c r="O155" s="66">
        <f t="shared" si="15"/>
        <v>2084834.7141944179</v>
      </c>
      <c r="P155" s="6">
        <f t="shared" si="16"/>
        <v>1.2968129870647774E-2</v>
      </c>
      <c r="Q155" s="51"/>
      <c r="R155" s="12"/>
      <c r="S155" s="52"/>
    </row>
    <row r="156" spans="8:19">
      <c r="H156" s="44">
        <v>152</v>
      </c>
      <c r="I156" s="11">
        <f t="shared" si="17"/>
        <v>46874</v>
      </c>
      <c r="J156" s="10">
        <v>4546</v>
      </c>
      <c r="K156" s="63">
        <v>2894422.7670827885</v>
      </c>
      <c r="L156" s="63">
        <f t="shared" si="12"/>
        <v>156606715.32823378</v>
      </c>
      <c r="M156" s="64">
        <f t="shared" si="13"/>
        <v>2894422.7670827885</v>
      </c>
      <c r="N156" s="63">
        <f t="shared" si="14"/>
        <v>819946.02</v>
      </c>
      <c r="O156" s="64">
        <f t="shared" si="15"/>
        <v>2074476.7470827885</v>
      </c>
      <c r="P156" s="9">
        <f t="shared" si="16"/>
        <v>1.307323646836581E-2</v>
      </c>
      <c r="Q156" s="51"/>
      <c r="R156" s="12"/>
      <c r="S156" s="52"/>
    </row>
    <row r="157" spans="8:19">
      <c r="H157" s="45">
        <v>153</v>
      </c>
      <c r="I157" s="8">
        <f t="shared" si="17"/>
        <v>46905</v>
      </c>
      <c r="J157" s="7">
        <v>4576</v>
      </c>
      <c r="K157" s="65">
        <v>2872873.8076490453</v>
      </c>
      <c r="L157" s="65">
        <f t="shared" si="12"/>
        <v>154543068.20058474</v>
      </c>
      <c r="M157" s="66">
        <f t="shared" si="13"/>
        <v>2872873.8076490453</v>
      </c>
      <c r="N157" s="65">
        <f t="shared" si="14"/>
        <v>809226.68</v>
      </c>
      <c r="O157" s="66">
        <f t="shared" si="15"/>
        <v>2063647.1276490451</v>
      </c>
      <c r="P157" s="6">
        <f t="shared" si="16"/>
        <v>1.3177258224998998E-2</v>
      </c>
      <c r="Q157" s="51"/>
      <c r="R157" s="12"/>
      <c r="S157" s="52"/>
    </row>
    <row r="158" spans="8:19">
      <c r="H158" s="44">
        <v>154</v>
      </c>
      <c r="I158" s="11">
        <f t="shared" si="17"/>
        <v>46935</v>
      </c>
      <c r="J158" s="10">
        <v>4606</v>
      </c>
      <c r="K158" s="63">
        <v>2853651.65907171</v>
      </c>
      <c r="L158" s="63">
        <f t="shared" si="12"/>
        <v>152487979.83151302</v>
      </c>
      <c r="M158" s="64">
        <f t="shared" si="13"/>
        <v>2853651.65907171</v>
      </c>
      <c r="N158" s="63">
        <f t="shared" si="14"/>
        <v>798563.29</v>
      </c>
      <c r="O158" s="64">
        <f t="shared" si="15"/>
        <v>2055088.3690717099</v>
      </c>
      <c r="P158" s="9">
        <f t="shared" si="16"/>
        <v>1.3297835956022091E-2</v>
      </c>
      <c r="Q158" s="51"/>
      <c r="R158" s="12"/>
      <c r="S158" s="52"/>
    </row>
    <row r="159" spans="8:19">
      <c r="H159" s="45">
        <v>155</v>
      </c>
      <c r="I159" s="8">
        <f t="shared" si="17"/>
        <v>46966</v>
      </c>
      <c r="J159" s="7">
        <v>4636</v>
      </c>
      <c r="K159" s="65">
        <v>2834484.5061946334</v>
      </c>
      <c r="L159" s="65">
        <f t="shared" si="12"/>
        <v>150441439.44531837</v>
      </c>
      <c r="M159" s="66">
        <f t="shared" si="13"/>
        <v>2834484.5061946334</v>
      </c>
      <c r="N159" s="65">
        <f t="shared" si="14"/>
        <v>787944.12</v>
      </c>
      <c r="O159" s="66">
        <f t="shared" si="15"/>
        <v>2046540.3861946333</v>
      </c>
      <c r="P159" s="6">
        <f t="shared" si="16"/>
        <v>1.3420994811892035E-2</v>
      </c>
      <c r="Q159" s="51"/>
      <c r="R159" s="12"/>
      <c r="S159" s="52"/>
    </row>
    <row r="160" spans="8:19">
      <c r="H160" s="44">
        <v>156</v>
      </c>
      <c r="I160" s="11">
        <f t="shared" si="17"/>
        <v>46997</v>
      </c>
      <c r="J160" s="10">
        <v>4666</v>
      </c>
      <c r="K160" s="63">
        <v>2814713.914681287</v>
      </c>
      <c r="L160" s="63">
        <f t="shared" si="12"/>
        <v>148404094.66063708</v>
      </c>
      <c r="M160" s="64">
        <f t="shared" si="13"/>
        <v>2814713.914681287</v>
      </c>
      <c r="N160" s="63">
        <f t="shared" si="14"/>
        <v>777369.13</v>
      </c>
      <c r="O160" s="64">
        <f t="shared" si="15"/>
        <v>2037344.7846812871</v>
      </c>
      <c r="P160" s="9">
        <f t="shared" si="16"/>
        <v>1.3542444104450423E-2</v>
      </c>
      <c r="Q160" s="51"/>
      <c r="R160" s="12"/>
      <c r="S160" s="52"/>
    </row>
    <row r="161" spans="8:19">
      <c r="H161" s="45">
        <f>H160+1</f>
        <v>157</v>
      </c>
      <c r="I161" s="8">
        <f t="shared" si="17"/>
        <v>47027</v>
      </c>
      <c r="J161" s="7">
        <v>4696</v>
      </c>
      <c r="K161" s="65">
        <v>2797259.2317319494</v>
      </c>
      <c r="L161" s="65">
        <f t="shared" si="12"/>
        <v>146373677.07890514</v>
      </c>
      <c r="M161" s="66">
        <f t="shared" si="13"/>
        <v>2797259.2317319494</v>
      </c>
      <c r="N161" s="65">
        <f t="shared" si="14"/>
        <v>766841.65</v>
      </c>
      <c r="O161" s="66">
        <f t="shared" si="15"/>
        <v>2030417.5817319495</v>
      </c>
      <c r="P161" s="6">
        <f t="shared" si="16"/>
        <v>1.3681681670408117E-2</v>
      </c>
      <c r="Q161" s="51"/>
      <c r="R161" s="12"/>
      <c r="S161" s="52"/>
    </row>
    <row r="162" spans="8:19">
      <c r="H162" s="44">
        <f t="shared" ref="H162:H225" si="18">H161+1</f>
        <v>158</v>
      </c>
      <c r="I162" s="11">
        <f t="shared" si="17"/>
        <v>47058</v>
      </c>
      <c r="J162" s="10">
        <v>4726</v>
      </c>
      <c r="K162" s="63">
        <v>2779414.5368033862</v>
      </c>
      <c r="L162" s="63">
        <f t="shared" si="12"/>
        <v>144350612.51210174</v>
      </c>
      <c r="M162" s="64">
        <f t="shared" si="13"/>
        <v>2779414.5368033862</v>
      </c>
      <c r="N162" s="63">
        <f t="shared" si="14"/>
        <v>756349.97</v>
      </c>
      <c r="O162" s="64">
        <f t="shared" si="15"/>
        <v>2023064.5668033862</v>
      </c>
      <c r="P162" s="9">
        <f t="shared" si="16"/>
        <v>1.3821232117526295E-2</v>
      </c>
      <c r="Q162" s="51"/>
      <c r="R162" s="12"/>
      <c r="S162" s="52"/>
    </row>
    <row r="163" spans="8:19">
      <c r="H163" s="45">
        <f t="shared" si="18"/>
        <v>159</v>
      </c>
      <c r="I163" s="8">
        <f t="shared" si="17"/>
        <v>47088</v>
      </c>
      <c r="J163" s="7">
        <v>4756</v>
      </c>
      <c r="K163" s="65">
        <v>2759504.5135093331</v>
      </c>
      <c r="L163" s="65">
        <f t="shared" si="12"/>
        <v>142337004.27859241</v>
      </c>
      <c r="M163" s="66">
        <f t="shared" si="13"/>
        <v>2759504.5135093331</v>
      </c>
      <c r="N163" s="65">
        <f t="shared" si="14"/>
        <v>745896.28</v>
      </c>
      <c r="O163" s="66">
        <f t="shared" si="15"/>
        <v>2013608.2335093331</v>
      </c>
      <c r="P163" s="6">
        <f t="shared" si="16"/>
        <v>1.3949426320172495E-2</v>
      </c>
      <c r="Q163" s="51"/>
      <c r="R163" s="12"/>
      <c r="S163" s="52"/>
    </row>
    <row r="164" spans="8:19">
      <c r="H164" s="44">
        <f t="shared" si="18"/>
        <v>160</v>
      </c>
      <c r="I164" s="11">
        <f t="shared" si="17"/>
        <v>47119</v>
      </c>
      <c r="J164" s="10">
        <v>4786</v>
      </c>
      <c r="K164" s="63">
        <v>2741176.266839359</v>
      </c>
      <c r="L164" s="63">
        <f t="shared" si="12"/>
        <v>140331319.46175304</v>
      </c>
      <c r="M164" s="64">
        <f t="shared" si="13"/>
        <v>2741176.266839359</v>
      </c>
      <c r="N164" s="63">
        <f t="shared" si="14"/>
        <v>735491.45</v>
      </c>
      <c r="O164" s="64">
        <f t="shared" si="15"/>
        <v>2005684.816839359</v>
      </c>
      <c r="P164" s="9">
        <f t="shared" si="16"/>
        <v>1.4091098987257635E-2</v>
      </c>
      <c r="Q164" s="51"/>
      <c r="R164" s="12"/>
      <c r="S164" s="52"/>
    </row>
    <row r="165" spans="8:19">
      <c r="H165" s="45">
        <f t="shared" si="18"/>
        <v>161</v>
      </c>
      <c r="I165" s="8">
        <f t="shared" si="17"/>
        <v>47150</v>
      </c>
      <c r="J165" s="7">
        <v>4816</v>
      </c>
      <c r="K165" s="65">
        <v>2722359.7173647522</v>
      </c>
      <c r="L165" s="65">
        <f t="shared" si="12"/>
        <v>138334087.31438828</v>
      </c>
      <c r="M165" s="66">
        <f t="shared" si="13"/>
        <v>2722359.7173647522</v>
      </c>
      <c r="N165" s="65">
        <f t="shared" si="14"/>
        <v>725127.57</v>
      </c>
      <c r="O165" s="66">
        <f t="shared" si="15"/>
        <v>1997232.1473647524</v>
      </c>
      <c r="P165" s="6">
        <f t="shared" si="16"/>
        <v>1.4232262299144796E-2</v>
      </c>
      <c r="Q165" s="51"/>
      <c r="R165" s="12"/>
      <c r="S165" s="52"/>
    </row>
    <row r="166" spans="8:19">
      <c r="H166" s="44">
        <f t="shared" si="18"/>
        <v>162</v>
      </c>
      <c r="I166" s="11">
        <f t="shared" si="17"/>
        <v>47178</v>
      </c>
      <c r="J166" s="10">
        <v>4846</v>
      </c>
      <c r="K166" s="63">
        <v>2703459.8771952195</v>
      </c>
      <c r="L166" s="63">
        <f t="shared" si="12"/>
        <v>136345434.80719304</v>
      </c>
      <c r="M166" s="64">
        <f t="shared" si="13"/>
        <v>2703459.8771952195</v>
      </c>
      <c r="N166" s="63">
        <f t="shared" si="14"/>
        <v>714807.37</v>
      </c>
      <c r="O166" s="64">
        <f t="shared" si="15"/>
        <v>1988652.5071952194</v>
      </c>
      <c r="P166" s="9">
        <f t="shared" si="16"/>
        <v>1.4375722902451806E-2</v>
      </c>
      <c r="Q166" s="51"/>
      <c r="R166" s="12"/>
      <c r="S166" s="52"/>
    </row>
    <row r="167" spans="8:19">
      <c r="H167" s="45">
        <f t="shared" si="18"/>
        <v>163</v>
      </c>
      <c r="I167" s="8">
        <f t="shared" si="17"/>
        <v>47209</v>
      </c>
      <c r="J167" s="7">
        <v>4876</v>
      </c>
      <c r="K167" s="65">
        <v>2684984.4310845984</v>
      </c>
      <c r="L167" s="65">
        <f t="shared" si="12"/>
        <v>134364981.86610845</v>
      </c>
      <c r="M167" s="66">
        <f t="shared" si="13"/>
        <v>2684984.4310845984</v>
      </c>
      <c r="N167" s="65">
        <f t="shared" si="14"/>
        <v>704531.49</v>
      </c>
      <c r="O167" s="66">
        <f t="shared" si="15"/>
        <v>1980452.9410845984</v>
      </c>
      <c r="P167" s="6">
        <f t="shared" si="16"/>
        <v>1.4525260371828141E-2</v>
      </c>
      <c r="Q167" s="51"/>
      <c r="R167" s="12"/>
      <c r="S167" s="52"/>
    </row>
    <row r="168" spans="8:19">
      <c r="H168" s="44">
        <f t="shared" si="18"/>
        <v>164</v>
      </c>
      <c r="I168" s="11">
        <f t="shared" si="17"/>
        <v>47239</v>
      </c>
      <c r="J168" s="10">
        <v>4906</v>
      </c>
      <c r="K168" s="63">
        <v>2665968.5966624026</v>
      </c>
      <c r="L168" s="63">
        <f t="shared" si="12"/>
        <v>132393311.25944604</v>
      </c>
      <c r="M168" s="64">
        <f t="shared" si="13"/>
        <v>2665968.5966624026</v>
      </c>
      <c r="N168" s="63">
        <f t="shared" si="14"/>
        <v>694297.99</v>
      </c>
      <c r="O168" s="64">
        <f t="shared" si="15"/>
        <v>1971670.6066624026</v>
      </c>
      <c r="P168" s="9">
        <f t="shared" si="16"/>
        <v>1.4673991536181102E-2</v>
      </c>
      <c r="Q168" s="51"/>
      <c r="R168" s="12"/>
      <c r="S168" s="52"/>
    </row>
    <row r="169" spans="8:19">
      <c r="H169" s="45">
        <f t="shared" si="18"/>
        <v>165</v>
      </c>
      <c r="I169" s="8">
        <f t="shared" si="17"/>
        <v>47270</v>
      </c>
      <c r="J169" s="7">
        <v>4936</v>
      </c>
      <c r="K169" s="65">
        <v>2646396.6828718428</v>
      </c>
      <c r="L169" s="65">
        <f t="shared" si="12"/>
        <v>130431024.4465742</v>
      </c>
      <c r="M169" s="66">
        <f t="shared" si="13"/>
        <v>2646396.6828718428</v>
      </c>
      <c r="N169" s="65">
        <f t="shared" si="14"/>
        <v>684109.87</v>
      </c>
      <c r="O169" s="66">
        <f t="shared" si="15"/>
        <v>1962286.8128718426</v>
      </c>
      <c r="P169" s="6">
        <f t="shared" si="16"/>
        <v>1.4821646155721759E-2</v>
      </c>
      <c r="Q169" s="51"/>
      <c r="R169" s="12"/>
      <c r="S169" s="52"/>
    </row>
    <row r="170" spans="8:19">
      <c r="H170" s="44">
        <f t="shared" si="18"/>
        <v>166</v>
      </c>
      <c r="I170" s="11">
        <f t="shared" si="17"/>
        <v>47300</v>
      </c>
      <c r="J170" s="10">
        <v>4966</v>
      </c>
      <c r="K170" s="63">
        <v>2627462.431411691</v>
      </c>
      <c r="L170" s="63">
        <f t="shared" si="12"/>
        <v>128477532.2451625</v>
      </c>
      <c r="M170" s="64">
        <f t="shared" si="13"/>
        <v>2627462.431411691</v>
      </c>
      <c r="N170" s="63">
        <f t="shared" si="14"/>
        <v>673970.23</v>
      </c>
      <c r="O170" s="64">
        <f t="shared" si="15"/>
        <v>1953492.201411691</v>
      </c>
      <c r="P170" s="9">
        <f t="shared" si="16"/>
        <v>1.4977205076019779E-2</v>
      </c>
      <c r="Q170" s="51"/>
      <c r="R170" s="12"/>
      <c r="S170" s="52"/>
    </row>
    <row r="171" spans="8:19">
      <c r="H171" s="45">
        <f t="shared" si="18"/>
        <v>167</v>
      </c>
      <c r="I171" s="8">
        <f t="shared" si="17"/>
        <v>47331</v>
      </c>
      <c r="J171" s="7">
        <v>4996</v>
      </c>
      <c r="K171" s="65">
        <v>2613799.9103927864</v>
      </c>
      <c r="L171" s="65">
        <f t="shared" si="12"/>
        <v>126527608.37476972</v>
      </c>
      <c r="M171" s="66">
        <f t="shared" si="13"/>
        <v>2613799.9103927864</v>
      </c>
      <c r="N171" s="65">
        <f t="shared" si="14"/>
        <v>663876.04</v>
      </c>
      <c r="O171" s="66">
        <f t="shared" si="15"/>
        <v>1949923.8703927863</v>
      </c>
      <c r="P171" s="6">
        <f t="shared" si="16"/>
        <v>1.5177158498591926E-2</v>
      </c>
      <c r="Q171" s="51"/>
      <c r="R171" s="12"/>
      <c r="S171" s="52"/>
    </row>
    <row r="172" spans="8:19">
      <c r="H172" s="44">
        <f t="shared" si="18"/>
        <v>168</v>
      </c>
      <c r="I172" s="11">
        <f t="shared" si="17"/>
        <v>47362</v>
      </c>
      <c r="J172" s="10">
        <v>5026</v>
      </c>
      <c r="K172" s="63">
        <v>2596156.5369808064</v>
      </c>
      <c r="L172" s="63">
        <f t="shared" si="12"/>
        <v>124585252.12778892</v>
      </c>
      <c r="M172" s="64">
        <f t="shared" si="13"/>
        <v>2596156.5369808064</v>
      </c>
      <c r="N172" s="63">
        <f t="shared" si="14"/>
        <v>653800.29</v>
      </c>
      <c r="O172" s="64">
        <f t="shared" si="15"/>
        <v>1942356.2469808063</v>
      </c>
      <c r="P172" s="9">
        <f t="shared" si="16"/>
        <v>1.535124445905612E-2</v>
      </c>
      <c r="Q172" s="51"/>
      <c r="R172" s="12"/>
      <c r="S172" s="52"/>
    </row>
    <row r="173" spans="8:19">
      <c r="H173" s="45">
        <f t="shared" si="18"/>
        <v>169</v>
      </c>
      <c r="I173" s="8">
        <f t="shared" si="17"/>
        <v>47392</v>
      </c>
      <c r="J173" s="7">
        <v>5056</v>
      </c>
      <c r="K173" s="65">
        <v>2577467.7921604672</v>
      </c>
      <c r="L173" s="65">
        <f t="shared" si="12"/>
        <v>122651547.97562845</v>
      </c>
      <c r="M173" s="66">
        <f t="shared" si="13"/>
        <v>2577467.7921604672</v>
      </c>
      <c r="N173" s="65">
        <f t="shared" si="14"/>
        <v>643763.64</v>
      </c>
      <c r="O173" s="66">
        <f t="shared" si="15"/>
        <v>1933704.1521604671</v>
      </c>
      <c r="P173" s="6">
        <f t="shared" si="16"/>
        <v>1.5521132069284078E-2</v>
      </c>
      <c r="Q173" s="51"/>
      <c r="R173" s="12"/>
      <c r="S173" s="52"/>
    </row>
    <row r="174" spans="8:19">
      <c r="H174" s="44">
        <f t="shared" si="18"/>
        <v>170</v>
      </c>
      <c r="I174" s="11">
        <f t="shared" si="17"/>
        <v>47423</v>
      </c>
      <c r="J174" s="10">
        <v>5086</v>
      </c>
      <c r="K174" s="63">
        <v>2561102.6146803978</v>
      </c>
      <c r="L174" s="63">
        <f t="shared" si="12"/>
        <v>120724217.06094806</v>
      </c>
      <c r="M174" s="64">
        <f t="shared" si="13"/>
        <v>2561102.6146803978</v>
      </c>
      <c r="N174" s="63">
        <f t="shared" si="14"/>
        <v>633771.69999999995</v>
      </c>
      <c r="O174" s="64">
        <f t="shared" si="15"/>
        <v>1927330.9146803978</v>
      </c>
      <c r="P174" s="9">
        <f t="shared" si="16"/>
        <v>1.5713873542495926E-2</v>
      </c>
      <c r="Q174" s="51"/>
      <c r="R174" s="12"/>
      <c r="S174" s="52"/>
    </row>
    <row r="175" spans="8:19">
      <c r="H175" s="45">
        <f t="shared" si="18"/>
        <v>171</v>
      </c>
      <c r="I175" s="8">
        <f t="shared" si="17"/>
        <v>47453</v>
      </c>
      <c r="J175" s="7">
        <v>5116</v>
      </c>
      <c r="K175" s="65">
        <v>2547224.3573388313</v>
      </c>
      <c r="L175" s="65">
        <f t="shared" si="12"/>
        <v>118800805.39360923</v>
      </c>
      <c r="M175" s="66">
        <f t="shared" si="13"/>
        <v>2547224.3573388313</v>
      </c>
      <c r="N175" s="65">
        <f t="shared" si="14"/>
        <v>623812.68999999994</v>
      </c>
      <c r="O175" s="66">
        <f t="shared" si="15"/>
        <v>1923411.6673388314</v>
      </c>
      <c r="P175" s="6">
        <f t="shared" si="16"/>
        <v>1.593227700427156E-2</v>
      </c>
      <c r="Q175" s="51"/>
      <c r="R175" s="12"/>
      <c r="S175" s="52"/>
    </row>
    <row r="176" spans="8:19">
      <c r="H176" s="44">
        <f t="shared" si="18"/>
        <v>172</v>
      </c>
      <c r="I176" s="11">
        <f t="shared" si="17"/>
        <v>47484</v>
      </c>
      <c r="J176" s="10">
        <v>5146</v>
      </c>
      <c r="K176" s="63">
        <v>2531114.8109730361</v>
      </c>
      <c r="L176" s="63">
        <f t="shared" si="12"/>
        <v>116883564.52263619</v>
      </c>
      <c r="M176" s="64">
        <f t="shared" si="13"/>
        <v>2531114.8109730361</v>
      </c>
      <c r="N176" s="63">
        <f t="shared" si="14"/>
        <v>613873.93999999994</v>
      </c>
      <c r="O176" s="64">
        <f t="shared" si="15"/>
        <v>1917240.8709730362</v>
      </c>
      <c r="P176" s="9">
        <f t="shared" si="16"/>
        <v>1.6138281761818529E-2</v>
      </c>
      <c r="Q176" s="51"/>
      <c r="R176" s="12"/>
      <c r="S176" s="52"/>
    </row>
    <row r="177" spans="8:19">
      <c r="H177" s="45">
        <f t="shared" si="18"/>
        <v>173</v>
      </c>
      <c r="I177" s="8">
        <f t="shared" si="17"/>
        <v>47515</v>
      </c>
      <c r="J177" s="7">
        <v>5176</v>
      </c>
      <c r="K177" s="65">
        <v>2515756.7858621809</v>
      </c>
      <c r="L177" s="65">
        <f t="shared" si="12"/>
        <v>114971774.80677401</v>
      </c>
      <c r="M177" s="66">
        <f t="shared" si="13"/>
        <v>2515756.7858621809</v>
      </c>
      <c r="N177" s="65">
        <f t="shared" si="14"/>
        <v>603967.06999999995</v>
      </c>
      <c r="O177" s="66">
        <f t="shared" si="15"/>
        <v>1911789.715862181</v>
      </c>
      <c r="P177" s="6">
        <f t="shared" si="16"/>
        <v>1.6356360482931161E-2</v>
      </c>
      <c r="Q177" s="51"/>
      <c r="R177" s="12"/>
      <c r="S177" s="52"/>
    </row>
    <row r="178" spans="8:19">
      <c r="H178" s="44">
        <f t="shared" si="18"/>
        <v>174</v>
      </c>
      <c r="I178" s="11">
        <f t="shared" si="17"/>
        <v>47543</v>
      </c>
      <c r="J178" s="10">
        <v>5206</v>
      </c>
      <c r="K178" s="63">
        <v>2501612.1942351018</v>
      </c>
      <c r="L178" s="63">
        <f t="shared" si="12"/>
        <v>113064250.9725389</v>
      </c>
      <c r="M178" s="64">
        <f t="shared" si="13"/>
        <v>2501612.1942351018</v>
      </c>
      <c r="N178" s="63">
        <f t="shared" si="14"/>
        <v>594088.36</v>
      </c>
      <c r="O178" s="64">
        <f t="shared" si="15"/>
        <v>1907523.8342351019</v>
      </c>
      <c r="P178" s="9">
        <f t="shared" si="16"/>
        <v>1.6591235870203447E-2</v>
      </c>
      <c r="Q178" s="51"/>
      <c r="R178" s="12"/>
      <c r="S178" s="52"/>
    </row>
    <row r="179" spans="8:19">
      <c r="H179" s="45">
        <f t="shared" si="18"/>
        <v>175</v>
      </c>
      <c r="I179" s="8">
        <f t="shared" si="17"/>
        <v>47574</v>
      </c>
      <c r="J179" s="7">
        <v>5236</v>
      </c>
      <c r="K179" s="65">
        <v>2485385.2621034151</v>
      </c>
      <c r="L179" s="65">
        <f t="shared" si="12"/>
        <v>111163097.41043548</v>
      </c>
      <c r="M179" s="66">
        <f t="shared" si="13"/>
        <v>2485385.2621034151</v>
      </c>
      <c r="N179" s="65">
        <f t="shared" si="14"/>
        <v>584231.69999999995</v>
      </c>
      <c r="O179" s="66">
        <f t="shared" si="15"/>
        <v>1901153.5621034151</v>
      </c>
      <c r="P179" s="6">
        <f t="shared" si="16"/>
        <v>1.6814807030076803E-2</v>
      </c>
      <c r="Q179" s="51"/>
      <c r="R179" s="12"/>
      <c r="S179" s="52"/>
    </row>
    <row r="180" spans="8:19">
      <c r="H180" s="44">
        <f t="shared" si="18"/>
        <v>176</v>
      </c>
      <c r="I180" s="11">
        <f t="shared" si="17"/>
        <v>47604</v>
      </c>
      <c r="J180" s="10">
        <v>5266</v>
      </c>
      <c r="K180" s="63">
        <v>2470339.2818951593</v>
      </c>
      <c r="L180" s="63">
        <f t="shared" si="12"/>
        <v>109267166.08854033</v>
      </c>
      <c r="M180" s="64">
        <f t="shared" si="13"/>
        <v>2470339.2818951593</v>
      </c>
      <c r="N180" s="63">
        <f t="shared" si="14"/>
        <v>574407.96</v>
      </c>
      <c r="O180" s="64">
        <f t="shared" si="15"/>
        <v>1895931.3218951593</v>
      </c>
      <c r="P180" s="9">
        <f t="shared" si="16"/>
        <v>1.705540207192156E-2</v>
      </c>
      <c r="Q180" s="51"/>
      <c r="R180" s="12"/>
      <c r="S180" s="52"/>
    </row>
    <row r="181" spans="8:19">
      <c r="H181" s="45">
        <f t="shared" si="18"/>
        <v>177</v>
      </c>
      <c r="I181" s="8">
        <f t="shared" si="17"/>
        <v>47635</v>
      </c>
      <c r="J181" s="7">
        <v>5296</v>
      </c>
      <c r="K181" s="65">
        <v>2455238.7853990686</v>
      </c>
      <c r="L181" s="65">
        <f t="shared" si="12"/>
        <v>107376538.50314127</v>
      </c>
      <c r="M181" s="66">
        <f t="shared" si="13"/>
        <v>2455238.7853990686</v>
      </c>
      <c r="N181" s="65">
        <f t="shared" si="14"/>
        <v>564611.19999999995</v>
      </c>
      <c r="O181" s="66">
        <f t="shared" si="15"/>
        <v>1890627.5853990687</v>
      </c>
      <c r="P181" s="6">
        <f t="shared" si="16"/>
        <v>1.7302796924989098E-2</v>
      </c>
      <c r="Q181" s="51"/>
      <c r="R181" s="12"/>
      <c r="S181" s="52"/>
    </row>
    <row r="182" spans="8:19">
      <c r="H182" s="44">
        <f t="shared" si="18"/>
        <v>178</v>
      </c>
      <c r="I182" s="11">
        <f t="shared" si="17"/>
        <v>47665</v>
      </c>
      <c r="J182" s="10">
        <v>5326</v>
      </c>
      <c r="K182" s="63">
        <v>2440063.906271453</v>
      </c>
      <c r="L182" s="63">
        <f t="shared" si="12"/>
        <v>105491316.44686982</v>
      </c>
      <c r="M182" s="64">
        <f t="shared" si="13"/>
        <v>2440063.906271453</v>
      </c>
      <c r="N182" s="63">
        <f t="shared" si="14"/>
        <v>554841.85</v>
      </c>
      <c r="O182" s="64">
        <f t="shared" si="15"/>
        <v>1885222.0562714529</v>
      </c>
      <c r="P182" s="9">
        <f t="shared" si="16"/>
        <v>1.7557113337345116E-2</v>
      </c>
      <c r="Q182" s="51"/>
      <c r="R182" s="12"/>
      <c r="S182" s="52"/>
    </row>
    <row r="183" spans="8:19">
      <c r="H183" s="45">
        <f t="shared" si="18"/>
        <v>179</v>
      </c>
      <c r="I183" s="8">
        <f t="shared" si="17"/>
        <v>47696</v>
      </c>
      <c r="J183" s="7">
        <v>5356</v>
      </c>
      <c r="K183" s="65">
        <v>2424693.1963214916</v>
      </c>
      <c r="L183" s="65">
        <f t="shared" si="12"/>
        <v>103611723.68054833</v>
      </c>
      <c r="M183" s="66">
        <f t="shared" si="13"/>
        <v>2424693.1963214916</v>
      </c>
      <c r="N183" s="65">
        <f t="shared" si="14"/>
        <v>545100.43000000005</v>
      </c>
      <c r="O183" s="66">
        <f t="shared" si="15"/>
        <v>1879592.7663214915</v>
      </c>
      <c r="P183" s="6">
        <f t="shared" si="16"/>
        <v>1.7817511712143047E-2</v>
      </c>
      <c r="Q183" s="51"/>
      <c r="R183" s="12"/>
      <c r="S183" s="52"/>
    </row>
    <row r="184" spans="8:19">
      <c r="H184" s="44">
        <f t="shared" si="18"/>
        <v>180</v>
      </c>
      <c r="I184" s="11">
        <f t="shared" si="17"/>
        <v>47727</v>
      </c>
      <c r="J184" s="10">
        <v>5386</v>
      </c>
      <c r="K184" s="63">
        <v>2407401.2374330205</v>
      </c>
      <c r="L184" s="63">
        <f t="shared" si="12"/>
        <v>101739710.5331153</v>
      </c>
      <c r="M184" s="64">
        <f t="shared" si="13"/>
        <v>2407401.2374330205</v>
      </c>
      <c r="N184" s="63">
        <f t="shared" si="14"/>
        <v>535388.09</v>
      </c>
      <c r="O184" s="64">
        <f t="shared" si="15"/>
        <v>1872013.1474330206</v>
      </c>
      <c r="P184" s="9">
        <f t="shared" si="16"/>
        <v>1.8067580394712277E-2</v>
      </c>
      <c r="Q184" s="51"/>
      <c r="R184" s="12"/>
      <c r="S184" s="52"/>
    </row>
    <row r="185" spans="8:19">
      <c r="H185" s="45">
        <f t="shared" si="18"/>
        <v>181</v>
      </c>
      <c r="I185" s="8">
        <f t="shared" si="17"/>
        <v>47757</v>
      </c>
      <c r="J185" s="7">
        <v>5416</v>
      </c>
      <c r="K185" s="65">
        <v>2395713.8123055599</v>
      </c>
      <c r="L185" s="65">
        <f t="shared" si="12"/>
        <v>99869711.650809735</v>
      </c>
      <c r="M185" s="66">
        <f t="shared" si="13"/>
        <v>2395713.8123055599</v>
      </c>
      <c r="N185" s="65">
        <f t="shared" si="14"/>
        <v>525714.93000000005</v>
      </c>
      <c r="O185" s="66">
        <f t="shared" si="15"/>
        <v>1869998.8823055597</v>
      </c>
      <c r="P185" s="6">
        <f t="shared" si="16"/>
        <v>1.8380226093693209E-2</v>
      </c>
      <c r="Q185" s="51"/>
      <c r="R185" s="12"/>
      <c r="S185" s="52"/>
    </row>
    <row r="186" spans="8:19">
      <c r="H186" s="44">
        <f t="shared" si="18"/>
        <v>182</v>
      </c>
      <c r="I186" s="11">
        <f t="shared" si="17"/>
        <v>47788</v>
      </c>
      <c r="J186" s="10">
        <v>5446</v>
      </c>
      <c r="K186" s="63">
        <v>2380004.119249946</v>
      </c>
      <c r="L186" s="63">
        <f t="shared" si="12"/>
        <v>98005759.701559782</v>
      </c>
      <c r="M186" s="64">
        <f t="shared" si="13"/>
        <v>2380004.119249946</v>
      </c>
      <c r="N186" s="63">
        <f t="shared" si="14"/>
        <v>516052.17</v>
      </c>
      <c r="O186" s="64">
        <f t="shared" si="15"/>
        <v>1863951.949249946</v>
      </c>
      <c r="P186" s="9">
        <f t="shared" si="16"/>
        <v>1.8663836296706014E-2</v>
      </c>
      <c r="Q186" s="51"/>
      <c r="R186" s="12"/>
      <c r="S186" s="52"/>
    </row>
    <row r="187" spans="8:19">
      <c r="H187" s="45">
        <f t="shared" si="18"/>
        <v>183</v>
      </c>
      <c r="I187" s="8">
        <f t="shared" si="17"/>
        <v>47818</v>
      </c>
      <c r="J187" s="7">
        <v>5476</v>
      </c>
      <c r="K187" s="65">
        <v>2365572.0622638878</v>
      </c>
      <c r="L187" s="65">
        <f t="shared" si="12"/>
        <v>96146608.289295897</v>
      </c>
      <c r="M187" s="66">
        <f t="shared" si="13"/>
        <v>2365572.0622638878</v>
      </c>
      <c r="N187" s="65">
        <f t="shared" si="14"/>
        <v>506420.65</v>
      </c>
      <c r="O187" s="66">
        <f t="shared" si="15"/>
        <v>1859151.4122638879</v>
      </c>
      <c r="P187" s="6">
        <f t="shared" si="16"/>
        <v>1.8969817875247787E-2</v>
      </c>
      <c r="Q187" s="51"/>
      <c r="R187" s="12"/>
      <c r="S187" s="52"/>
    </row>
    <row r="188" spans="8:19">
      <c r="H188" s="44">
        <f t="shared" si="18"/>
        <v>184</v>
      </c>
      <c r="I188" s="11">
        <f t="shared" si="17"/>
        <v>47849</v>
      </c>
      <c r="J188" s="10">
        <v>5506</v>
      </c>
      <c r="K188" s="63">
        <v>2353718.870898616</v>
      </c>
      <c r="L188" s="63">
        <f t="shared" si="12"/>
        <v>94289703.368397281</v>
      </c>
      <c r="M188" s="64">
        <f t="shared" si="13"/>
        <v>2353718.870898616</v>
      </c>
      <c r="N188" s="63">
        <f t="shared" si="14"/>
        <v>496813.95</v>
      </c>
      <c r="O188" s="64">
        <f t="shared" si="15"/>
        <v>1856904.9208986161</v>
      </c>
      <c r="P188" s="9">
        <f t="shared" si="16"/>
        <v>1.9313264960021968E-2</v>
      </c>
      <c r="Q188" s="51"/>
      <c r="R188" s="12"/>
      <c r="S188" s="52"/>
    </row>
    <row r="189" spans="8:19">
      <c r="H189" s="45">
        <f t="shared" si="18"/>
        <v>185</v>
      </c>
      <c r="I189" s="8">
        <f t="shared" si="17"/>
        <v>47880</v>
      </c>
      <c r="J189" s="7">
        <v>5536</v>
      </c>
      <c r="K189" s="65">
        <v>2340056.4225342092</v>
      </c>
      <c r="L189" s="65">
        <f t="shared" si="12"/>
        <v>92436865.795863077</v>
      </c>
      <c r="M189" s="66">
        <f t="shared" si="13"/>
        <v>2340056.4225342092</v>
      </c>
      <c r="N189" s="65">
        <f t="shared" si="14"/>
        <v>487218.85</v>
      </c>
      <c r="O189" s="66">
        <f t="shared" si="15"/>
        <v>1852837.5725342091</v>
      </c>
      <c r="P189" s="6">
        <f t="shared" si="16"/>
        <v>1.9650476206240962E-2</v>
      </c>
      <c r="Q189" s="51"/>
      <c r="R189" s="12"/>
      <c r="S189" s="52"/>
    </row>
    <row r="190" spans="8:19">
      <c r="H190" s="44">
        <f t="shared" si="18"/>
        <v>186</v>
      </c>
      <c r="I190" s="11">
        <f t="shared" si="17"/>
        <v>47908</v>
      </c>
      <c r="J190" s="10">
        <v>5566</v>
      </c>
      <c r="K190" s="63">
        <v>2327638.9257441801</v>
      </c>
      <c r="L190" s="63">
        <f t="shared" si="12"/>
        <v>90586871.630118892</v>
      </c>
      <c r="M190" s="64">
        <f t="shared" si="13"/>
        <v>2327638.9257441801</v>
      </c>
      <c r="N190" s="63">
        <f t="shared" si="14"/>
        <v>477644.76</v>
      </c>
      <c r="O190" s="64">
        <f t="shared" si="15"/>
        <v>1849994.1657441801</v>
      </c>
      <c r="P190" s="9">
        <f t="shared" si="16"/>
        <v>2.0013596845978036E-2</v>
      </c>
      <c r="Q190" s="51"/>
      <c r="R190" s="12"/>
      <c r="S190" s="52"/>
    </row>
    <row r="191" spans="8:19">
      <c r="H191" s="45">
        <f t="shared" si="18"/>
        <v>187</v>
      </c>
      <c r="I191" s="8">
        <f t="shared" si="17"/>
        <v>47939</v>
      </c>
      <c r="J191" s="7">
        <v>5596</v>
      </c>
      <c r="K191" s="65">
        <v>2315899.5544136702</v>
      </c>
      <c r="L191" s="65">
        <f t="shared" si="12"/>
        <v>88739057.44570522</v>
      </c>
      <c r="M191" s="66">
        <f t="shared" si="13"/>
        <v>2315899.5544136702</v>
      </c>
      <c r="N191" s="65">
        <f t="shared" si="14"/>
        <v>468085.37</v>
      </c>
      <c r="O191" s="66">
        <f t="shared" si="15"/>
        <v>1847814.1844136701</v>
      </c>
      <c r="P191" s="6">
        <f t="shared" si="16"/>
        <v>2.0398255852775219E-2</v>
      </c>
      <c r="Q191" s="51"/>
      <c r="R191" s="12"/>
      <c r="S191" s="52"/>
    </row>
    <row r="192" spans="8:19">
      <c r="H192" s="44">
        <f t="shared" si="18"/>
        <v>188</v>
      </c>
      <c r="I192" s="11">
        <f t="shared" si="17"/>
        <v>47969</v>
      </c>
      <c r="J192" s="10">
        <v>5626</v>
      </c>
      <c r="K192" s="63">
        <v>2303425.296436314</v>
      </c>
      <c r="L192" s="63">
        <f t="shared" si="12"/>
        <v>86894169.39926891</v>
      </c>
      <c r="M192" s="64">
        <f t="shared" si="13"/>
        <v>2303425.296436314</v>
      </c>
      <c r="N192" s="63">
        <f t="shared" si="14"/>
        <v>458537.25</v>
      </c>
      <c r="O192" s="64">
        <f t="shared" si="15"/>
        <v>1844888.046436314</v>
      </c>
      <c r="P192" s="9">
        <f t="shared" si="16"/>
        <v>2.0790034281861786E-2</v>
      </c>
      <c r="Q192" s="51"/>
      <c r="R192" s="12"/>
      <c r="S192" s="52"/>
    </row>
    <row r="193" spans="8:19">
      <c r="H193" s="45">
        <f t="shared" si="18"/>
        <v>189</v>
      </c>
      <c r="I193" s="8">
        <f t="shared" si="17"/>
        <v>48000</v>
      </c>
      <c r="J193" s="7">
        <v>5656</v>
      </c>
      <c r="K193" s="65">
        <v>2290860.6412249445</v>
      </c>
      <c r="L193" s="65">
        <f t="shared" si="12"/>
        <v>85052312.998043969</v>
      </c>
      <c r="M193" s="66">
        <f t="shared" si="13"/>
        <v>2290860.6412249445</v>
      </c>
      <c r="N193" s="65">
        <f t="shared" si="14"/>
        <v>449004.24</v>
      </c>
      <c r="O193" s="66">
        <f t="shared" si="15"/>
        <v>1841856.4012249445</v>
      </c>
      <c r="P193" s="6">
        <f t="shared" si="16"/>
        <v>2.1196547639023074E-2</v>
      </c>
      <c r="Q193" s="51"/>
      <c r="R193" s="12"/>
      <c r="S193" s="52"/>
    </row>
    <row r="194" spans="8:19">
      <c r="H194" s="44">
        <f t="shared" si="18"/>
        <v>190</v>
      </c>
      <c r="I194" s="11">
        <f t="shared" si="17"/>
        <v>48030</v>
      </c>
      <c r="J194" s="10">
        <v>5686</v>
      </c>
      <c r="K194" s="63">
        <v>2277145.5337266922</v>
      </c>
      <c r="L194" s="63">
        <f t="shared" si="12"/>
        <v>83214654.364317283</v>
      </c>
      <c r="M194" s="64">
        <f t="shared" si="13"/>
        <v>2277145.5337266922</v>
      </c>
      <c r="N194" s="63">
        <f t="shared" si="14"/>
        <v>439486.9</v>
      </c>
      <c r="O194" s="64">
        <f t="shared" si="15"/>
        <v>1837658.6337266923</v>
      </c>
      <c r="P194" s="9">
        <f t="shared" si="16"/>
        <v>2.1606215856457129E-2</v>
      </c>
      <c r="Q194" s="51"/>
      <c r="R194" s="12"/>
      <c r="S194" s="52"/>
    </row>
    <row r="195" spans="8:19">
      <c r="H195" s="45">
        <f t="shared" si="18"/>
        <v>191</v>
      </c>
      <c r="I195" s="8">
        <f t="shared" si="17"/>
        <v>48061</v>
      </c>
      <c r="J195" s="7">
        <v>5716</v>
      </c>
      <c r="K195" s="65">
        <v>2265150.0913696522</v>
      </c>
      <c r="L195" s="65">
        <f t="shared" si="12"/>
        <v>81379495.53294763</v>
      </c>
      <c r="M195" s="66">
        <f t="shared" si="13"/>
        <v>2265150.0913696522</v>
      </c>
      <c r="N195" s="65">
        <f t="shared" si="14"/>
        <v>429991.26</v>
      </c>
      <c r="O195" s="66">
        <f t="shared" si="15"/>
        <v>1835158.8313696522</v>
      </c>
      <c r="P195" s="6">
        <f t="shared" si="16"/>
        <v>2.205331315005226E-2</v>
      </c>
      <c r="Q195" s="51"/>
      <c r="R195" s="12"/>
      <c r="S195" s="52"/>
    </row>
    <row r="196" spans="8:19">
      <c r="H196" s="44">
        <f t="shared" si="18"/>
        <v>192</v>
      </c>
      <c r="I196" s="11">
        <f t="shared" si="17"/>
        <v>48092</v>
      </c>
      <c r="J196" s="10">
        <v>5746</v>
      </c>
      <c r="K196" s="63">
        <v>2249417.3944898243</v>
      </c>
      <c r="L196" s="63">
        <f t="shared" si="12"/>
        <v>79550586.658457801</v>
      </c>
      <c r="M196" s="64">
        <f t="shared" si="13"/>
        <v>2249417.3944898243</v>
      </c>
      <c r="N196" s="63">
        <f t="shared" si="14"/>
        <v>420508.52</v>
      </c>
      <c r="O196" s="64">
        <f t="shared" si="15"/>
        <v>1828908.8744898243</v>
      </c>
      <c r="P196" s="9">
        <f t="shared" si="16"/>
        <v>2.2473829095553496E-2</v>
      </c>
      <c r="Q196" s="51"/>
      <c r="R196" s="12"/>
      <c r="S196" s="52"/>
    </row>
    <row r="197" spans="8:19">
      <c r="H197" s="45">
        <f t="shared" si="18"/>
        <v>193</v>
      </c>
      <c r="I197" s="8">
        <f t="shared" si="17"/>
        <v>48122</v>
      </c>
      <c r="J197" s="7">
        <v>5776</v>
      </c>
      <c r="K197" s="65">
        <v>2233063.5142640616</v>
      </c>
      <c r="L197" s="65">
        <f t="shared" ref="L197:L244" si="19">L196-O197</f>
        <v>77728581.234193742</v>
      </c>
      <c r="M197" s="66">
        <f t="shared" ref="M197:M244" si="20">K197*$C$7</f>
        <v>2233063.5142640616</v>
      </c>
      <c r="N197" s="65">
        <f t="shared" ref="N197:N244" si="21">ROUND(L196*TRUNC(((1+$C$8)^((J197-J196)/360)-1),9),2)</f>
        <v>411058.09</v>
      </c>
      <c r="O197" s="66">
        <f t="shared" ref="O197:O244" si="22">MIN(L196,M197-N197)</f>
        <v>1822005.4242640615</v>
      </c>
      <c r="P197" s="6">
        <f t="shared" ref="P197:P244" si="23">O197/L196</f>
        <v>2.2903733345005398E-2</v>
      </c>
      <c r="Q197" s="51"/>
      <c r="R197" s="12"/>
      <c r="S197" s="52"/>
    </row>
    <row r="198" spans="8:19">
      <c r="H198" s="44">
        <f t="shared" si="18"/>
        <v>194</v>
      </c>
      <c r="I198" s="11">
        <f t="shared" ref="I198:I244" si="24">EDATE(I197,1)</f>
        <v>48153</v>
      </c>
      <c r="J198" s="10">
        <v>5806</v>
      </c>
      <c r="K198" s="63">
        <v>2216631.9698331677</v>
      </c>
      <c r="L198" s="63">
        <f t="shared" si="19"/>
        <v>75913592.58436057</v>
      </c>
      <c r="M198" s="64">
        <f t="shared" si="20"/>
        <v>2216631.9698331677</v>
      </c>
      <c r="N198" s="63">
        <f t="shared" si="21"/>
        <v>401643.32</v>
      </c>
      <c r="O198" s="64">
        <f t="shared" si="22"/>
        <v>1814988.6498331677</v>
      </c>
      <c r="P198" s="9">
        <f t="shared" si="23"/>
        <v>2.3350338074030513E-2</v>
      </c>
      <c r="Q198" s="51"/>
      <c r="R198" s="12"/>
      <c r="S198" s="52"/>
    </row>
    <row r="199" spans="8:19">
      <c r="H199" s="45">
        <f t="shared" si="18"/>
        <v>195</v>
      </c>
      <c r="I199" s="8">
        <f t="shared" si="24"/>
        <v>48183</v>
      </c>
      <c r="J199" s="7">
        <v>5836</v>
      </c>
      <c r="K199" s="65">
        <v>2197330.7454928546</v>
      </c>
      <c r="L199" s="65">
        <f t="shared" si="19"/>
        <v>74108526.648867711</v>
      </c>
      <c r="M199" s="66">
        <f t="shared" si="20"/>
        <v>2197330.7454928546</v>
      </c>
      <c r="N199" s="65">
        <f t="shared" si="21"/>
        <v>392264.81</v>
      </c>
      <c r="O199" s="66">
        <f t="shared" si="22"/>
        <v>1805065.9354928546</v>
      </c>
      <c r="P199" s="6">
        <f t="shared" si="23"/>
        <v>2.3777901612111654E-2</v>
      </c>
      <c r="Q199" s="51"/>
      <c r="R199" s="12"/>
      <c r="S199" s="52"/>
    </row>
    <row r="200" spans="8:19">
      <c r="H200" s="44">
        <f t="shared" si="18"/>
        <v>196</v>
      </c>
      <c r="I200" s="11">
        <f t="shared" si="24"/>
        <v>48214</v>
      </c>
      <c r="J200" s="10">
        <v>5866</v>
      </c>
      <c r="K200" s="63">
        <v>2171782.2784869117</v>
      </c>
      <c r="L200" s="63">
        <f t="shared" si="19"/>
        <v>72319681.950380802</v>
      </c>
      <c r="M200" s="64">
        <f t="shared" si="20"/>
        <v>2171782.2784869117</v>
      </c>
      <c r="N200" s="63">
        <f t="shared" si="21"/>
        <v>382937.58</v>
      </c>
      <c r="O200" s="64">
        <f t="shared" si="22"/>
        <v>1788844.6984869116</v>
      </c>
      <c r="P200" s="9">
        <f t="shared" si="23"/>
        <v>2.413817652808839E-2</v>
      </c>
      <c r="Q200" s="51"/>
      <c r="R200" s="12"/>
      <c r="S200" s="52"/>
    </row>
    <row r="201" spans="8:19">
      <c r="H201" s="45">
        <f t="shared" si="18"/>
        <v>197</v>
      </c>
      <c r="I201" s="8">
        <f t="shared" si="24"/>
        <v>48245</v>
      </c>
      <c r="J201" s="7">
        <v>5896</v>
      </c>
      <c r="K201" s="65">
        <v>2148675.3463280872</v>
      </c>
      <c r="L201" s="65">
        <f t="shared" si="19"/>
        <v>70544700.774052709</v>
      </c>
      <c r="M201" s="66">
        <f t="shared" si="20"/>
        <v>2148675.3463280872</v>
      </c>
      <c r="N201" s="65">
        <f t="shared" si="21"/>
        <v>373694.17</v>
      </c>
      <c r="O201" s="66">
        <f t="shared" si="22"/>
        <v>1774981.1763280872</v>
      </c>
      <c r="P201" s="6">
        <f t="shared" si="23"/>
        <v>2.4543542345027432E-2</v>
      </c>
      <c r="Q201" s="51"/>
      <c r="R201" s="12"/>
      <c r="S201" s="52"/>
    </row>
    <row r="202" spans="8:19">
      <c r="H202" s="44">
        <f t="shared" si="18"/>
        <v>198</v>
      </c>
      <c r="I202" s="11">
        <f t="shared" si="24"/>
        <v>48274</v>
      </c>
      <c r="J202" s="10">
        <v>5926</v>
      </c>
      <c r="K202" s="63">
        <v>2128742.0298880939</v>
      </c>
      <c r="L202" s="63">
        <f t="shared" si="19"/>
        <v>68780481.134164616</v>
      </c>
      <c r="M202" s="64">
        <f t="shared" si="20"/>
        <v>2128742.0298880939</v>
      </c>
      <c r="N202" s="63">
        <f t="shared" si="21"/>
        <v>364522.39</v>
      </c>
      <c r="O202" s="64">
        <f t="shared" si="22"/>
        <v>1764219.6398880938</v>
      </c>
      <c r="P202" s="9">
        <f t="shared" si="23"/>
        <v>2.5008535304993421E-2</v>
      </c>
      <c r="Q202" s="51"/>
      <c r="R202" s="12"/>
      <c r="S202" s="52"/>
    </row>
    <row r="203" spans="8:19">
      <c r="H203" s="45">
        <f t="shared" si="18"/>
        <v>199</v>
      </c>
      <c r="I203" s="8">
        <f t="shared" si="24"/>
        <v>48305</v>
      </c>
      <c r="J203" s="7">
        <v>5956</v>
      </c>
      <c r="K203" s="65">
        <v>2112094.4683857826</v>
      </c>
      <c r="L203" s="65">
        <f t="shared" si="19"/>
        <v>67023792.885778837</v>
      </c>
      <c r="M203" s="66">
        <f t="shared" si="20"/>
        <v>2112094.4683857826</v>
      </c>
      <c r="N203" s="65">
        <f t="shared" si="21"/>
        <v>355406.22</v>
      </c>
      <c r="O203" s="66">
        <f t="shared" si="22"/>
        <v>1756688.2483857826</v>
      </c>
      <c r="P203" s="6">
        <f t="shared" si="23"/>
        <v>2.5540505379122756E-2</v>
      </c>
      <c r="Q203" s="51"/>
      <c r="R203" s="12"/>
      <c r="S203" s="52"/>
    </row>
    <row r="204" spans="8:19">
      <c r="H204" s="44">
        <f t="shared" si="18"/>
        <v>200</v>
      </c>
      <c r="I204" s="11">
        <f t="shared" si="24"/>
        <v>48335</v>
      </c>
      <c r="J204" s="10">
        <v>5986</v>
      </c>
      <c r="K204" s="63">
        <v>2093129.1941891632</v>
      </c>
      <c r="L204" s="63">
        <f t="shared" si="19"/>
        <v>65276992.651589677</v>
      </c>
      <c r="M204" s="64">
        <f t="shared" si="20"/>
        <v>2093129.1941891632</v>
      </c>
      <c r="N204" s="63">
        <f t="shared" si="21"/>
        <v>346328.96</v>
      </c>
      <c r="O204" s="64">
        <f t="shared" si="22"/>
        <v>1746800.2341891632</v>
      </c>
      <c r="P204" s="9">
        <f t="shared" si="23"/>
        <v>2.6062390070434236E-2</v>
      </c>
      <c r="Q204" s="51"/>
      <c r="R204" s="12"/>
      <c r="S204" s="52"/>
    </row>
    <row r="205" spans="8:19">
      <c r="H205" s="45">
        <f t="shared" si="18"/>
        <v>201</v>
      </c>
      <c r="I205" s="8">
        <f t="shared" si="24"/>
        <v>48366</v>
      </c>
      <c r="J205" s="7">
        <v>6016</v>
      </c>
      <c r="K205" s="65">
        <v>2072311.5129284037</v>
      </c>
      <c r="L205" s="65">
        <f t="shared" si="19"/>
        <v>63541983.93866127</v>
      </c>
      <c r="M205" s="66">
        <f t="shared" si="20"/>
        <v>2072311.5129284037</v>
      </c>
      <c r="N205" s="65">
        <f t="shared" si="21"/>
        <v>337302.8</v>
      </c>
      <c r="O205" s="66">
        <f t="shared" si="22"/>
        <v>1735008.7129284036</v>
      </c>
      <c r="P205" s="6">
        <f t="shared" si="23"/>
        <v>2.657917655901924E-2</v>
      </c>
      <c r="Q205" s="51"/>
      <c r="R205" s="12"/>
      <c r="S205" s="52"/>
    </row>
    <row r="206" spans="8:19">
      <c r="H206" s="44">
        <f t="shared" si="18"/>
        <v>202</v>
      </c>
      <c r="I206" s="11">
        <f t="shared" si="24"/>
        <v>48396</v>
      </c>
      <c r="J206" s="10">
        <v>6046</v>
      </c>
      <c r="K206" s="63">
        <v>2051490.9900296857</v>
      </c>
      <c r="L206" s="63">
        <f t="shared" si="19"/>
        <v>61818830.518631585</v>
      </c>
      <c r="M206" s="64">
        <f t="shared" si="20"/>
        <v>2051490.9900296857</v>
      </c>
      <c r="N206" s="63">
        <f t="shared" si="21"/>
        <v>328337.57</v>
      </c>
      <c r="O206" s="64">
        <f t="shared" si="22"/>
        <v>1723153.4200296856</v>
      </c>
      <c r="P206" s="9">
        <f t="shared" si="23"/>
        <v>2.7118344647423825E-2</v>
      </c>
      <c r="Q206" s="51"/>
      <c r="R206" s="12"/>
      <c r="S206" s="52"/>
    </row>
    <row r="207" spans="8:19">
      <c r="H207" s="45">
        <f t="shared" si="18"/>
        <v>203</v>
      </c>
      <c r="I207" s="8">
        <f t="shared" si="24"/>
        <v>48427</v>
      </c>
      <c r="J207" s="7">
        <v>6076</v>
      </c>
      <c r="K207" s="65">
        <v>2033964.7046223427</v>
      </c>
      <c r="L207" s="65">
        <f t="shared" si="19"/>
        <v>60104299.414009243</v>
      </c>
      <c r="M207" s="66">
        <f t="shared" si="20"/>
        <v>2033964.7046223427</v>
      </c>
      <c r="N207" s="65">
        <f t="shared" si="21"/>
        <v>319433.59999999998</v>
      </c>
      <c r="O207" s="66">
        <f t="shared" si="22"/>
        <v>1714531.1046223426</v>
      </c>
      <c r="P207" s="6">
        <f t="shared" si="23"/>
        <v>2.7734770946622807E-2</v>
      </c>
      <c r="Q207" s="51"/>
      <c r="R207" s="12"/>
      <c r="S207" s="52"/>
    </row>
    <row r="208" spans="8:19">
      <c r="H208" s="44">
        <f t="shared" si="18"/>
        <v>204</v>
      </c>
      <c r="I208" s="11">
        <f t="shared" si="24"/>
        <v>48458</v>
      </c>
      <c r="J208" s="10">
        <v>6106</v>
      </c>
      <c r="K208" s="63">
        <v>2019302.704219148</v>
      </c>
      <c r="L208" s="63">
        <f t="shared" si="19"/>
        <v>58395570.889790095</v>
      </c>
      <c r="M208" s="64">
        <f t="shared" si="20"/>
        <v>2019302.704219148</v>
      </c>
      <c r="N208" s="63">
        <f t="shared" si="21"/>
        <v>310574.18</v>
      </c>
      <c r="O208" s="64">
        <f t="shared" si="22"/>
        <v>1708728.5242191481</v>
      </c>
      <c r="P208" s="9">
        <f t="shared" si="23"/>
        <v>2.842938925964544E-2</v>
      </c>
      <c r="Q208" s="51"/>
      <c r="R208" s="12"/>
      <c r="S208" s="52"/>
    </row>
    <row r="209" spans="8:19">
      <c r="H209" s="45">
        <f t="shared" si="18"/>
        <v>205</v>
      </c>
      <c r="I209" s="8">
        <f t="shared" si="24"/>
        <v>48488</v>
      </c>
      <c r="J209" s="7">
        <v>6136</v>
      </c>
      <c r="K209" s="65">
        <v>1996794.8795301483</v>
      </c>
      <c r="L209" s="65">
        <f t="shared" si="19"/>
        <v>56700520.760259949</v>
      </c>
      <c r="M209" s="66">
        <f t="shared" si="20"/>
        <v>1996794.8795301483</v>
      </c>
      <c r="N209" s="65">
        <f t="shared" si="21"/>
        <v>301744.75</v>
      </c>
      <c r="O209" s="66">
        <f t="shared" si="22"/>
        <v>1695050.1295301483</v>
      </c>
      <c r="P209" s="6">
        <f t="shared" si="23"/>
        <v>2.9027032422188574E-2</v>
      </c>
      <c r="Q209" s="51"/>
      <c r="R209" s="12"/>
      <c r="S209" s="52"/>
    </row>
    <row r="210" spans="8:19">
      <c r="H210" s="44">
        <f t="shared" si="18"/>
        <v>206</v>
      </c>
      <c r="I210" s="11">
        <f t="shared" si="24"/>
        <v>48519</v>
      </c>
      <c r="J210" s="10">
        <v>6166</v>
      </c>
      <c r="K210" s="63">
        <v>1982660.4126399015</v>
      </c>
      <c r="L210" s="63">
        <f t="shared" si="19"/>
        <v>55010846.33762005</v>
      </c>
      <c r="M210" s="64">
        <f t="shared" si="20"/>
        <v>1982660.4126399015</v>
      </c>
      <c r="N210" s="63">
        <f t="shared" si="21"/>
        <v>292985.99</v>
      </c>
      <c r="O210" s="64">
        <f t="shared" si="22"/>
        <v>1689674.4226399015</v>
      </c>
      <c r="P210" s="9">
        <f t="shared" si="23"/>
        <v>2.9799980670092086E-2</v>
      </c>
      <c r="Q210" s="51"/>
      <c r="R210" s="12"/>
      <c r="S210" s="52"/>
    </row>
    <row r="211" spans="8:19">
      <c r="H211" s="45">
        <f t="shared" si="18"/>
        <v>207</v>
      </c>
      <c r="I211" s="8">
        <f t="shared" si="24"/>
        <v>48549</v>
      </c>
      <c r="J211" s="7">
        <v>6196</v>
      </c>
      <c r="K211" s="65">
        <v>1970136.1691878547</v>
      </c>
      <c r="L211" s="65">
        <f t="shared" si="19"/>
        <v>53324965.188432194</v>
      </c>
      <c r="M211" s="66">
        <f t="shared" si="20"/>
        <v>1970136.1691878547</v>
      </c>
      <c r="N211" s="65">
        <f t="shared" si="21"/>
        <v>284255.02</v>
      </c>
      <c r="O211" s="66">
        <f t="shared" si="22"/>
        <v>1685881.1491878547</v>
      </c>
      <c r="P211" s="6">
        <f t="shared" si="23"/>
        <v>3.0646340884141931E-2</v>
      </c>
      <c r="Q211" s="51"/>
      <c r="R211" s="12"/>
      <c r="S211" s="52"/>
    </row>
    <row r="212" spans="8:19">
      <c r="H212" s="44">
        <f t="shared" si="18"/>
        <v>208</v>
      </c>
      <c r="I212" s="11">
        <f t="shared" si="24"/>
        <v>48580</v>
      </c>
      <c r="J212" s="10">
        <v>6226</v>
      </c>
      <c r="K212" s="63">
        <v>1952730.4256263233</v>
      </c>
      <c r="L212" s="63">
        <f t="shared" si="19"/>
        <v>51647778.402805872</v>
      </c>
      <c r="M212" s="64">
        <f t="shared" si="20"/>
        <v>1952730.4256263233</v>
      </c>
      <c r="N212" s="63">
        <f t="shared" si="21"/>
        <v>275543.64</v>
      </c>
      <c r="O212" s="64">
        <f t="shared" si="22"/>
        <v>1677186.7856263234</v>
      </c>
      <c r="P212" s="9">
        <f t="shared" si="23"/>
        <v>3.1452187164111946E-2</v>
      </c>
      <c r="Q212" s="51"/>
      <c r="R212" s="12"/>
      <c r="S212" s="52"/>
    </row>
    <row r="213" spans="8:19">
      <c r="H213" s="45">
        <f t="shared" si="18"/>
        <v>209</v>
      </c>
      <c r="I213" s="8">
        <f t="shared" si="24"/>
        <v>48611</v>
      </c>
      <c r="J213" s="7">
        <v>6256</v>
      </c>
      <c r="K213" s="65">
        <v>1932207.7237689679</v>
      </c>
      <c r="L213" s="65">
        <f t="shared" si="19"/>
        <v>49982447.869036905</v>
      </c>
      <c r="M213" s="66">
        <f t="shared" si="20"/>
        <v>1932207.7237689679</v>
      </c>
      <c r="N213" s="65">
        <f t="shared" si="21"/>
        <v>266877.19</v>
      </c>
      <c r="O213" s="66">
        <f t="shared" si="22"/>
        <v>1665330.533768968</v>
      </c>
      <c r="P213" s="6">
        <f t="shared" si="23"/>
        <v>3.2243991615300442E-2</v>
      </c>
      <c r="Q213" s="51"/>
      <c r="R213" s="12"/>
      <c r="S213" s="52"/>
    </row>
    <row r="214" spans="8:19">
      <c r="H214" s="44">
        <f t="shared" si="18"/>
        <v>210</v>
      </c>
      <c r="I214" s="11">
        <f t="shared" si="24"/>
        <v>48639</v>
      </c>
      <c r="J214" s="10">
        <v>6286</v>
      </c>
      <c r="K214" s="63">
        <v>1917880.0690741264</v>
      </c>
      <c r="L214" s="63">
        <f t="shared" si="19"/>
        <v>48322839.799962781</v>
      </c>
      <c r="M214" s="64">
        <f t="shared" si="20"/>
        <v>1917880.0690741264</v>
      </c>
      <c r="N214" s="63">
        <f t="shared" si="21"/>
        <v>258272</v>
      </c>
      <c r="O214" s="64">
        <f t="shared" si="22"/>
        <v>1659608.0690741264</v>
      </c>
      <c r="P214" s="9">
        <f t="shared" si="23"/>
        <v>3.3203817336489826E-2</v>
      </c>
      <c r="Q214" s="51"/>
      <c r="R214" s="12"/>
      <c r="S214" s="52"/>
    </row>
    <row r="215" spans="8:19">
      <c r="H215" s="45">
        <f t="shared" si="18"/>
        <v>211</v>
      </c>
      <c r="I215" s="8">
        <f t="shared" si="24"/>
        <v>48670</v>
      </c>
      <c r="J215" s="7">
        <v>6316</v>
      </c>
      <c r="K215" s="65">
        <v>1904160.7974033419</v>
      </c>
      <c r="L215" s="65">
        <f t="shared" si="19"/>
        <v>46668375.392559439</v>
      </c>
      <c r="M215" s="66">
        <f t="shared" si="20"/>
        <v>1904160.7974033419</v>
      </c>
      <c r="N215" s="65">
        <f t="shared" si="21"/>
        <v>249696.39</v>
      </c>
      <c r="O215" s="66">
        <f t="shared" si="22"/>
        <v>1654464.407403342</v>
      </c>
      <c r="P215" s="6">
        <f t="shared" si="23"/>
        <v>3.4237731355445222E-2</v>
      </c>
      <c r="Q215" s="51"/>
      <c r="R215" s="12"/>
      <c r="S215" s="52"/>
    </row>
    <row r="216" spans="8:19">
      <c r="H216" s="44">
        <f t="shared" si="18"/>
        <v>212</v>
      </c>
      <c r="I216" s="11">
        <f t="shared" si="24"/>
        <v>48700</v>
      </c>
      <c r="J216" s="10">
        <v>6346</v>
      </c>
      <c r="K216" s="63">
        <v>1892669.3466029095</v>
      </c>
      <c r="L216" s="63">
        <f t="shared" si="19"/>
        <v>45016853.395956531</v>
      </c>
      <c r="M216" s="64">
        <f t="shared" si="20"/>
        <v>1892669.3466029095</v>
      </c>
      <c r="N216" s="63">
        <f t="shared" si="21"/>
        <v>241147.35</v>
      </c>
      <c r="O216" s="64">
        <f t="shared" si="22"/>
        <v>1651521.9966029094</v>
      </c>
      <c r="P216" s="9">
        <f t="shared" si="23"/>
        <v>3.5388461301916661E-2</v>
      </c>
      <c r="Q216" s="51"/>
      <c r="R216" s="12"/>
      <c r="S216" s="52"/>
    </row>
    <row r="217" spans="8:19">
      <c r="H217" s="45">
        <f t="shared" si="18"/>
        <v>213</v>
      </c>
      <c r="I217" s="8">
        <f t="shared" si="24"/>
        <v>48731</v>
      </c>
      <c r="J217" s="7">
        <v>6376</v>
      </c>
      <c r="K217" s="65">
        <v>1882785.0352713992</v>
      </c>
      <c r="L217" s="65">
        <f t="shared" si="19"/>
        <v>43366681.880685136</v>
      </c>
      <c r="M217" s="66">
        <f t="shared" si="20"/>
        <v>1882785.0352713992</v>
      </c>
      <c r="N217" s="65">
        <f t="shared" si="21"/>
        <v>232613.52</v>
      </c>
      <c r="O217" s="66">
        <f t="shared" si="22"/>
        <v>1650171.5152713992</v>
      </c>
      <c r="P217" s="6">
        <f t="shared" si="23"/>
        <v>3.6656749434637731E-2</v>
      </c>
      <c r="Q217" s="51"/>
      <c r="R217" s="12"/>
      <c r="S217" s="52"/>
    </row>
    <row r="218" spans="8:19">
      <c r="H218" s="44">
        <f t="shared" si="18"/>
        <v>214</v>
      </c>
      <c r="I218" s="11">
        <f t="shared" si="24"/>
        <v>48761</v>
      </c>
      <c r="J218" s="10">
        <v>6406</v>
      </c>
      <c r="K218" s="63">
        <v>1873262.1495531665</v>
      </c>
      <c r="L218" s="63">
        <f t="shared" si="19"/>
        <v>41717506.391131967</v>
      </c>
      <c r="M218" s="64">
        <f t="shared" si="20"/>
        <v>1873262.1495531665</v>
      </c>
      <c r="N218" s="63">
        <f t="shared" si="21"/>
        <v>224086.66</v>
      </c>
      <c r="O218" s="64">
        <f t="shared" si="22"/>
        <v>1649175.4895531666</v>
      </c>
      <c r="P218" s="9">
        <f t="shared" si="23"/>
        <v>3.8028629769059741E-2</v>
      </c>
      <c r="Q218" s="51"/>
      <c r="R218" s="12"/>
      <c r="S218" s="52"/>
    </row>
    <row r="219" spans="8:19">
      <c r="H219" s="45">
        <f t="shared" si="18"/>
        <v>215</v>
      </c>
      <c r="I219" s="8">
        <f t="shared" si="24"/>
        <v>48792</v>
      </c>
      <c r="J219" s="7">
        <v>6436</v>
      </c>
      <c r="K219" s="65">
        <v>1862489.4134958249</v>
      </c>
      <c r="L219" s="65">
        <f t="shared" si="19"/>
        <v>40070581.927636139</v>
      </c>
      <c r="M219" s="66">
        <f t="shared" si="20"/>
        <v>1862489.4134958249</v>
      </c>
      <c r="N219" s="65">
        <f t="shared" si="21"/>
        <v>215564.95</v>
      </c>
      <c r="O219" s="66">
        <f t="shared" si="22"/>
        <v>1646924.463495825</v>
      </c>
      <c r="P219" s="6">
        <f t="shared" si="23"/>
        <v>3.9478017886656745E-2</v>
      </c>
      <c r="Q219" s="51"/>
      <c r="R219" s="12"/>
      <c r="S219" s="52"/>
    </row>
    <row r="220" spans="8:19">
      <c r="H220" s="44">
        <f t="shared" si="18"/>
        <v>216</v>
      </c>
      <c r="I220" s="11">
        <f t="shared" si="24"/>
        <v>48823</v>
      </c>
      <c r="J220" s="10">
        <v>6466</v>
      </c>
      <c r="K220" s="63">
        <v>1850454.5109940579</v>
      </c>
      <c r="L220" s="63">
        <f t="shared" si="19"/>
        <v>38427182.286642082</v>
      </c>
      <c r="M220" s="64">
        <f t="shared" si="20"/>
        <v>1850454.5109940579</v>
      </c>
      <c r="N220" s="63">
        <f t="shared" si="21"/>
        <v>207054.87</v>
      </c>
      <c r="O220" s="64">
        <f t="shared" si="22"/>
        <v>1643399.640994058</v>
      </c>
      <c r="P220" s="9">
        <f t="shared" si="23"/>
        <v>4.1012622276409401E-2</v>
      </c>
      <c r="Q220" s="51"/>
      <c r="R220" s="12"/>
      <c r="S220" s="52"/>
    </row>
    <row r="221" spans="8:19">
      <c r="H221" s="45">
        <f t="shared" si="18"/>
        <v>217</v>
      </c>
      <c r="I221" s="8">
        <f t="shared" si="24"/>
        <v>48853</v>
      </c>
      <c r="J221" s="7">
        <v>6496</v>
      </c>
      <c r="K221" s="65">
        <v>1836558.1826013406</v>
      </c>
      <c r="L221" s="65">
        <f t="shared" si="19"/>
        <v>36789187.11404074</v>
      </c>
      <c r="M221" s="66">
        <f t="shared" si="20"/>
        <v>1836558.1826013406</v>
      </c>
      <c r="N221" s="65">
        <f t="shared" si="21"/>
        <v>198563.01</v>
      </c>
      <c r="O221" s="66">
        <f t="shared" si="22"/>
        <v>1637995.1726013406</v>
      </c>
      <c r="P221" s="6">
        <f t="shared" si="23"/>
        <v>4.2625950567568273E-2</v>
      </c>
      <c r="Q221" s="51"/>
      <c r="R221" s="12"/>
      <c r="S221" s="52"/>
    </row>
    <row r="222" spans="8:19">
      <c r="H222" s="44">
        <f t="shared" si="18"/>
        <v>218</v>
      </c>
      <c r="I222" s="11">
        <f t="shared" si="24"/>
        <v>48884</v>
      </c>
      <c r="J222" s="10">
        <v>6526</v>
      </c>
      <c r="K222" s="63">
        <v>1825264.1382237512</v>
      </c>
      <c r="L222" s="63">
        <f t="shared" si="19"/>
        <v>35154022.045816988</v>
      </c>
      <c r="M222" s="64">
        <f t="shared" si="20"/>
        <v>1825264.1382237512</v>
      </c>
      <c r="N222" s="63">
        <f t="shared" si="21"/>
        <v>190099.07</v>
      </c>
      <c r="O222" s="64">
        <f t="shared" si="22"/>
        <v>1635165.0682237512</v>
      </c>
      <c r="P222" s="9">
        <f t="shared" si="23"/>
        <v>4.4446893136154235E-2</v>
      </c>
      <c r="Q222" s="51"/>
      <c r="R222" s="12"/>
      <c r="S222" s="52"/>
    </row>
    <row r="223" spans="8:19">
      <c r="H223" s="45">
        <f t="shared" si="18"/>
        <v>219</v>
      </c>
      <c r="I223" s="8">
        <f t="shared" si="24"/>
        <v>48914</v>
      </c>
      <c r="J223" s="7">
        <v>6556</v>
      </c>
      <c r="K223" s="65">
        <v>1814469.2333728003</v>
      </c>
      <c r="L223" s="65">
        <f t="shared" si="19"/>
        <v>33521202.572444186</v>
      </c>
      <c r="M223" s="66">
        <f t="shared" si="20"/>
        <v>1814469.2333728003</v>
      </c>
      <c r="N223" s="65">
        <f t="shared" si="21"/>
        <v>181649.76</v>
      </c>
      <c r="O223" s="66">
        <f t="shared" si="22"/>
        <v>1632819.4733728003</v>
      </c>
      <c r="P223" s="6">
        <f t="shared" si="23"/>
        <v>4.6447586317284316E-2</v>
      </c>
      <c r="Q223" s="51"/>
      <c r="R223" s="12"/>
      <c r="S223" s="52"/>
    </row>
    <row r="224" spans="8:19">
      <c r="H224" s="44">
        <f t="shared" si="18"/>
        <v>220</v>
      </c>
      <c r="I224" s="11">
        <f t="shared" si="24"/>
        <v>48945</v>
      </c>
      <c r="J224" s="10">
        <v>6586</v>
      </c>
      <c r="K224" s="63">
        <v>1801692.7183712381</v>
      </c>
      <c r="L224" s="63">
        <f t="shared" si="19"/>
        <v>31892722.424072947</v>
      </c>
      <c r="M224" s="64">
        <f t="shared" si="20"/>
        <v>1801692.7183712381</v>
      </c>
      <c r="N224" s="63">
        <f t="shared" si="21"/>
        <v>173212.57</v>
      </c>
      <c r="O224" s="64">
        <f t="shared" si="22"/>
        <v>1628480.148371238</v>
      </c>
      <c r="P224" s="9">
        <f t="shared" si="23"/>
        <v>4.8580600437942406E-2</v>
      </c>
      <c r="Q224" s="51"/>
      <c r="R224" s="12"/>
      <c r="S224" s="52"/>
    </row>
    <row r="225" spans="8:19">
      <c r="H225" s="45">
        <f t="shared" si="18"/>
        <v>221</v>
      </c>
      <c r="I225" s="8">
        <f t="shared" si="24"/>
        <v>48976</v>
      </c>
      <c r="J225" s="7">
        <v>6616</v>
      </c>
      <c r="K225" s="65">
        <v>1789335.9889074422</v>
      </c>
      <c r="L225" s="65">
        <f t="shared" si="19"/>
        <v>30268184.235165507</v>
      </c>
      <c r="M225" s="66">
        <f t="shared" si="20"/>
        <v>1789335.9889074422</v>
      </c>
      <c r="N225" s="65">
        <f t="shared" si="21"/>
        <v>164797.79999999999</v>
      </c>
      <c r="O225" s="66">
        <f t="shared" si="22"/>
        <v>1624538.1889074421</v>
      </c>
      <c r="P225" s="6">
        <f t="shared" si="23"/>
        <v>5.0937582791026469E-2</v>
      </c>
      <c r="Q225" s="51"/>
      <c r="R225" s="12"/>
      <c r="S225" s="52"/>
    </row>
    <row r="226" spans="8:19">
      <c r="H226" s="44">
        <f t="shared" ref="H226:H244" si="25">H225+1</f>
        <v>222</v>
      </c>
      <c r="I226" s="11">
        <f t="shared" si="24"/>
        <v>49004</v>
      </c>
      <c r="J226" s="10">
        <v>6646</v>
      </c>
      <c r="K226" s="63">
        <v>1778206.8609432217</v>
      </c>
      <c r="L226" s="63">
        <f t="shared" si="19"/>
        <v>28646380.774222285</v>
      </c>
      <c r="M226" s="64">
        <f t="shared" si="20"/>
        <v>1778206.8609432217</v>
      </c>
      <c r="N226" s="63">
        <f t="shared" si="21"/>
        <v>156403.4</v>
      </c>
      <c r="O226" s="64">
        <f t="shared" si="22"/>
        <v>1621803.4609432218</v>
      </c>
      <c r="P226" s="9">
        <f t="shared" si="23"/>
        <v>5.3581128234940975E-2</v>
      </c>
      <c r="Q226" s="51"/>
      <c r="R226" s="12"/>
      <c r="S226" s="52"/>
    </row>
    <row r="227" spans="8:19">
      <c r="H227" s="45">
        <f t="shared" si="25"/>
        <v>223</v>
      </c>
      <c r="I227" s="8">
        <f t="shared" si="24"/>
        <v>49035</v>
      </c>
      <c r="J227" s="7">
        <v>6676</v>
      </c>
      <c r="K227" s="65">
        <v>1767231.2733260391</v>
      </c>
      <c r="L227" s="65">
        <f t="shared" si="19"/>
        <v>27027172.630896244</v>
      </c>
      <c r="M227" s="66">
        <f t="shared" si="20"/>
        <v>1767231.2733260391</v>
      </c>
      <c r="N227" s="65">
        <f t="shared" si="21"/>
        <v>148023.13</v>
      </c>
      <c r="O227" s="66">
        <f t="shared" si="22"/>
        <v>1619208.143326039</v>
      </c>
      <c r="P227" s="6">
        <f t="shared" si="23"/>
        <v>5.6524004064872957E-2</v>
      </c>
      <c r="Q227" s="51"/>
      <c r="R227" s="12"/>
      <c r="S227" s="52"/>
    </row>
    <row r="228" spans="8:19">
      <c r="H228" s="44">
        <f t="shared" si="25"/>
        <v>224</v>
      </c>
      <c r="I228" s="11">
        <f t="shared" si="24"/>
        <v>49065</v>
      </c>
      <c r="J228" s="10">
        <v>6706</v>
      </c>
      <c r="K228" s="63">
        <v>1755809.1373838496</v>
      </c>
      <c r="L228" s="63">
        <f t="shared" si="19"/>
        <v>25411019.763512395</v>
      </c>
      <c r="M228" s="64">
        <f t="shared" si="20"/>
        <v>1755809.1373838496</v>
      </c>
      <c r="N228" s="63">
        <f t="shared" si="21"/>
        <v>139656.26999999999</v>
      </c>
      <c r="O228" s="64">
        <f t="shared" si="22"/>
        <v>1616152.8673838496</v>
      </c>
      <c r="P228" s="9">
        <f t="shared" si="23"/>
        <v>5.9797333944444357E-2</v>
      </c>
      <c r="Q228" s="51"/>
      <c r="R228" s="12"/>
      <c r="S228" s="52"/>
    </row>
    <row r="229" spans="8:19">
      <c r="H229" s="45">
        <f t="shared" si="25"/>
        <v>225</v>
      </c>
      <c r="I229" s="8">
        <f t="shared" si="24"/>
        <v>49096</v>
      </c>
      <c r="J229" s="7">
        <v>6736</v>
      </c>
      <c r="K229" s="65">
        <v>1745372.8715070977</v>
      </c>
      <c r="L229" s="65">
        <f t="shared" si="19"/>
        <v>23796952.082005296</v>
      </c>
      <c r="M229" s="66">
        <f t="shared" si="20"/>
        <v>1745372.8715070977</v>
      </c>
      <c r="N229" s="65">
        <f t="shared" si="21"/>
        <v>131305.19</v>
      </c>
      <c r="O229" s="66">
        <f t="shared" si="22"/>
        <v>1614067.6815070978</v>
      </c>
      <c r="P229" s="6">
        <f t="shared" si="23"/>
        <v>6.3518414315065483E-2</v>
      </c>
      <c r="Q229" s="51"/>
      <c r="R229" s="12"/>
      <c r="S229" s="52"/>
    </row>
    <row r="230" spans="8:19">
      <c r="H230" s="44">
        <f t="shared" si="25"/>
        <v>226</v>
      </c>
      <c r="I230" s="11">
        <f t="shared" si="24"/>
        <v>49126</v>
      </c>
      <c r="J230" s="10">
        <v>6766</v>
      </c>
      <c r="K230" s="63">
        <v>1732559.6205086752</v>
      </c>
      <c r="L230" s="63">
        <f t="shared" si="19"/>
        <v>22187357.36149662</v>
      </c>
      <c r="M230" s="64">
        <f t="shared" si="20"/>
        <v>1732559.6205086752</v>
      </c>
      <c r="N230" s="63">
        <f t="shared" si="21"/>
        <v>122964.9</v>
      </c>
      <c r="O230" s="64">
        <f t="shared" si="22"/>
        <v>1609594.7205086753</v>
      </c>
      <c r="P230" s="9">
        <f t="shared" si="23"/>
        <v>6.763869234017636E-2</v>
      </c>
      <c r="Q230" s="51"/>
      <c r="R230" s="12"/>
      <c r="S230" s="52"/>
    </row>
    <row r="231" spans="8:19">
      <c r="H231" s="45">
        <f t="shared" si="25"/>
        <v>227</v>
      </c>
      <c r="I231" s="8">
        <f t="shared" si="24"/>
        <v>49157</v>
      </c>
      <c r="J231" s="7">
        <v>6796</v>
      </c>
      <c r="K231" s="65">
        <v>1721437.9089385024</v>
      </c>
      <c r="L231" s="65">
        <f t="shared" si="19"/>
        <v>20580567.162558116</v>
      </c>
      <c r="M231" s="66">
        <f t="shared" si="20"/>
        <v>1721437.9089385024</v>
      </c>
      <c r="N231" s="65">
        <f t="shared" si="21"/>
        <v>114647.71</v>
      </c>
      <c r="O231" s="66">
        <f t="shared" si="22"/>
        <v>1606790.1989385025</v>
      </c>
      <c r="P231" s="6">
        <f t="shared" si="23"/>
        <v>7.2419178758389935E-2</v>
      </c>
      <c r="Q231" s="51"/>
      <c r="R231" s="12"/>
      <c r="S231" s="52"/>
    </row>
    <row r="232" spans="8:19">
      <c r="H232" s="44">
        <f t="shared" si="25"/>
        <v>228</v>
      </c>
      <c r="I232" s="11">
        <f t="shared" si="24"/>
        <v>49188</v>
      </c>
      <c r="J232" s="10">
        <v>6826</v>
      </c>
      <c r="K232" s="63">
        <v>1709219.5422453452</v>
      </c>
      <c r="L232" s="63">
        <f t="shared" si="19"/>
        <v>18977692.640312772</v>
      </c>
      <c r="M232" s="64">
        <f t="shared" si="20"/>
        <v>1709219.5422453452</v>
      </c>
      <c r="N232" s="63">
        <f t="shared" si="21"/>
        <v>106345.02</v>
      </c>
      <c r="O232" s="64">
        <f t="shared" si="22"/>
        <v>1602874.5222453452</v>
      </c>
      <c r="P232" s="9">
        <f t="shared" si="23"/>
        <v>7.7882913021047745E-2</v>
      </c>
      <c r="Q232" s="51"/>
      <c r="R232" s="12"/>
      <c r="S232" s="52"/>
    </row>
    <row r="233" spans="8:19">
      <c r="H233" s="45">
        <f t="shared" si="25"/>
        <v>229</v>
      </c>
      <c r="I233" s="8">
        <f t="shared" si="24"/>
        <v>49218</v>
      </c>
      <c r="J233" s="7">
        <v>6856</v>
      </c>
      <c r="K233" s="65">
        <v>1698102.1414379114</v>
      </c>
      <c r="L233" s="65">
        <f t="shared" si="19"/>
        <v>17377653.05887486</v>
      </c>
      <c r="M233" s="66">
        <f t="shared" si="20"/>
        <v>1698102.1414379114</v>
      </c>
      <c r="N233" s="65">
        <f t="shared" si="21"/>
        <v>98062.56</v>
      </c>
      <c r="O233" s="66">
        <f t="shared" si="22"/>
        <v>1600039.5814379114</v>
      </c>
      <c r="P233" s="6">
        <f t="shared" si="23"/>
        <v>8.4311597398256791E-2</v>
      </c>
      <c r="Q233" s="51"/>
      <c r="R233" s="12"/>
      <c r="S233" s="52"/>
    </row>
    <row r="234" spans="8:19">
      <c r="H234" s="44">
        <f t="shared" si="25"/>
        <v>230</v>
      </c>
      <c r="I234" s="11">
        <f t="shared" si="24"/>
        <v>49249</v>
      </c>
      <c r="J234" s="10">
        <v>6886</v>
      </c>
      <c r="K234" s="63">
        <v>1687512.5314627495</v>
      </c>
      <c r="L234" s="63">
        <f t="shared" si="19"/>
        <v>15779935.277412111</v>
      </c>
      <c r="M234" s="64">
        <f t="shared" si="20"/>
        <v>1687512.5314627495</v>
      </c>
      <c r="N234" s="63">
        <f t="shared" si="21"/>
        <v>89794.75</v>
      </c>
      <c r="O234" s="64">
        <f t="shared" si="22"/>
        <v>1597717.7814627495</v>
      </c>
      <c r="P234" s="9">
        <f t="shared" si="23"/>
        <v>9.1940941394660108E-2</v>
      </c>
      <c r="Q234" s="51"/>
      <c r="R234" s="12"/>
      <c r="S234" s="52"/>
    </row>
    <row r="235" spans="8:19">
      <c r="H235" s="45">
        <f t="shared" si="25"/>
        <v>231</v>
      </c>
      <c r="I235" s="8">
        <f t="shared" si="24"/>
        <v>49279</v>
      </c>
      <c r="J235" s="7">
        <v>6916</v>
      </c>
      <c r="K235" s="65">
        <v>1674473.3731169975</v>
      </c>
      <c r="L235" s="65">
        <f t="shared" si="19"/>
        <v>14187000.834295113</v>
      </c>
      <c r="M235" s="66">
        <f t="shared" si="20"/>
        <v>1674473.3731169975</v>
      </c>
      <c r="N235" s="65">
        <f t="shared" si="21"/>
        <v>81538.929999999993</v>
      </c>
      <c r="O235" s="66">
        <f t="shared" si="22"/>
        <v>1592934.4431169976</v>
      </c>
      <c r="P235" s="6">
        <f t="shared" si="23"/>
        <v>0.10094682995291961</v>
      </c>
      <c r="Q235" s="51"/>
      <c r="R235" s="12"/>
      <c r="S235" s="52"/>
    </row>
    <row r="236" spans="8:19">
      <c r="H236" s="44">
        <f t="shared" si="25"/>
        <v>232</v>
      </c>
      <c r="I236" s="11">
        <f t="shared" si="24"/>
        <v>49310</v>
      </c>
      <c r="J236" s="10">
        <v>6946</v>
      </c>
      <c r="K236" s="63">
        <v>1663198.6921691864</v>
      </c>
      <c r="L236" s="63">
        <f t="shared" si="19"/>
        <v>12597109.982125927</v>
      </c>
      <c r="M236" s="64">
        <f t="shared" si="20"/>
        <v>1663198.6921691864</v>
      </c>
      <c r="N236" s="63">
        <f t="shared" si="21"/>
        <v>73307.839999999997</v>
      </c>
      <c r="O236" s="64">
        <f t="shared" si="22"/>
        <v>1589890.8521691863</v>
      </c>
      <c r="P236" s="9">
        <f t="shared" si="23"/>
        <v>0.11206673424067511</v>
      </c>
      <c r="Q236" s="51"/>
      <c r="R236" s="12"/>
      <c r="S236" s="52"/>
    </row>
    <row r="237" spans="8:19">
      <c r="H237" s="45">
        <f t="shared" si="25"/>
        <v>233</v>
      </c>
      <c r="I237" s="8">
        <f t="shared" si="24"/>
        <v>49341</v>
      </c>
      <c r="J237" s="7">
        <v>6976</v>
      </c>
      <c r="K237" s="65">
        <v>1652304.7690023973</v>
      </c>
      <c r="L237" s="65">
        <f t="shared" si="19"/>
        <v>11009897.683123529</v>
      </c>
      <c r="M237" s="66">
        <f t="shared" si="20"/>
        <v>1652304.7690023973</v>
      </c>
      <c r="N237" s="65">
        <f t="shared" si="21"/>
        <v>65092.47</v>
      </c>
      <c r="O237" s="66">
        <f t="shared" si="22"/>
        <v>1587212.2990023973</v>
      </c>
      <c r="P237" s="6">
        <f t="shared" si="23"/>
        <v>0.12599812982934158</v>
      </c>
      <c r="Q237" s="51"/>
      <c r="R237" s="12"/>
      <c r="S237" s="52"/>
    </row>
    <row r="238" spans="8:19">
      <c r="H238" s="44">
        <f t="shared" si="25"/>
        <v>234</v>
      </c>
      <c r="I238" s="11">
        <f t="shared" si="24"/>
        <v>49369</v>
      </c>
      <c r="J238" s="10">
        <v>7006</v>
      </c>
      <c r="K238" s="63">
        <v>1641606.4162880951</v>
      </c>
      <c r="L238" s="63">
        <f t="shared" si="19"/>
        <v>9425182.2068354338</v>
      </c>
      <c r="M238" s="64">
        <f t="shared" si="20"/>
        <v>1641606.4162880951</v>
      </c>
      <c r="N238" s="63">
        <f t="shared" si="21"/>
        <v>56890.94</v>
      </c>
      <c r="O238" s="64">
        <f t="shared" si="22"/>
        <v>1584715.4762880951</v>
      </c>
      <c r="P238" s="9">
        <f t="shared" si="23"/>
        <v>0.14393553163688513</v>
      </c>
      <c r="Q238" s="51"/>
      <c r="R238" s="12"/>
      <c r="S238" s="52"/>
    </row>
    <row r="239" spans="8:19">
      <c r="H239" s="45">
        <f t="shared" si="25"/>
        <v>235</v>
      </c>
      <c r="I239" s="8">
        <f t="shared" si="24"/>
        <v>49400</v>
      </c>
      <c r="J239" s="7">
        <v>7036</v>
      </c>
      <c r="K239" s="65">
        <v>1629550.1740534327</v>
      </c>
      <c r="L239" s="65">
        <f t="shared" si="19"/>
        <v>7844334.342782001</v>
      </c>
      <c r="M239" s="66">
        <f t="shared" si="20"/>
        <v>1629550.1740534327</v>
      </c>
      <c r="N239" s="65">
        <f t="shared" si="21"/>
        <v>48702.31</v>
      </c>
      <c r="O239" s="66">
        <f t="shared" si="22"/>
        <v>1580847.8640534326</v>
      </c>
      <c r="P239" s="6">
        <f t="shared" si="23"/>
        <v>0.16772597381798654</v>
      </c>
      <c r="Q239" s="51"/>
      <c r="R239" s="12"/>
      <c r="S239" s="52"/>
    </row>
    <row r="240" spans="8:19">
      <c r="H240" s="44">
        <f t="shared" si="25"/>
        <v>236</v>
      </c>
      <c r="I240" s="11">
        <f t="shared" si="24"/>
        <v>49430</v>
      </c>
      <c r="J240" s="10">
        <v>7066</v>
      </c>
      <c r="K240" s="63">
        <v>1617540.1485513998</v>
      </c>
      <c r="L240" s="63">
        <f t="shared" si="19"/>
        <v>6267327.8642306011</v>
      </c>
      <c r="M240" s="64">
        <f t="shared" si="20"/>
        <v>1617540.1485513998</v>
      </c>
      <c r="N240" s="63">
        <f t="shared" si="21"/>
        <v>40533.67</v>
      </c>
      <c r="O240" s="64">
        <f t="shared" si="22"/>
        <v>1577006.4785513999</v>
      </c>
      <c r="P240" s="9">
        <f t="shared" si="23"/>
        <v>0.20103764190042325</v>
      </c>
      <c r="Q240" s="51"/>
      <c r="R240" s="12"/>
      <c r="S240" s="52"/>
    </row>
    <row r="241" spans="8:19">
      <c r="H241" s="45">
        <f t="shared" si="25"/>
        <v>237</v>
      </c>
      <c r="I241" s="8">
        <f t="shared" si="24"/>
        <v>49461</v>
      </c>
      <c r="J241" s="7">
        <v>7096</v>
      </c>
      <c r="K241" s="65">
        <v>1605175.4543818161</v>
      </c>
      <c r="L241" s="65">
        <f t="shared" si="19"/>
        <v>4694537.2798487851</v>
      </c>
      <c r="M241" s="66">
        <f t="shared" si="20"/>
        <v>1605175.4543818161</v>
      </c>
      <c r="N241" s="65">
        <f t="shared" si="21"/>
        <v>32384.87</v>
      </c>
      <c r="O241" s="66">
        <f t="shared" si="22"/>
        <v>1572790.584381816</v>
      </c>
      <c r="P241" s="6">
        <f t="shared" si="23"/>
        <v>0.25095074303646586</v>
      </c>
      <c r="Q241" s="51"/>
      <c r="R241" s="12"/>
      <c r="S241" s="52"/>
    </row>
    <row r="242" spans="8:19">
      <c r="H242" s="44">
        <f t="shared" si="25"/>
        <v>238</v>
      </c>
      <c r="I242" s="11">
        <f t="shared" si="24"/>
        <v>49491</v>
      </c>
      <c r="J242" s="10">
        <v>7126</v>
      </c>
      <c r="K242" s="63">
        <v>1593119.5741172861</v>
      </c>
      <c r="L242" s="63">
        <f t="shared" si="19"/>
        <v>3125675.5757314991</v>
      </c>
      <c r="M242" s="64">
        <f t="shared" si="20"/>
        <v>1593119.5741172861</v>
      </c>
      <c r="N242" s="63">
        <f t="shared" si="21"/>
        <v>24257.87</v>
      </c>
      <c r="O242" s="64">
        <f t="shared" si="22"/>
        <v>1568861.704117286</v>
      </c>
      <c r="P242" s="9">
        <f t="shared" si="23"/>
        <v>0.33418878381296407</v>
      </c>
      <c r="Q242" s="51"/>
      <c r="R242" s="12"/>
      <c r="S242" s="52"/>
    </row>
    <row r="243" spans="8:19">
      <c r="H243" s="45">
        <f t="shared" si="25"/>
        <v>239</v>
      </c>
      <c r="I243" s="8">
        <f t="shared" si="24"/>
        <v>49522</v>
      </c>
      <c r="J243" s="7">
        <v>7156</v>
      </c>
      <c r="K243" s="65">
        <v>1581466.5818518843</v>
      </c>
      <c r="L243" s="65">
        <f t="shared" si="19"/>
        <v>1560360.1538796148</v>
      </c>
      <c r="M243" s="66">
        <f t="shared" si="20"/>
        <v>1581466.5818518843</v>
      </c>
      <c r="N243" s="65">
        <f t="shared" si="21"/>
        <v>16151.16</v>
      </c>
      <c r="O243" s="66">
        <f t="shared" si="22"/>
        <v>1565315.4218518843</v>
      </c>
      <c r="P243" s="6">
        <f t="shared" si="23"/>
        <v>0.5007926715124793</v>
      </c>
      <c r="Q243" s="51"/>
      <c r="R243" s="12"/>
      <c r="S243" s="52"/>
    </row>
    <row r="244" spans="8:19" ht="13.5" thickBot="1">
      <c r="H244" s="46">
        <f t="shared" si="25"/>
        <v>240</v>
      </c>
      <c r="I244" s="5">
        <f t="shared" si="24"/>
        <v>49553</v>
      </c>
      <c r="J244" s="4">
        <v>7186</v>
      </c>
      <c r="K244" s="67">
        <v>1568422.9638791801</v>
      </c>
      <c r="L244" s="67">
        <f t="shared" si="19"/>
        <v>0</v>
      </c>
      <c r="M244" s="68">
        <f t="shared" si="20"/>
        <v>1568422.9638791801</v>
      </c>
      <c r="N244" s="67">
        <f t="shared" si="21"/>
        <v>8062.78</v>
      </c>
      <c r="O244" s="68">
        <f t="shared" si="22"/>
        <v>1560360.1538796148</v>
      </c>
      <c r="P244" s="3">
        <f t="shared" si="23"/>
        <v>1</v>
      </c>
      <c r="Q244" s="51"/>
      <c r="R244" s="12"/>
      <c r="S244" s="52"/>
    </row>
  </sheetData>
  <mergeCells count="11">
    <mergeCell ref="B12:F12"/>
    <mergeCell ref="C14:C15"/>
    <mergeCell ref="D14:D15"/>
    <mergeCell ref="E14:E15"/>
    <mergeCell ref="F14:F15"/>
    <mergeCell ref="F48:F49"/>
    <mergeCell ref="B48:B49"/>
    <mergeCell ref="C48:C49"/>
    <mergeCell ref="D48:D49"/>
    <mergeCell ref="E48:E49"/>
    <mergeCell ref="B14:B15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FLUXO CRI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Jardim</dc:creator>
  <cp:lastModifiedBy>Caixa</cp:lastModifiedBy>
  <cp:lastPrinted>2012-03-29T18:19:25Z</cp:lastPrinted>
  <dcterms:created xsi:type="dcterms:W3CDTF">2012-03-26T14:23:44Z</dcterms:created>
  <dcterms:modified xsi:type="dcterms:W3CDTF">2015-09-30T14:53:35Z</dcterms:modified>
</cp:coreProperties>
</file>