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j\OneDrive\Doutorado\ISC22023\"/>
    </mc:Choice>
  </mc:AlternateContent>
  <xr:revisionPtr revIDLastSave="0" documentId="13_ncr:1_{56A0B2DB-5E90-42CE-A46F-11F5B6D5232E}" xr6:coauthVersionLast="47" xr6:coauthVersionMax="47" xr10:uidLastSave="{00000000-0000-0000-0000-000000000000}"/>
  <bookViews>
    <workbookView xWindow="-120" yWindow="-120" windowWidth="29040" windowHeight="15720" xr2:uid="{66018DBA-2401-4BC5-9A99-EA0C6EC54BED}"/>
  </bookViews>
  <sheets>
    <sheet name="Estimated Simulation" sheetId="1" r:id="rId1"/>
    <sheet name="AquaMOM IoT Device Simulation" sheetId="2" r:id="rId2"/>
    <sheet name="Battery Experiments -Adaptation" sheetId="4" r:id="rId3"/>
    <sheet name="Resul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M26" i="2" s="1"/>
  <c r="P26" i="2" s="1"/>
  <c r="H26" i="2"/>
  <c r="G26" i="2" s="1"/>
  <c r="F26" i="2"/>
  <c r="D26" i="2" s="1"/>
  <c r="C26" i="2"/>
  <c r="H25" i="2"/>
  <c r="G25" i="2"/>
  <c r="F25" i="2"/>
  <c r="D25" i="2" s="1"/>
  <c r="H24" i="2"/>
  <c r="G24" i="2" s="1"/>
  <c r="F24" i="2"/>
  <c r="L24" i="2" s="1"/>
  <c r="M24" i="2" s="1"/>
  <c r="P24" i="2" s="1"/>
  <c r="L23" i="2"/>
  <c r="M23" i="2" s="1"/>
  <c r="P23" i="2" s="1"/>
  <c r="H23" i="2"/>
  <c r="G23" i="2" s="1"/>
  <c r="F23" i="2"/>
  <c r="C23" i="2" s="1"/>
  <c r="D23" i="2"/>
  <c r="H22" i="2"/>
  <c r="G22" i="2" s="1"/>
  <c r="F22" i="2"/>
  <c r="C22" i="2" s="1"/>
  <c r="D22" i="2"/>
  <c r="H21" i="2"/>
  <c r="G21" i="2"/>
  <c r="F21" i="2"/>
  <c r="L21" i="2" s="1"/>
  <c r="M21" i="2" s="1"/>
  <c r="P21" i="2" s="1"/>
  <c r="D21" i="2"/>
  <c r="C21" i="2"/>
  <c r="M20" i="2"/>
  <c r="P20" i="2" s="1"/>
  <c r="L20" i="2"/>
  <c r="H20" i="2"/>
  <c r="G20" i="2"/>
  <c r="F20" i="2"/>
  <c r="D20" i="2" s="1"/>
  <c r="C20" i="2"/>
  <c r="H19" i="2"/>
  <c r="G19" i="2"/>
  <c r="F19" i="2"/>
  <c r="L19" i="2" s="1"/>
  <c r="M19" i="2" s="1"/>
  <c r="P19" i="2" s="1"/>
  <c r="D19" i="2"/>
  <c r="C19" i="2"/>
  <c r="L18" i="2"/>
  <c r="M18" i="2" s="1"/>
  <c r="P18" i="2" s="1"/>
  <c r="H18" i="2"/>
  <c r="G18" i="2" s="1"/>
  <c r="F18" i="2"/>
  <c r="D18" i="2" s="1"/>
  <c r="C18" i="2"/>
  <c r="H17" i="2"/>
  <c r="G17" i="2"/>
  <c r="F17" i="2"/>
  <c r="D17" i="2" s="1"/>
  <c r="H16" i="2"/>
  <c r="G16" i="2" s="1"/>
  <c r="F16" i="2"/>
  <c r="L16" i="2" s="1"/>
  <c r="M16" i="2" s="1"/>
  <c r="P16" i="2" s="1"/>
  <c r="L15" i="2"/>
  <c r="M15" i="2" s="1"/>
  <c r="P15" i="2" s="1"/>
  <c r="H15" i="2"/>
  <c r="G15" i="2" s="1"/>
  <c r="F15" i="2"/>
  <c r="C15" i="2" s="1"/>
  <c r="D15" i="2"/>
  <c r="H14" i="2"/>
  <c r="G14" i="2" s="1"/>
  <c r="F14" i="2"/>
  <c r="C14" i="2" s="1"/>
  <c r="D14" i="2"/>
  <c r="H13" i="2"/>
  <c r="G13" i="2"/>
  <c r="F13" i="2"/>
  <c r="L13" i="2" s="1"/>
  <c r="M13" i="2" s="1"/>
  <c r="P13" i="2" s="1"/>
  <c r="D13" i="2"/>
  <c r="C13" i="2"/>
  <c r="M12" i="2"/>
  <c r="P12" i="2" s="1"/>
  <c r="L12" i="2"/>
  <c r="H12" i="2"/>
  <c r="G12" i="2"/>
  <c r="F12" i="2"/>
  <c r="D12" i="2" s="1"/>
  <c r="C12" i="2"/>
  <c r="H11" i="2"/>
  <c r="G11" i="2"/>
  <c r="F11" i="2"/>
  <c r="L11" i="2" s="1"/>
  <c r="M11" i="2" s="1"/>
  <c r="P11" i="2" s="1"/>
  <c r="D11" i="2"/>
  <c r="C11" i="2"/>
  <c r="L10" i="2"/>
  <c r="M10" i="2" s="1"/>
  <c r="P10" i="2" s="1"/>
  <c r="H10" i="2"/>
  <c r="G10" i="2" s="1"/>
  <c r="F10" i="2"/>
  <c r="D10" i="2" s="1"/>
  <c r="C10" i="2"/>
  <c r="H9" i="2"/>
  <c r="G9" i="2"/>
  <c r="F9" i="2"/>
  <c r="D9" i="2" s="1"/>
  <c r="H8" i="2"/>
  <c r="G8" i="2" s="1"/>
  <c r="F8" i="2"/>
  <c r="L8" i="2" s="1"/>
  <c r="M8" i="2" s="1"/>
  <c r="P8" i="2" s="1"/>
  <c r="L7" i="2"/>
  <c r="M7" i="2" s="1"/>
  <c r="P7" i="2" s="1"/>
  <c r="H7" i="2"/>
  <c r="G7" i="2" s="1"/>
  <c r="F7" i="2"/>
  <c r="D7" i="2"/>
  <c r="C7" i="2"/>
  <c r="V6" i="2"/>
  <c r="L6" i="2"/>
  <c r="M6" i="2" s="1"/>
  <c r="P6" i="2" s="1"/>
  <c r="K6" i="2"/>
  <c r="H6" i="2"/>
  <c r="G6" i="2"/>
  <c r="F6" i="2"/>
  <c r="D6" i="2" s="1"/>
  <c r="C6" i="2"/>
  <c r="B6" i="2"/>
  <c r="V5" i="2"/>
  <c r="L5" i="2"/>
  <c r="M5" i="2" s="1"/>
  <c r="P5" i="2" s="1"/>
  <c r="K5" i="2"/>
  <c r="H5" i="2"/>
  <c r="G5" i="2"/>
  <c r="F5" i="2"/>
  <c r="D5" i="2" s="1"/>
  <c r="B5" i="2"/>
  <c r="V4" i="2"/>
  <c r="L4" i="2"/>
  <c r="M4" i="2" s="1"/>
  <c r="P4" i="2" s="1"/>
  <c r="K4" i="2"/>
  <c r="H4" i="2"/>
  <c r="G4" i="2"/>
  <c r="F4" i="2"/>
  <c r="D4" i="2" s="1"/>
  <c r="B4" i="2"/>
  <c r="AA3" i="2"/>
  <c r="X3" i="2"/>
  <c r="V3" i="2"/>
  <c r="L3" i="2"/>
  <c r="M3" i="2" s="1"/>
  <c r="P3" i="2" s="1"/>
  <c r="K3" i="2"/>
  <c r="H3" i="2"/>
  <c r="G3" i="2"/>
  <c r="F3" i="2"/>
  <c r="D3" i="2" s="1"/>
  <c r="B3" i="2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  <c r="G9" i="1"/>
  <c r="G10" i="1"/>
  <c r="G11" i="1"/>
  <c r="G4" i="1"/>
  <c r="G5" i="1"/>
  <c r="G6" i="1"/>
  <c r="G7" i="1"/>
  <c r="G3" i="1"/>
  <c r="AA10" i="1"/>
  <c r="AA4" i="1"/>
  <c r="AA3" i="1"/>
  <c r="X3" i="1"/>
  <c r="V6" i="1"/>
  <c r="V5" i="1"/>
  <c r="V4" i="1"/>
  <c r="V3" i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15" i="1"/>
  <c r="P15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K6" i="1"/>
  <c r="K5" i="1"/>
  <c r="K4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11" i="1"/>
  <c r="C11" i="1" s="1"/>
  <c r="F12" i="1"/>
  <c r="D12" i="1" s="1"/>
  <c r="F13" i="1"/>
  <c r="D13" i="1" s="1"/>
  <c r="F14" i="1"/>
  <c r="D14" i="1" s="1"/>
  <c r="F15" i="1"/>
  <c r="F16" i="1"/>
  <c r="D16" i="1" s="1"/>
  <c r="F17" i="1"/>
  <c r="D17" i="1" s="1"/>
  <c r="F18" i="1"/>
  <c r="D18" i="1" s="1"/>
  <c r="F19" i="1"/>
  <c r="C19" i="1" s="1"/>
  <c r="F20" i="1"/>
  <c r="C20" i="1" s="1"/>
  <c r="F21" i="1"/>
  <c r="C21" i="1" s="1"/>
  <c r="F22" i="1"/>
  <c r="C22" i="1" s="1"/>
  <c r="F23" i="1"/>
  <c r="F24" i="1"/>
  <c r="D24" i="1" s="1"/>
  <c r="F25" i="1"/>
  <c r="D25" i="1" s="1"/>
  <c r="F26" i="1"/>
  <c r="D26" i="1" s="1"/>
  <c r="F10" i="1"/>
  <c r="D10" i="1" s="1"/>
  <c r="F9" i="1"/>
  <c r="D9" i="1" s="1"/>
  <c r="F6" i="1"/>
  <c r="C6" i="1" s="1"/>
  <c r="F7" i="1"/>
  <c r="D7" i="1" s="1"/>
  <c r="F8" i="1"/>
  <c r="D8" i="1" s="1"/>
  <c r="F5" i="1"/>
  <c r="C5" i="1" s="1"/>
  <c r="F4" i="1"/>
  <c r="C4" i="1" s="1"/>
  <c r="F3" i="1"/>
  <c r="D11" i="1"/>
  <c r="D15" i="1"/>
  <c r="D20" i="1"/>
  <c r="D23" i="1"/>
  <c r="C14" i="1"/>
  <c r="C15" i="1"/>
  <c r="C23" i="1"/>
  <c r="C24" i="1"/>
  <c r="B6" i="1"/>
  <c r="B5" i="1"/>
  <c r="B4" i="1"/>
  <c r="B3" i="1"/>
  <c r="Q8" i="2" l="1"/>
  <c r="Q7" i="2"/>
  <c r="S8" i="2"/>
  <c r="R8" i="2" s="1"/>
  <c r="S6" i="2"/>
  <c r="R6" i="2" s="1"/>
  <c r="S5" i="2"/>
  <c r="R5" i="2" s="1"/>
  <c r="S4" i="2"/>
  <c r="R4" i="2" s="1"/>
  <c r="S3" i="2"/>
  <c r="R3" i="2" s="1"/>
  <c r="S7" i="2"/>
  <c r="R7" i="2" s="1"/>
  <c r="Q6" i="2"/>
  <c r="Q5" i="2"/>
  <c r="Q4" i="2"/>
  <c r="Q3" i="2"/>
  <c r="AB3" i="2"/>
  <c r="C8" i="2"/>
  <c r="C16" i="2"/>
  <c r="C24" i="2"/>
  <c r="D8" i="2"/>
  <c r="D16" i="2"/>
  <c r="D24" i="2"/>
  <c r="L17" i="2"/>
  <c r="M17" i="2" s="1"/>
  <c r="P17" i="2" s="1"/>
  <c r="L14" i="2"/>
  <c r="M14" i="2" s="1"/>
  <c r="P14" i="2" s="1"/>
  <c r="L22" i="2"/>
  <c r="M22" i="2" s="1"/>
  <c r="P22" i="2" s="1"/>
  <c r="L25" i="2"/>
  <c r="M25" i="2" s="1"/>
  <c r="P25" i="2" s="1"/>
  <c r="C3" i="2"/>
  <c r="C4" i="2"/>
  <c r="C5" i="2"/>
  <c r="L9" i="2"/>
  <c r="M9" i="2" s="1"/>
  <c r="P9" i="2" s="1"/>
  <c r="C9" i="2"/>
  <c r="C17" i="2"/>
  <c r="C25" i="2"/>
  <c r="AD3" i="2"/>
  <c r="AC3" i="2" s="1"/>
  <c r="Q23" i="1"/>
  <c r="O23" i="1" s="1"/>
  <c r="Q19" i="1"/>
  <c r="N19" i="1" s="1"/>
  <c r="Q15" i="1"/>
  <c r="N15" i="1" s="1"/>
  <c r="S11" i="1"/>
  <c r="R11" i="1" s="1"/>
  <c r="S7" i="1"/>
  <c r="R7" i="1" s="1"/>
  <c r="S4" i="1"/>
  <c r="R4" i="1" s="1"/>
  <c r="S26" i="1"/>
  <c r="R26" i="1" s="1"/>
  <c r="S22" i="1"/>
  <c r="R22" i="1" s="1"/>
  <c r="S18" i="1"/>
  <c r="R18" i="1" s="1"/>
  <c r="S14" i="1"/>
  <c r="R14" i="1" s="1"/>
  <c r="Q11" i="1"/>
  <c r="N11" i="1" s="1"/>
  <c r="Q7" i="1"/>
  <c r="N7" i="1" s="1"/>
  <c r="Q4" i="1"/>
  <c r="Q25" i="1"/>
  <c r="Q21" i="1"/>
  <c r="Q13" i="1"/>
  <c r="W13" i="1" s="1"/>
  <c r="Q3" i="1"/>
  <c r="O3" i="1" s="1"/>
  <c r="Q26" i="1"/>
  <c r="N26" i="1" s="1"/>
  <c r="Q22" i="1"/>
  <c r="O22" i="1" s="1"/>
  <c r="Q18" i="1"/>
  <c r="N18" i="1" s="1"/>
  <c r="Q14" i="1"/>
  <c r="S10" i="1"/>
  <c r="R10" i="1" s="1"/>
  <c r="S6" i="1"/>
  <c r="R6" i="1" s="1"/>
  <c r="Q17" i="1"/>
  <c r="S9" i="1"/>
  <c r="R9" i="1" s="1"/>
  <c r="S25" i="1"/>
  <c r="R25" i="1" s="1"/>
  <c r="S21" i="1"/>
  <c r="R21" i="1" s="1"/>
  <c r="S17" i="1"/>
  <c r="R17" i="1" s="1"/>
  <c r="S13" i="1"/>
  <c r="R13" i="1" s="1"/>
  <c r="Q10" i="1"/>
  <c r="Q6" i="1"/>
  <c r="S3" i="1"/>
  <c r="R3" i="1" s="1"/>
  <c r="S24" i="1"/>
  <c r="R24" i="1" s="1"/>
  <c r="S20" i="1"/>
  <c r="R20" i="1" s="1"/>
  <c r="S16" i="1"/>
  <c r="R16" i="1" s="1"/>
  <c r="Q9" i="1"/>
  <c r="S5" i="1"/>
  <c r="R5" i="1" s="1"/>
  <c r="Q24" i="1"/>
  <c r="Q20" i="1"/>
  <c r="Q16" i="1"/>
  <c r="S12" i="1"/>
  <c r="R12" i="1" s="1"/>
  <c r="S8" i="1"/>
  <c r="R8" i="1" s="1"/>
  <c r="Q5" i="1"/>
  <c r="O5" i="1" s="1"/>
  <c r="S23" i="1"/>
  <c r="R23" i="1" s="1"/>
  <c r="S19" i="1"/>
  <c r="R19" i="1" s="1"/>
  <c r="S15" i="1"/>
  <c r="R15" i="1" s="1"/>
  <c r="Q12" i="1"/>
  <c r="Q8" i="1"/>
  <c r="C10" i="1"/>
  <c r="D19" i="1"/>
  <c r="D4" i="1"/>
  <c r="C17" i="1"/>
  <c r="D22" i="1"/>
  <c r="C25" i="1"/>
  <c r="C9" i="1"/>
  <c r="C7" i="1"/>
  <c r="C8" i="1"/>
  <c r="C16" i="1"/>
  <c r="D6" i="1"/>
  <c r="C13" i="1"/>
  <c r="D21" i="1"/>
  <c r="C12" i="1"/>
  <c r="C26" i="1"/>
  <c r="C18" i="1"/>
  <c r="D5" i="1"/>
  <c r="D3" i="1"/>
  <c r="C3" i="1"/>
  <c r="S19" i="2" l="1"/>
  <c r="R19" i="2" s="1"/>
  <c r="Q22" i="2"/>
  <c r="O22" i="2" s="1"/>
  <c r="S26" i="2"/>
  <c r="R26" i="2" s="1"/>
  <c r="Q18" i="2"/>
  <c r="N18" i="2" s="1"/>
  <c r="S16" i="2"/>
  <c r="R16" i="2" s="1"/>
  <c r="Q11" i="2"/>
  <c r="N11" i="2" s="1"/>
  <c r="Q23" i="2"/>
  <c r="N23" i="2" s="1"/>
  <c r="Q26" i="2"/>
  <c r="O26" i="2" s="1"/>
  <c r="S12" i="2"/>
  <c r="R12" i="2" s="1"/>
  <c r="Q16" i="2"/>
  <c r="N16" i="2" s="1"/>
  <c r="Q14" i="2"/>
  <c r="O14" i="2" s="1"/>
  <c r="S11" i="2"/>
  <c r="R11" i="2" s="1"/>
  <c r="S10" i="2"/>
  <c r="R10" i="2" s="1"/>
  <c r="O4" i="2"/>
  <c r="N4" i="2"/>
  <c r="W4" i="2"/>
  <c r="W8" i="2"/>
  <c r="O8" i="2"/>
  <c r="N8" i="2"/>
  <c r="Z3" i="2"/>
  <c r="Y3" i="2"/>
  <c r="X4" i="2"/>
  <c r="AA4" i="2" s="1"/>
  <c r="O5" i="2"/>
  <c r="N5" i="2"/>
  <c r="W5" i="2"/>
  <c r="S20" i="2"/>
  <c r="R20" i="2" s="1"/>
  <c r="S9" i="2"/>
  <c r="R9" i="2" s="1"/>
  <c r="Q13" i="2"/>
  <c r="S24" i="2"/>
  <c r="R24" i="2" s="1"/>
  <c r="S22" i="2"/>
  <c r="R22" i="2" s="1"/>
  <c r="S15" i="2"/>
  <c r="R15" i="2" s="1"/>
  <c r="S17" i="2"/>
  <c r="R17" i="2" s="1"/>
  <c r="Q21" i="2"/>
  <c r="N7" i="2"/>
  <c r="O7" i="2"/>
  <c r="W7" i="2"/>
  <c r="Q12" i="2"/>
  <c r="O6" i="2"/>
  <c r="N6" i="2"/>
  <c r="W6" i="2"/>
  <c r="Q9" i="2"/>
  <c r="Q17" i="2"/>
  <c r="Q19" i="2"/>
  <c r="Q24" i="2"/>
  <c r="S13" i="2"/>
  <c r="R13" i="2" s="1"/>
  <c r="S18" i="2"/>
  <c r="R18" i="2" s="1"/>
  <c r="S23" i="2"/>
  <c r="R23" i="2" s="1"/>
  <c r="S25" i="2"/>
  <c r="R25" i="2" s="1"/>
  <c r="Q15" i="2"/>
  <c r="Q20" i="2"/>
  <c r="O3" i="2"/>
  <c r="N3" i="2"/>
  <c r="W3" i="2"/>
  <c r="Q25" i="2"/>
  <c r="S14" i="2"/>
  <c r="R14" i="2" s="1"/>
  <c r="Q10" i="2"/>
  <c r="S21" i="2"/>
  <c r="R21" i="2" s="1"/>
  <c r="O8" i="1"/>
  <c r="W8" i="1"/>
  <c r="N12" i="1"/>
  <c r="W12" i="1"/>
  <c r="O21" i="1"/>
  <c r="W21" i="1"/>
  <c r="O25" i="1"/>
  <c r="W25" i="1"/>
  <c r="O9" i="1"/>
  <c r="W9" i="1"/>
  <c r="O18" i="1"/>
  <c r="W18" i="1"/>
  <c r="O7" i="1"/>
  <c r="W7" i="1"/>
  <c r="O16" i="1"/>
  <c r="W16" i="1"/>
  <c r="O10" i="1"/>
  <c r="W10" i="1"/>
  <c r="N22" i="1"/>
  <c r="W22" i="1"/>
  <c r="O11" i="1"/>
  <c r="W11" i="1"/>
  <c r="O15" i="1"/>
  <c r="W15" i="1"/>
  <c r="O17" i="1"/>
  <c r="W17" i="1"/>
  <c r="N20" i="1"/>
  <c r="W20" i="1"/>
  <c r="O24" i="1"/>
  <c r="W24" i="1"/>
  <c r="N4" i="1"/>
  <c r="W4" i="1"/>
  <c r="O26" i="1"/>
  <c r="W26" i="1"/>
  <c r="O19" i="1"/>
  <c r="W19" i="1"/>
  <c r="N6" i="1"/>
  <c r="W6" i="1"/>
  <c r="N14" i="1"/>
  <c r="W14" i="1"/>
  <c r="N5" i="1"/>
  <c r="W5" i="1"/>
  <c r="N3" i="1"/>
  <c r="W3" i="1"/>
  <c r="N23" i="1"/>
  <c r="W23" i="1"/>
  <c r="N25" i="1"/>
  <c r="N9" i="1"/>
  <c r="N8" i="1"/>
  <c r="N10" i="1"/>
  <c r="N24" i="1"/>
  <c r="O20" i="1"/>
  <c r="O4" i="1"/>
  <c r="N17" i="1"/>
  <c r="O12" i="1"/>
  <c r="O14" i="1"/>
  <c r="N16" i="1"/>
  <c r="N21" i="1"/>
  <c r="N13" i="1"/>
  <c r="O13" i="1"/>
  <c r="O6" i="1"/>
  <c r="W22" i="2" l="1"/>
  <c r="N22" i="2"/>
  <c r="O18" i="2"/>
  <c r="O16" i="2"/>
  <c r="W16" i="2"/>
  <c r="W11" i="2"/>
  <c r="W14" i="2"/>
  <c r="N14" i="2"/>
  <c r="W18" i="2"/>
  <c r="W26" i="2"/>
  <c r="W23" i="2"/>
  <c r="O23" i="2"/>
  <c r="O11" i="2"/>
  <c r="N26" i="2"/>
  <c r="W21" i="2"/>
  <c r="O21" i="2"/>
  <c r="N21" i="2"/>
  <c r="O10" i="2"/>
  <c r="N10" i="2"/>
  <c r="W10" i="2"/>
  <c r="O9" i="2"/>
  <c r="N9" i="2"/>
  <c r="W9" i="2"/>
  <c r="W25" i="2"/>
  <c r="O25" i="2"/>
  <c r="N25" i="2"/>
  <c r="O20" i="2"/>
  <c r="N20" i="2"/>
  <c r="W20" i="2"/>
  <c r="AD4" i="2"/>
  <c r="AC4" i="2" s="1"/>
  <c r="AB4" i="2"/>
  <c r="N15" i="2"/>
  <c r="O15" i="2"/>
  <c r="W15" i="2"/>
  <c r="W24" i="2"/>
  <c r="O24" i="2"/>
  <c r="N24" i="2"/>
  <c r="N19" i="2"/>
  <c r="W19" i="2"/>
  <c r="O19" i="2"/>
  <c r="W13" i="2"/>
  <c r="O13" i="2"/>
  <c r="N13" i="2"/>
  <c r="O17" i="2"/>
  <c r="W17" i="2"/>
  <c r="N17" i="2"/>
  <c r="O12" i="2"/>
  <c r="N12" i="2"/>
  <c r="W12" i="2"/>
  <c r="AD3" i="1"/>
  <c r="AB3" i="1"/>
  <c r="X4" i="1" s="1"/>
  <c r="Z4" i="2" l="1"/>
  <c r="Y4" i="2"/>
  <c r="X5" i="2"/>
  <c r="AA5" i="2" s="1"/>
  <c r="AB4" i="1"/>
  <c r="X5" i="1" s="1"/>
  <c r="AD4" i="1"/>
  <c r="Y4" i="1"/>
  <c r="Z4" i="1"/>
  <c r="Y3" i="1"/>
  <c r="Z3" i="1"/>
  <c r="AD5" i="2" l="1"/>
  <c r="AC5" i="2" s="1"/>
  <c r="AB5" i="2"/>
  <c r="AA5" i="1"/>
  <c r="AD5" i="1" s="1"/>
  <c r="Z5" i="2" l="1"/>
  <c r="Y5" i="2"/>
  <c r="X6" i="2"/>
  <c r="AA6" i="2" s="1"/>
  <c r="AB5" i="1"/>
  <c r="X6" i="1" s="1"/>
  <c r="AA6" i="1" s="1"/>
  <c r="Y5" i="1"/>
  <c r="AB6" i="2" l="1"/>
  <c r="AD6" i="2"/>
  <c r="AC6" i="2" s="1"/>
  <c r="Z5" i="1"/>
  <c r="AB6" i="1"/>
  <c r="AD6" i="1"/>
  <c r="Z6" i="2" l="1"/>
  <c r="Y6" i="2"/>
  <c r="X7" i="2"/>
  <c r="AA7" i="2" s="1"/>
  <c r="Z6" i="1"/>
  <c r="X7" i="1"/>
  <c r="AA7" i="1" s="1"/>
  <c r="Y6" i="1"/>
  <c r="AD7" i="2" l="1"/>
  <c r="AC7" i="2" s="1"/>
  <c r="AB7" i="2"/>
  <c r="AD7" i="1"/>
  <c r="AB7" i="1"/>
  <c r="X8" i="2" l="1"/>
  <c r="AA8" i="2" s="1"/>
  <c r="Y7" i="2"/>
  <c r="Z7" i="2"/>
  <c r="X8" i="1"/>
  <c r="AA8" i="1" s="1"/>
  <c r="Y7" i="1"/>
  <c r="Z7" i="1"/>
  <c r="AB8" i="2" l="1"/>
  <c r="AD8" i="2"/>
  <c r="AC8" i="2" s="1"/>
  <c r="AB8" i="1"/>
  <c r="AD8" i="1"/>
  <c r="X9" i="2" l="1"/>
  <c r="AA9" i="2" s="1"/>
  <c r="Z8" i="2"/>
  <c r="Y8" i="2"/>
  <c r="X9" i="1"/>
  <c r="AA9" i="1" s="1"/>
  <c r="Z8" i="1"/>
  <c r="Y8" i="1"/>
  <c r="AB9" i="2" l="1"/>
  <c r="AD9" i="2"/>
  <c r="AC9" i="2" s="1"/>
  <c r="AD9" i="1"/>
  <c r="AB9" i="1"/>
  <c r="Z9" i="2" l="1"/>
  <c r="Y9" i="2"/>
  <c r="X10" i="2"/>
  <c r="AA10" i="2" s="1"/>
  <c r="X10" i="1"/>
  <c r="Z9" i="1"/>
  <c r="Y9" i="1"/>
  <c r="AD10" i="2" l="1"/>
  <c r="AC10" i="2" s="1"/>
  <c r="AB10" i="2"/>
  <c r="AD10" i="1"/>
  <c r="AB10" i="1"/>
  <c r="X11" i="2" l="1"/>
  <c r="AA11" i="2" s="1"/>
  <c r="Z10" i="2"/>
  <c r="Y10" i="2"/>
  <c r="X11" i="1"/>
  <c r="AA11" i="1" s="1"/>
  <c r="Z10" i="1"/>
  <c r="Y10" i="1"/>
  <c r="AB11" i="2" l="1"/>
  <c r="AD11" i="2"/>
  <c r="AC11" i="2" s="1"/>
  <c r="AD11" i="1"/>
  <c r="AB11" i="1"/>
  <c r="Y11" i="2" l="1"/>
  <c r="X12" i="2"/>
  <c r="AA12" i="2" s="1"/>
  <c r="Z11" i="2"/>
  <c r="Z11" i="1"/>
  <c r="X12" i="1"/>
  <c r="AA12" i="1" s="1"/>
  <c r="Y11" i="1"/>
  <c r="AB12" i="2" l="1"/>
  <c r="AD12" i="2"/>
  <c r="AC12" i="2" s="1"/>
  <c r="AB12" i="1"/>
  <c r="AD12" i="1"/>
  <c r="Z12" i="2" l="1"/>
  <c r="Y12" i="2"/>
  <c r="X13" i="2"/>
  <c r="AA13" i="2" s="1"/>
  <c r="X13" i="1"/>
  <c r="AA13" i="1" s="1"/>
  <c r="Y12" i="1"/>
  <c r="Z12" i="1"/>
  <c r="AB13" i="2" l="1"/>
  <c r="AD13" i="2"/>
  <c r="AC13" i="2" s="1"/>
  <c r="AB13" i="1"/>
  <c r="AD13" i="1"/>
  <c r="X14" i="2" l="1"/>
  <c r="AA14" i="2" s="1"/>
  <c r="Z13" i="2"/>
  <c r="Y13" i="2"/>
  <c r="X14" i="1"/>
  <c r="AA14" i="1" s="1"/>
  <c r="Y13" i="1"/>
  <c r="Z13" i="1"/>
  <c r="AD14" i="2" l="1"/>
  <c r="AC14" i="2" s="1"/>
  <c r="AB14" i="2"/>
  <c r="AD14" i="1"/>
  <c r="AB14" i="1"/>
  <c r="Z14" i="2" l="1"/>
  <c r="Y14" i="2"/>
  <c r="X15" i="2"/>
  <c r="AA15" i="2" s="1"/>
  <c r="Z14" i="1"/>
  <c r="X15" i="1"/>
  <c r="AA15" i="1" s="1"/>
  <c r="Y14" i="1"/>
  <c r="AD15" i="2" l="1"/>
  <c r="AC15" i="2" s="1"/>
  <c r="AB15" i="2"/>
  <c r="AB15" i="1"/>
  <c r="AD15" i="1"/>
  <c r="X16" i="2" l="1"/>
  <c r="AA16" i="2" s="1"/>
  <c r="Y15" i="2"/>
  <c r="Z15" i="2"/>
  <c r="X16" i="1"/>
  <c r="AA16" i="1" s="1"/>
  <c r="Z15" i="1"/>
  <c r="Y15" i="1"/>
  <c r="AD16" i="2" l="1"/>
  <c r="AC16" i="2" s="1"/>
  <c r="AB16" i="2"/>
  <c r="AB16" i="1"/>
  <c r="AD16" i="1"/>
  <c r="X17" i="2" l="1"/>
  <c r="AA17" i="2" s="1"/>
  <c r="Z16" i="2"/>
  <c r="Y16" i="2"/>
  <c r="X17" i="1"/>
  <c r="AA17" i="1" s="1"/>
  <c r="Z16" i="1"/>
  <c r="Y16" i="1"/>
  <c r="AB17" i="2" l="1"/>
  <c r="AD17" i="2"/>
  <c r="AC17" i="2" s="1"/>
  <c r="AB17" i="1"/>
  <c r="AD17" i="1"/>
  <c r="Z17" i="2" l="1"/>
  <c r="Y17" i="2"/>
  <c r="X18" i="2"/>
  <c r="AA18" i="2" s="1"/>
  <c r="X18" i="1"/>
  <c r="AA18" i="1" s="1"/>
  <c r="Y17" i="1"/>
  <c r="Z17" i="1"/>
  <c r="AB18" i="2" l="1"/>
  <c r="AD18" i="2"/>
  <c r="AC18" i="2" s="1"/>
  <c r="AD18" i="1"/>
  <c r="AB18" i="1"/>
  <c r="X19" i="2" l="1"/>
  <c r="AA19" i="2" s="1"/>
  <c r="Z18" i="2"/>
  <c r="Y18" i="2"/>
  <c r="X19" i="1"/>
  <c r="AA19" i="1" s="1"/>
  <c r="Z18" i="1"/>
  <c r="Y18" i="1"/>
  <c r="AB19" i="2" l="1"/>
  <c r="AD19" i="2"/>
  <c r="AC19" i="2" s="1"/>
  <c r="AD19" i="1"/>
  <c r="AB19" i="1"/>
  <c r="Y19" i="2" l="1"/>
  <c r="X20" i="2"/>
  <c r="AA20" i="2" s="1"/>
  <c r="Z19" i="2"/>
  <c r="Z19" i="1"/>
  <c r="X20" i="1"/>
  <c r="AA20" i="1" s="1"/>
  <c r="Y19" i="1"/>
  <c r="AB20" i="2" l="1"/>
  <c r="AD20" i="2"/>
  <c r="AC20" i="2" s="1"/>
  <c r="AB20" i="1"/>
  <c r="AD20" i="1"/>
  <c r="Z20" i="2" l="1"/>
  <c r="Y20" i="2"/>
  <c r="X21" i="2"/>
  <c r="AA21" i="2" s="1"/>
  <c r="Z20" i="1"/>
  <c r="X21" i="1"/>
  <c r="AA21" i="1" s="1"/>
  <c r="Y20" i="1"/>
  <c r="AD21" i="2" l="1"/>
  <c r="AC21" i="2" s="1"/>
  <c r="AB21" i="2"/>
  <c r="AD21" i="1"/>
  <c r="AB21" i="1"/>
  <c r="X22" i="2" l="1"/>
  <c r="AA22" i="2" s="1"/>
  <c r="Z21" i="2"/>
  <c r="Y21" i="2"/>
  <c r="X22" i="1"/>
  <c r="AA22" i="1" s="1"/>
  <c r="Y21" i="1"/>
  <c r="Z21" i="1"/>
  <c r="AB22" i="2" l="1"/>
  <c r="AD22" i="2"/>
  <c r="AC22" i="2" s="1"/>
  <c r="AB22" i="1"/>
  <c r="AD22" i="1"/>
  <c r="Z22" i="2" l="1"/>
  <c r="Y22" i="2"/>
  <c r="X23" i="2"/>
  <c r="AA23" i="2" s="1"/>
  <c r="X23" i="1"/>
  <c r="AA23" i="1" s="1"/>
  <c r="Z22" i="1"/>
  <c r="Y22" i="1"/>
  <c r="AD23" i="2" l="1"/>
  <c r="AC23" i="2" s="1"/>
  <c r="AB23" i="2"/>
  <c r="AD23" i="1"/>
  <c r="AB23" i="1"/>
  <c r="X24" i="2" l="1"/>
  <c r="AA24" i="2" s="1"/>
  <c r="Y23" i="2"/>
  <c r="Z23" i="2"/>
  <c r="X24" i="1"/>
  <c r="AA24" i="1" s="1"/>
  <c r="Y23" i="1"/>
  <c r="Z23" i="1"/>
  <c r="AB24" i="2" l="1"/>
  <c r="AD24" i="2"/>
  <c r="AC24" i="2" s="1"/>
  <c r="AD24" i="1"/>
  <c r="AB24" i="1"/>
  <c r="X25" i="2" l="1"/>
  <c r="AA25" i="2" s="1"/>
  <c r="Z24" i="2"/>
  <c r="Y24" i="2"/>
  <c r="X25" i="1"/>
  <c r="AA25" i="1" s="1"/>
  <c r="Z24" i="1"/>
  <c r="Y24" i="1"/>
  <c r="AB25" i="2" l="1"/>
  <c r="AD25" i="2"/>
  <c r="AC25" i="2" s="1"/>
  <c r="AB25" i="1"/>
  <c r="AD25" i="1"/>
  <c r="Z25" i="2" l="1"/>
  <c r="Y25" i="2"/>
  <c r="X26" i="2"/>
  <c r="AA26" i="2" s="1"/>
  <c r="X26" i="1"/>
  <c r="AA26" i="1" s="1"/>
  <c r="Z25" i="1"/>
  <c r="Y25" i="1"/>
  <c r="AD26" i="2" l="1"/>
  <c r="AC26" i="2" s="1"/>
  <c r="AB26" i="2"/>
  <c r="AB26" i="1"/>
  <c r="AD26" i="1"/>
  <c r="Z26" i="2" l="1"/>
  <c r="Y26" i="2"/>
  <c r="Y26" i="1"/>
  <c r="Z26" i="1"/>
</calcChain>
</file>

<file path=xl/sharedStrings.xml><?xml version="1.0" encoding="utf-8"?>
<sst xmlns="http://schemas.openxmlformats.org/spreadsheetml/2006/main" count="369" uniqueCount="35">
  <si>
    <t>Hour (h)</t>
  </si>
  <si>
    <t xml:space="preserve">Period </t>
  </si>
  <si>
    <t>Early Morning</t>
  </si>
  <si>
    <t>Morning (Peak)</t>
  </si>
  <si>
    <t xml:space="preserve">Morning </t>
  </si>
  <si>
    <t>Morning</t>
  </si>
  <si>
    <t>Afternoon (Peak)</t>
  </si>
  <si>
    <t>Afternoon</t>
  </si>
  <si>
    <t>Evening</t>
  </si>
  <si>
    <t>Evening (Peak)</t>
  </si>
  <si>
    <t>Consumption (L)</t>
  </si>
  <si>
    <t>Cumulative Consumption (L)</t>
  </si>
  <si>
    <t>Cistern Height (cm)</t>
  </si>
  <si>
    <t>Bar Length (cm)</t>
  </si>
  <si>
    <t>Flow Rate (L/h)</t>
  </si>
  <si>
    <t>Volume (L)</t>
  </si>
  <si>
    <t>User with Overusing Patterns</t>
  </si>
  <si>
    <t>Feedback Type</t>
  </si>
  <si>
    <t>User with Digital Feedback</t>
  </si>
  <si>
    <t>Draw (%)</t>
  </si>
  <si>
    <t>Policy (L/h)</t>
  </si>
  <si>
    <t>Period</t>
  </si>
  <si>
    <t>Draw [Stat] (%)</t>
  </si>
  <si>
    <t>Consumption [Exp] (L)</t>
  </si>
  <si>
    <t>Cumulative Consumption [Exp] (L)</t>
  </si>
  <si>
    <t>Bar Length [Exp] (cm)</t>
  </si>
  <si>
    <t>Green</t>
  </si>
  <si>
    <t>Yellow</t>
  </si>
  <si>
    <t>Red</t>
  </si>
  <si>
    <t>User with Smart Valve</t>
  </si>
  <si>
    <t>Real Time (h)</t>
  </si>
  <si>
    <t>Time (h)</t>
  </si>
  <si>
    <t>Battery Level (%)</t>
  </si>
  <si>
    <t>WithOUT Adaptation</t>
  </si>
  <si>
    <t>WITH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</si>
</sst>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rgb="FFFFFFFF"/>
      <name val="Aptos Narrow"/>
      <family val="2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B5394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theme="3" tint="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16" xfId="0" applyBorder="1" applyAlignment="1">
      <alignment wrapText="1"/>
    </xf>
    <xf numFmtId="0" fontId="5" fillId="3" borderId="11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20" fontId="2" fillId="0" borderId="11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20" fontId="2" fillId="0" borderId="7" xfId="0" applyNumberFormat="1" applyFont="1" applyBorder="1" applyAlignment="1">
      <alignment horizontal="center" wrapText="1"/>
    </xf>
    <xf numFmtId="0" fontId="0" fillId="0" borderId="12" xfId="0" applyBorder="1" applyAlignment="1">
      <alignment wrapText="1"/>
    </xf>
    <xf numFmtId="20" fontId="2" fillId="0" borderId="13" xfId="0" applyNumberFormat="1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wrapText="1"/>
    </xf>
    <xf numFmtId="20" fontId="2" fillId="0" borderId="14" xfId="0" applyNumberFormat="1" applyFont="1" applyBorder="1" applyAlignment="1">
      <alignment horizontal="center" wrapText="1"/>
    </xf>
    <xf numFmtId="0" fontId="7" fillId="3" borderId="1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3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User Behavior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Results!$B$3:$B$26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Results!$C$3:$C$26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80.599999999999994</c:v>
                </c:pt>
                <c:pt idx="7">
                  <c:v>77.2</c:v>
                </c:pt>
                <c:pt idx="8">
                  <c:v>74.099999999999994</c:v>
                </c:pt>
                <c:pt idx="9">
                  <c:v>71.8</c:v>
                </c:pt>
                <c:pt idx="10">
                  <c:v>69.3</c:v>
                </c:pt>
                <c:pt idx="11">
                  <c:v>65.5</c:v>
                </c:pt>
                <c:pt idx="12">
                  <c:v>56</c:v>
                </c:pt>
                <c:pt idx="13">
                  <c:v>45.6</c:v>
                </c:pt>
                <c:pt idx="14">
                  <c:v>42.4</c:v>
                </c:pt>
                <c:pt idx="15">
                  <c:v>39.6</c:v>
                </c:pt>
                <c:pt idx="16">
                  <c:v>36.6</c:v>
                </c:pt>
                <c:pt idx="17">
                  <c:v>33</c:v>
                </c:pt>
                <c:pt idx="18">
                  <c:v>23.4</c:v>
                </c:pt>
                <c:pt idx="19">
                  <c:v>12.7</c:v>
                </c:pt>
                <c:pt idx="20">
                  <c:v>2.5</c:v>
                </c:pt>
                <c:pt idx="21">
                  <c:v>0.3</c:v>
                </c:pt>
                <c:pt idx="22">
                  <c:v>-2.8</c:v>
                </c:pt>
                <c:pt idx="23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5-4844-A4E2-EE4C0008A13E}"/>
            </c:ext>
          </c:extLst>
        </c:ser>
        <c:ser>
          <c:idx val="1"/>
          <c:order val="1"/>
          <c:tx>
            <c:v>Behavior w/ Feedback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Results!$B$3:$B$26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Results!$O$3:$O$26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80.599999999999994</c:v>
                </c:pt>
                <c:pt idx="7">
                  <c:v>77.2</c:v>
                </c:pt>
                <c:pt idx="8">
                  <c:v>74.3</c:v>
                </c:pt>
                <c:pt idx="9">
                  <c:v>72.3</c:v>
                </c:pt>
                <c:pt idx="10">
                  <c:v>69.8</c:v>
                </c:pt>
                <c:pt idx="11">
                  <c:v>66.3</c:v>
                </c:pt>
                <c:pt idx="12">
                  <c:v>57.5</c:v>
                </c:pt>
                <c:pt idx="13">
                  <c:v>48</c:v>
                </c:pt>
                <c:pt idx="14">
                  <c:v>45.1</c:v>
                </c:pt>
                <c:pt idx="15">
                  <c:v>42.4</c:v>
                </c:pt>
                <c:pt idx="16">
                  <c:v>39.6</c:v>
                </c:pt>
                <c:pt idx="17">
                  <c:v>36.4</c:v>
                </c:pt>
                <c:pt idx="18">
                  <c:v>27.2</c:v>
                </c:pt>
                <c:pt idx="19">
                  <c:v>17.2</c:v>
                </c:pt>
                <c:pt idx="20">
                  <c:v>8</c:v>
                </c:pt>
                <c:pt idx="21">
                  <c:v>5.9</c:v>
                </c:pt>
                <c:pt idx="22">
                  <c:v>3.1</c:v>
                </c:pt>
                <c:pt idx="23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5-4844-A4E2-EE4C0008A13E}"/>
            </c:ext>
          </c:extLst>
        </c:ser>
        <c:ser>
          <c:idx val="2"/>
          <c:order val="2"/>
          <c:tx>
            <c:v>Behavior w/ Smart Valve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Results!$AC$3:$AC$26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94.73</c:v>
                </c:pt>
                <c:pt idx="6">
                  <c:v>89.47</c:v>
                </c:pt>
                <c:pt idx="7">
                  <c:v>86.09</c:v>
                </c:pt>
                <c:pt idx="8">
                  <c:v>82.94</c:v>
                </c:pt>
                <c:pt idx="9">
                  <c:v>80.680000000000007</c:v>
                </c:pt>
                <c:pt idx="10">
                  <c:v>78.11</c:v>
                </c:pt>
                <c:pt idx="11">
                  <c:v>74.36</c:v>
                </c:pt>
                <c:pt idx="12">
                  <c:v>68.16</c:v>
                </c:pt>
                <c:pt idx="13">
                  <c:v>61.97</c:v>
                </c:pt>
                <c:pt idx="14">
                  <c:v>58.77</c:v>
                </c:pt>
                <c:pt idx="15">
                  <c:v>55.96</c:v>
                </c:pt>
                <c:pt idx="16">
                  <c:v>52.93</c:v>
                </c:pt>
                <c:pt idx="17">
                  <c:v>49.43</c:v>
                </c:pt>
                <c:pt idx="18">
                  <c:v>41.19</c:v>
                </c:pt>
                <c:pt idx="19">
                  <c:v>32.950000000000003</c:v>
                </c:pt>
                <c:pt idx="20">
                  <c:v>24.72</c:v>
                </c:pt>
                <c:pt idx="21">
                  <c:v>22.52</c:v>
                </c:pt>
                <c:pt idx="22">
                  <c:v>19.41</c:v>
                </c:pt>
                <c:pt idx="23">
                  <c:v>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0-47EB-8B7A-E49135AF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862527"/>
        <c:axId val="372547760"/>
      </c:lineChart>
      <c:catAx>
        <c:axId val="6568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ysClr val="windowText" lastClr="000000"/>
                    </a:solidFill>
                  </a:rPr>
                  <a:t>Time</a:t>
                </a:r>
                <a:r>
                  <a:rPr lang="pt-BR" sz="1000" baseline="0">
                    <a:solidFill>
                      <a:sysClr val="windowText" lastClr="000000"/>
                    </a:solidFill>
                  </a:rPr>
                  <a:t> of Day</a:t>
                </a:r>
                <a:r>
                  <a:rPr lang="pt-BR" sz="1000">
                    <a:solidFill>
                      <a:sysClr val="windowText" lastClr="000000"/>
                    </a:solidFill>
                  </a:rPr>
                  <a:t>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547760"/>
        <c:crosses val="autoZero"/>
        <c:auto val="1"/>
        <c:lblAlgn val="ctr"/>
        <c:lblOffset val="100"/>
        <c:noMultiLvlLbl val="0"/>
      </c:catAx>
      <c:valAx>
        <c:axId val="372547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ysClr val="windowText" lastClr="000000"/>
                    </a:solidFill>
                  </a:rPr>
                  <a:t>Volume in the Cistern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862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'Battery Experiments -Adaptation'!$A$1:$C$1</c:f>
              <c:strCache>
                <c:ptCount val="1"/>
                <c:pt idx="0">
                  <c:v>WithOUT Adaptation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'Battery Experiments -Adaptation'!$B$3:$B$43</c15:sqref>
                  </c15:fullRef>
                </c:ext>
              </c:extLst>
              <c:f>('Battery Experiments -Adaptation'!$B$3:$B$4,'Battery Experiments -Adaptation'!$B$6,'Battery Experiments -Adaptation'!$B$8,'Battery Experiments -Adaptation'!$B$10,'Battery Experiments -Adaptation'!$B$12,'Battery Experiments -Adaptation'!$B$14,'Battery Experiments -Adaptation'!$B$16,'Battery Experiments -Adaptation'!$B$18,'Battery Experiments -Adaptation'!$B$20,'Battery Experiments -Adaptation'!$B$22,'Battery Experiments -Adaptation'!$B$24,'Battery Experiments -Adaptation'!$B$27:$B$28,'Battery Experiments -Adaptation'!$B$30,'Battery Experiments -Adaptation'!$B$32,'Battery Experiments -Adaptation'!$B$34,'Battery Experiments -Adaptation'!$B$36,'Battery Experiments -Adaptation'!$B$38,'Battery Experiments -Adaptation'!$B$40:$B$41,'Battery Experiments -Adaptation'!$B$43)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38</c:v>
                </c:pt>
                <c:pt idx="21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'Battery Experiments -Adaptation'!$C$3:$C$43</c15:sqref>
                  </c15:fullRef>
                </c:ext>
              </c:extLst>
              <c:f>('Battery Experiments -Adaptation'!$C$3:$C$4,'Battery Experiments -Adaptation'!$C$6,'Battery Experiments -Adaptation'!$C$8,'Battery Experiments -Adaptation'!$C$10,'Battery Experiments -Adaptation'!$C$12,'Battery Experiments -Adaptation'!$C$14,'Battery Experiments -Adaptation'!$C$16,'Battery Experiments -Adaptation'!$C$18,'Battery Experiments -Adaptation'!$C$20,'Battery Experiments -Adaptation'!$C$22,'Battery Experiments -Adaptation'!$C$24,'Battery Experiments -Adaptation'!$C$27:$C$28,'Battery Experiments -Adaptation'!$C$30,'Battery Experiments -Adaptation'!$C$32,'Battery Experiments -Adaptation'!$C$34,'Battery Experiments -Adaptation'!$C$36,'Battery Experiments -Adaptation'!$C$38,'Battery Experiments -Adaptation'!$C$40:$C$41,'Battery Experiments -Adaptation'!$C$43)</c:f>
              <c:numCache>
                <c:formatCode>General</c:formatCode>
                <c:ptCount val="22"/>
                <c:pt idx="0">
                  <c:v>95</c:v>
                </c:pt>
                <c:pt idx="1">
                  <c:v>93</c:v>
                </c:pt>
                <c:pt idx="2">
                  <c:v>92</c:v>
                </c:pt>
                <c:pt idx="3">
                  <c:v>90</c:v>
                </c:pt>
                <c:pt idx="4">
                  <c:v>89</c:v>
                </c:pt>
                <c:pt idx="5">
                  <c:v>86</c:v>
                </c:pt>
                <c:pt idx="6">
                  <c:v>84</c:v>
                </c:pt>
                <c:pt idx="7">
                  <c:v>81</c:v>
                </c:pt>
                <c:pt idx="8">
                  <c:v>78</c:v>
                </c:pt>
                <c:pt idx="9">
                  <c:v>77</c:v>
                </c:pt>
                <c:pt idx="10">
                  <c:v>75</c:v>
                </c:pt>
                <c:pt idx="11">
                  <c:v>72</c:v>
                </c:pt>
                <c:pt idx="12">
                  <c:v>69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62</c:v>
                </c:pt>
                <c:pt idx="1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3-449A-BB59-3E18F1DEDE2D}"/>
            </c:ext>
          </c:extLst>
        </c:ser>
        <c:ser>
          <c:idx val="1"/>
          <c:order val="1"/>
          <c:tx>
            <c:strRef>
              <c:f>'Battery Experiments -Adaptation'!$E$1:$G$1</c:f>
              <c:strCache>
                <c:ptCount val="1"/>
                <c:pt idx="0">
                  <c:v>WITH Adaptation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'Battery Experiments -Adaptation'!$B$3:$B$43</c15:sqref>
                  </c15:fullRef>
                </c:ext>
              </c:extLst>
              <c:f>('Battery Experiments -Adaptation'!$B$3:$B$4,'Battery Experiments -Adaptation'!$B$6,'Battery Experiments -Adaptation'!$B$8,'Battery Experiments -Adaptation'!$B$10,'Battery Experiments -Adaptation'!$B$12,'Battery Experiments -Adaptation'!$B$14,'Battery Experiments -Adaptation'!$B$16,'Battery Experiments -Adaptation'!$B$18,'Battery Experiments -Adaptation'!$B$20,'Battery Experiments -Adaptation'!$B$22,'Battery Experiments -Adaptation'!$B$24,'Battery Experiments -Adaptation'!$B$27:$B$28,'Battery Experiments -Adaptation'!$B$30,'Battery Experiments -Adaptation'!$B$32,'Battery Experiments -Adaptation'!$B$34,'Battery Experiments -Adaptation'!$B$36,'Battery Experiments -Adaptation'!$B$38,'Battery Experiments -Adaptation'!$B$40:$B$41,'Battery Experiments -Adaptation'!$B$43)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38</c:v>
                </c:pt>
                <c:pt idx="21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'Battery Experiments -Adaptation'!$G$3:$G$43</c15:sqref>
                  </c15:fullRef>
                </c:ext>
              </c:extLst>
              <c:f>('Battery Experiments -Adaptation'!$G$3:$G$4,'Battery Experiments -Adaptation'!$G$6,'Battery Experiments -Adaptation'!$G$8,'Battery Experiments -Adaptation'!$G$10,'Battery Experiments -Adaptation'!$G$12,'Battery Experiments -Adaptation'!$G$14,'Battery Experiments -Adaptation'!$G$16,'Battery Experiments -Adaptation'!$G$18,'Battery Experiments -Adaptation'!$G$20,'Battery Experiments -Adaptation'!$G$22,'Battery Experiments -Adaptation'!$G$24,'Battery Experiments -Adaptation'!$G$27:$G$28,'Battery Experiments -Adaptation'!$G$30,'Battery Experiments -Adaptation'!$G$32,'Battery Experiments -Adaptation'!$G$34,'Battery Experiments -Adaptation'!$G$36,'Battery Experiments -Adaptation'!$G$38,'Battery Experiments -Adaptation'!$G$40:$G$41,'Battery Experiments -Adaptation'!$G$43)</c:f>
              <c:numCache>
                <c:formatCode>General</c:formatCode>
                <c:ptCount val="22"/>
                <c:pt idx="0">
                  <c:v>97</c:v>
                </c:pt>
                <c:pt idx="1">
                  <c:v>96</c:v>
                </c:pt>
                <c:pt idx="2">
                  <c:v>93</c:v>
                </c:pt>
                <c:pt idx="3">
                  <c:v>92</c:v>
                </c:pt>
                <c:pt idx="4">
                  <c:v>89</c:v>
                </c:pt>
                <c:pt idx="5">
                  <c:v>87</c:v>
                </c:pt>
                <c:pt idx="6">
                  <c:v>85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77</c:v>
                </c:pt>
                <c:pt idx="11">
                  <c:v>74</c:v>
                </c:pt>
                <c:pt idx="12">
                  <c:v>69</c:v>
                </c:pt>
                <c:pt idx="13">
                  <c:v>69</c:v>
                </c:pt>
                <c:pt idx="14">
                  <c:v>67</c:v>
                </c:pt>
                <c:pt idx="15">
                  <c:v>64</c:v>
                </c:pt>
                <c:pt idx="16">
                  <c:v>63</c:v>
                </c:pt>
                <c:pt idx="17">
                  <c:v>61</c:v>
                </c:pt>
                <c:pt idx="18">
                  <c:v>59</c:v>
                </c:pt>
                <c:pt idx="19">
                  <c:v>58</c:v>
                </c:pt>
                <c:pt idx="2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3-449A-BB59-3E18F1DE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110128"/>
        <c:axId val="1003109648"/>
      </c:lineChart>
      <c:catAx>
        <c:axId val="10031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Times</a:t>
                </a:r>
                <a:r>
                  <a:rPr lang="pt-BR" baseline="0">
                    <a:solidFill>
                      <a:sysClr val="windowText" lastClr="000000"/>
                    </a:solidFill>
                  </a:rPr>
                  <a:t> (h)</a:t>
                </a:r>
                <a:endParaRPr lang="pt-B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109648"/>
        <c:crosses val="autoZero"/>
        <c:auto val="1"/>
        <c:lblAlgn val="ctr"/>
        <c:lblOffset val="38"/>
        <c:noMultiLvlLbl val="0"/>
      </c:catAx>
      <c:valAx>
        <c:axId val="10031096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Battery Level</a:t>
                </a:r>
                <a:r>
                  <a:rPr lang="pt-BR" baseline="0">
                    <a:solidFill>
                      <a:sysClr val="windowText" lastClr="000000"/>
                    </a:solidFill>
                  </a:rPr>
                  <a:t> (%)</a:t>
                </a:r>
                <a:endParaRPr lang="pt-B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1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28</xdr:row>
      <xdr:rowOff>4763</xdr:rowOff>
    </xdr:from>
    <xdr:to>
      <xdr:col>5</xdr:col>
      <xdr:colOff>450900</xdr:colOff>
      <xdr:row>42</xdr:row>
      <xdr:rowOff>37763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E57105-E2EF-9489-4E48-409078E53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1085846</xdr:colOff>
      <xdr:row>28</xdr:row>
      <xdr:rowOff>4762</xdr:rowOff>
    </xdr:from>
    <xdr:to>
      <xdr:col>11</xdr:col>
      <xdr:colOff>174671</xdr:colOff>
      <xdr:row>42</xdr:row>
      <xdr:rowOff>37762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6E796D-04C7-BCD4-1EA6-055316C95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0F5E-AD01-4AEE-92EE-D36F1E4DD39B}">
  <dimension ref="A1:AD27"/>
  <sheetViews>
    <sheetView tabSelected="1" workbookViewId="0">
      <selection activeCell="U46" sqref="U46"/>
    </sheetView>
  </sheetViews>
  <sheetFormatPr defaultRowHeight="15" x14ac:dyDescent="0.25"/>
  <cols>
    <col min="1" max="1" width="15.85546875" bestFit="1" customWidth="1"/>
    <col min="2" max="2" width="8.5703125" bestFit="1" customWidth="1"/>
    <col min="3" max="3" width="11.85546875" customWidth="1"/>
    <col min="4" max="4" width="16.85546875" customWidth="1"/>
    <col min="5" max="5" width="17.85546875" customWidth="1"/>
    <col min="6" max="6" width="30.28515625" customWidth="1"/>
    <col min="7" max="7" width="20.85546875" customWidth="1"/>
    <col min="8" max="8" width="16.5703125" customWidth="1"/>
    <col min="10" max="10" width="15.85546875" bestFit="1" customWidth="1"/>
    <col min="11" max="11" width="8.42578125" bestFit="1" customWidth="1"/>
    <col min="12" max="12" width="14.42578125" bestFit="1" customWidth="1"/>
    <col min="13" max="13" width="14.42578125" customWidth="1"/>
    <col min="14" max="14" width="12.5703125" bestFit="1" customWidth="1"/>
    <col min="15" max="15" width="14.5703125" bestFit="1" customWidth="1"/>
    <col min="16" max="16" width="16.28515625" bestFit="1" customWidth="1"/>
    <col min="17" max="17" width="27.5703125" bestFit="1" customWidth="1"/>
    <col min="18" max="18" width="19" bestFit="1" customWidth="1"/>
    <col min="19" max="19" width="15.140625" bestFit="1" customWidth="1"/>
    <col min="21" max="21" width="15.85546875" bestFit="1" customWidth="1"/>
    <col min="22" max="22" width="8.42578125" bestFit="1" customWidth="1"/>
    <col min="23" max="23" width="14.42578125" bestFit="1" customWidth="1"/>
    <col min="24" max="24" width="11.140625" bestFit="1" customWidth="1"/>
    <col min="25" max="25" width="10.7109375" bestFit="1" customWidth="1"/>
    <col min="26" max="26" width="14.5703125" bestFit="1" customWidth="1"/>
    <col min="27" max="27" width="16.28515625" bestFit="1" customWidth="1"/>
    <col min="28" max="28" width="27.5703125" bestFit="1" customWidth="1"/>
    <col min="29" max="29" width="19" bestFit="1" customWidth="1"/>
    <col min="30" max="30" width="15.140625" bestFit="1" customWidth="1"/>
  </cols>
  <sheetData>
    <row r="1" spans="1:30" ht="16.5" customHeight="1" thickTop="1" thickBot="1" x14ac:dyDescent="0.3">
      <c r="A1" s="31" t="s">
        <v>16</v>
      </c>
      <c r="B1" s="32"/>
      <c r="C1" s="32"/>
      <c r="D1" s="32"/>
      <c r="E1" s="32"/>
      <c r="F1" s="32"/>
      <c r="G1" s="32"/>
      <c r="H1" s="32"/>
      <c r="J1" s="31" t="s">
        <v>18</v>
      </c>
      <c r="K1" s="32"/>
      <c r="L1" s="32"/>
      <c r="M1" s="32"/>
      <c r="N1" s="32"/>
      <c r="O1" s="32"/>
      <c r="P1" s="32"/>
      <c r="Q1" s="32"/>
      <c r="R1" s="31"/>
      <c r="S1" s="32"/>
      <c r="U1" s="31" t="s">
        <v>18</v>
      </c>
      <c r="V1" s="32"/>
      <c r="W1" s="32"/>
      <c r="X1" s="32"/>
      <c r="Y1" s="32"/>
      <c r="Z1" s="32"/>
      <c r="AA1" s="32"/>
      <c r="AB1" s="32"/>
      <c r="AC1" s="31"/>
      <c r="AD1" s="32"/>
    </row>
    <row r="2" spans="1:30" ht="16.5" customHeight="1" thickBot="1" x14ac:dyDescent="0.3">
      <c r="A2" s="29" t="s">
        <v>1</v>
      </c>
      <c r="B2" s="29" t="s">
        <v>0</v>
      </c>
      <c r="C2" s="29" t="s">
        <v>15</v>
      </c>
      <c r="D2" s="29" t="s">
        <v>14</v>
      </c>
      <c r="E2" s="29" t="s">
        <v>10</v>
      </c>
      <c r="F2" s="29" t="s">
        <v>11</v>
      </c>
      <c r="G2" s="29" t="s">
        <v>12</v>
      </c>
      <c r="H2" s="29" t="s">
        <v>13</v>
      </c>
      <c r="J2" s="29" t="s">
        <v>1</v>
      </c>
      <c r="K2" s="29" t="s">
        <v>0</v>
      </c>
      <c r="L2" s="29" t="s">
        <v>17</v>
      </c>
      <c r="M2" s="29" t="s">
        <v>19</v>
      </c>
      <c r="N2" s="29" t="s">
        <v>15</v>
      </c>
      <c r="O2" s="29" t="s">
        <v>14</v>
      </c>
      <c r="P2" s="29" t="s">
        <v>10</v>
      </c>
      <c r="Q2" s="29" t="s">
        <v>11</v>
      </c>
      <c r="R2" s="29" t="s">
        <v>12</v>
      </c>
      <c r="S2" s="29" t="s">
        <v>13</v>
      </c>
      <c r="U2" s="29" t="s">
        <v>1</v>
      </c>
      <c r="V2" s="29" t="s">
        <v>0</v>
      </c>
      <c r="W2" s="29" t="s">
        <v>17</v>
      </c>
      <c r="X2" s="29" t="s">
        <v>20</v>
      </c>
      <c r="Y2" s="29" t="s">
        <v>15</v>
      </c>
      <c r="Z2" s="29" t="s">
        <v>14</v>
      </c>
      <c r="AA2" s="29" t="s">
        <v>10</v>
      </c>
      <c r="AB2" s="29" t="s">
        <v>11</v>
      </c>
      <c r="AC2" s="29" t="s">
        <v>12</v>
      </c>
      <c r="AD2" s="29" t="s">
        <v>13</v>
      </c>
    </row>
    <row r="3" spans="1:30" x14ac:dyDescent="0.25">
      <c r="A3" s="4" t="s">
        <v>2</v>
      </c>
      <c r="B3" s="2">
        <f>0</f>
        <v>0</v>
      </c>
      <c r="C3" s="2">
        <f>(100-F3)</f>
        <v>100</v>
      </c>
      <c r="D3" s="3">
        <f>F3</f>
        <v>0</v>
      </c>
      <c r="E3" s="3">
        <v>0</v>
      </c>
      <c r="F3" s="3">
        <f>SUM(E$3:E3)</f>
        <v>0</v>
      </c>
      <c r="G3" s="3">
        <f>H3*0.112</f>
        <v>0</v>
      </c>
      <c r="H3" s="5">
        <f>SUM(E$3:E3)</f>
        <v>0</v>
      </c>
      <c r="J3" s="4" t="s">
        <v>2</v>
      </c>
      <c r="K3" s="2">
        <f>0</f>
        <v>0</v>
      </c>
      <c r="L3" s="2" t="str">
        <f>IF(F3&lt;25,"Green",IF(F3&lt;50,"Yellow","Red"))</f>
        <v>Green</v>
      </c>
      <c r="M3" s="12">
        <f t="shared" ref="M3:M14" ca="1" si="0">IF(L3="Green",0,IF(L3="Yellow",(RAND()*4.3)+4.2,(MIN(2*RAND(),1))*(4.3)+4.2))/100</f>
        <v>0</v>
      </c>
      <c r="N3" s="10">
        <f ca="1">(100-Q3)</f>
        <v>100</v>
      </c>
      <c r="O3" s="3">
        <f ca="1">Q3</f>
        <v>0</v>
      </c>
      <c r="P3" s="3">
        <f ca="1">E3-E3*M3</f>
        <v>0</v>
      </c>
      <c r="Q3" s="3">
        <f ca="1">SUM(P$3:P3)</f>
        <v>0</v>
      </c>
      <c r="R3" s="3">
        <f ca="1">S3*0.112</f>
        <v>0</v>
      </c>
      <c r="S3" s="5">
        <f ca="1">SUM(P$3:P3)</f>
        <v>0</v>
      </c>
      <c r="U3" s="4" t="s">
        <v>2</v>
      </c>
      <c r="V3" s="2">
        <f>0</f>
        <v>0</v>
      </c>
      <c r="W3" s="2" t="str">
        <f ca="1">IF(Q3&lt;25,"Green",IF(Q3&lt;50,"Yellow","Red"))</f>
        <v>Green</v>
      </c>
      <c r="X3" s="14">
        <f>100/24</f>
        <v>4.166666666666667</v>
      </c>
      <c r="Y3" s="10">
        <f>(100-AB3)</f>
        <v>100</v>
      </c>
      <c r="Z3" s="3">
        <f>AB3</f>
        <v>0</v>
      </c>
      <c r="AA3" s="3">
        <f>IF(E3&lt;X3,E3,X3)</f>
        <v>0</v>
      </c>
      <c r="AB3" s="3">
        <f>SUM(AA$3:AA3)</f>
        <v>0</v>
      </c>
      <c r="AC3" s="3">
        <f>AD3*0.112</f>
        <v>0</v>
      </c>
      <c r="AD3" s="5">
        <f>SUM(AA$3:AA3)</f>
        <v>0</v>
      </c>
    </row>
    <row r="4" spans="1:30" x14ac:dyDescent="0.25">
      <c r="A4" s="4" t="s">
        <v>2</v>
      </c>
      <c r="B4" s="2">
        <f>1</f>
        <v>1</v>
      </c>
      <c r="C4" s="2">
        <f t="shared" ref="C4:C26" si="1">(100-F4)</f>
        <v>100</v>
      </c>
      <c r="D4" s="3">
        <f>F4/B4</f>
        <v>0</v>
      </c>
      <c r="E4" s="3">
        <v>0</v>
      </c>
      <c r="F4" s="3">
        <f>SUM(E$3:E4)</f>
        <v>0</v>
      </c>
      <c r="G4" s="3">
        <f t="shared" ref="G4:G26" si="2">H4*0.112</f>
        <v>0</v>
      </c>
      <c r="H4" s="5">
        <f>SUM(E$3:E4)</f>
        <v>0</v>
      </c>
      <c r="J4" s="4" t="s">
        <v>2</v>
      </c>
      <c r="K4" s="2">
        <f>1</f>
        <v>1</v>
      </c>
      <c r="L4" s="2" t="str">
        <f t="shared" ref="L4:L26" si="3">IF(F4&lt;25,"Green",IF(F4&lt;50,"Yellow","Red"))</f>
        <v>Green</v>
      </c>
      <c r="M4" s="12">
        <f t="shared" ca="1" si="0"/>
        <v>0</v>
      </c>
      <c r="N4" s="10">
        <f t="shared" ref="N4:N26" ca="1" si="4">(100-Q4)</f>
        <v>100</v>
      </c>
      <c r="O4" s="3">
        <f ca="1">Q4/K4</f>
        <v>0</v>
      </c>
      <c r="P4" s="3">
        <f t="shared" ref="P4:P26" ca="1" si="5">E4-E4*M4</f>
        <v>0</v>
      </c>
      <c r="Q4" s="3">
        <f ca="1">SUM(P$3:P4)</f>
        <v>0</v>
      </c>
      <c r="R4" s="3">
        <f t="shared" ref="R4:R26" ca="1" si="6">S4*0.112</f>
        <v>0</v>
      </c>
      <c r="S4" s="5">
        <f ca="1">SUM(P$3:P4)</f>
        <v>0</v>
      </c>
      <c r="U4" s="4" t="s">
        <v>2</v>
      </c>
      <c r="V4" s="2">
        <f>1</f>
        <v>1</v>
      </c>
      <c r="W4" s="2" t="str">
        <f t="shared" ref="W4:W26" ca="1" si="7">IF(Q4&lt;25,"Green",IF(Q4&lt;50,"Yellow","Red"))</f>
        <v>Green</v>
      </c>
      <c r="X4" s="14">
        <f>(100-AB3)/(24-B4)</f>
        <v>4.3478260869565215</v>
      </c>
      <c r="Y4" s="10">
        <f t="shared" ref="Y4:Y26" si="8">(100-AB4)</f>
        <v>100</v>
      </c>
      <c r="Z4" s="3">
        <f>AB4/V4</f>
        <v>0</v>
      </c>
      <c r="AA4" s="3">
        <f t="shared" ref="AA4:AA26" si="9">IF(E4&lt;X4,E4,X4)</f>
        <v>0</v>
      </c>
      <c r="AB4" s="3">
        <f>SUM(AA$3:AA4)</f>
        <v>0</v>
      </c>
      <c r="AC4" s="3">
        <f t="shared" ref="AC4:AC26" si="10">AD4*0.112</f>
        <v>0</v>
      </c>
      <c r="AD4" s="5">
        <f>SUM(AA$3:AA4)</f>
        <v>0</v>
      </c>
    </row>
    <row r="5" spans="1:30" x14ac:dyDescent="0.25">
      <c r="A5" s="4" t="s">
        <v>2</v>
      </c>
      <c r="B5" s="2">
        <f>2</f>
        <v>2</v>
      </c>
      <c r="C5" s="2">
        <f t="shared" si="1"/>
        <v>100</v>
      </c>
      <c r="D5" s="3">
        <f t="shared" ref="D5:D26" si="11">F5/B5</f>
        <v>0</v>
      </c>
      <c r="E5" s="3">
        <v>0</v>
      </c>
      <c r="F5" s="3">
        <f>SUM(E$3:E5)</f>
        <v>0</v>
      </c>
      <c r="G5" s="3">
        <f t="shared" si="2"/>
        <v>0</v>
      </c>
      <c r="H5" s="5">
        <f>SUM(E$3:E5)</f>
        <v>0</v>
      </c>
      <c r="J5" s="4" t="s">
        <v>2</v>
      </c>
      <c r="K5" s="2">
        <f>2</f>
        <v>2</v>
      </c>
      <c r="L5" s="2" t="str">
        <f t="shared" si="3"/>
        <v>Green</v>
      </c>
      <c r="M5" s="12">
        <f t="shared" ca="1" si="0"/>
        <v>0</v>
      </c>
      <c r="N5" s="10">
        <f t="shared" ca="1" si="4"/>
        <v>100</v>
      </c>
      <c r="O5" s="3">
        <f t="shared" ref="O5:O26" ca="1" si="12">Q5/K5</f>
        <v>0</v>
      </c>
      <c r="P5" s="3">
        <f t="shared" ca="1" si="5"/>
        <v>0</v>
      </c>
      <c r="Q5" s="3">
        <f ca="1">SUM(P$3:P5)</f>
        <v>0</v>
      </c>
      <c r="R5" s="3">
        <f t="shared" ca="1" si="6"/>
        <v>0</v>
      </c>
      <c r="S5" s="5">
        <f ca="1">SUM(P$3:P5)</f>
        <v>0</v>
      </c>
      <c r="U5" s="4" t="s">
        <v>2</v>
      </c>
      <c r="V5" s="2">
        <f>2</f>
        <v>2</v>
      </c>
      <c r="W5" s="2" t="str">
        <f t="shared" ca="1" si="7"/>
        <v>Green</v>
      </c>
      <c r="X5" s="14">
        <f t="shared" ref="X5:X26" si="13">(100-AB4)/(24-B5)</f>
        <v>4.5454545454545459</v>
      </c>
      <c r="Y5" s="10">
        <f t="shared" si="8"/>
        <v>100</v>
      </c>
      <c r="Z5" s="3">
        <f t="shared" ref="Z5:Z26" si="14">AB5/V5</f>
        <v>0</v>
      </c>
      <c r="AA5" s="3">
        <f t="shared" si="9"/>
        <v>0</v>
      </c>
      <c r="AB5" s="3">
        <f>SUM(AA$3:AA5)</f>
        <v>0</v>
      </c>
      <c r="AC5" s="3">
        <f t="shared" si="10"/>
        <v>0</v>
      </c>
      <c r="AD5" s="5">
        <f>SUM(AA$3:AA5)</f>
        <v>0</v>
      </c>
    </row>
    <row r="6" spans="1:30" x14ac:dyDescent="0.25">
      <c r="A6" s="4" t="s">
        <v>2</v>
      </c>
      <c r="B6" s="2">
        <f>3</f>
        <v>3</v>
      </c>
      <c r="C6" s="2">
        <f t="shared" si="1"/>
        <v>100</v>
      </c>
      <c r="D6" s="3">
        <f t="shared" si="11"/>
        <v>0</v>
      </c>
      <c r="E6" s="3">
        <v>0</v>
      </c>
      <c r="F6" s="3">
        <f>SUM(E$3:E6)</f>
        <v>0</v>
      </c>
      <c r="G6" s="3">
        <f t="shared" si="2"/>
        <v>0</v>
      </c>
      <c r="H6" s="5">
        <f>SUM(E$3:E6)</f>
        <v>0</v>
      </c>
      <c r="J6" s="4" t="s">
        <v>2</v>
      </c>
      <c r="K6" s="2">
        <f>3</f>
        <v>3</v>
      </c>
      <c r="L6" s="2" t="str">
        <f t="shared" si="3"/>
        <v>Green</v>
      </c>
      <c r="M6" s="12">
        <f t="shared" ca="1" si="0"/>
        <v>0</v>
      </c>
      <c r="N6" s="10">
        <f t="shared" ca="1" si="4"/>
        <v>100</v>
      </c>
      <c r="O6" s="3">
        <f t="shared" ca="1" si="12"/>
        <v>0</v>
      </c>
      <c r="P6" s="3">
        <f t="shared" ca="1" si="5"/>
        <v>0</v>
      </c>
      <c r="Q6" s="3">
        <f ca="1">SUM(P$3:P6)</f>
        <v>0</v>
      </c>
      <c r="R6" s="3">
        <f t="shared" ca="1" si="6"/>
        <v>0</v>
      </c>
      <c r="S6" s="5">
        <f ca="1">SUM(P$3:P6)</f>
        <v>0</v>
      </c>
      <c r="U6" s="4" t="s">
        <v>2</v>
      </c>
      <c r="V6" s="2">
        <f>3</f>
        <v>3</v>
      </c>
      <c r="W6" s="2" t="str">
        <f t="shared" ca="1" si="7"/>
        <v>Green</v>
      </c>
      <c r="X6" s="14">
        <f t="shared" si="13"/>
        <v>4.7619047619047619</v>
      </c>
      <c r="Y6" s="10">
        <f t="shared" si="8"/>
        <v>100</v>
      </c>
      <c r="Z6" s="3">
        <f t="shared" si="14"/>
        <v>0</v>
      </c>
      <c r="AA6" s="3">
        <f t="shared" si="9"/>
        <v>0</v>
      </c>
      <c r="AB6" s="3">
        <f>SUM(AA$3:AA6)</f>
        <v>0</v>
      </c>
      <c r="AC6" s="3">
        <f t="shared" si="10"/>
        <v>0</v>
      </c>
      <c r="AD6" s="5">
        <f>SUM(AA$3:AA6)</f>
        <v>0</v>
      </c>
    </row>
    <row r="7" spans="1:30" x14ac:dyDescent="0.25">
      <c r="A7" s="4" t="s">
        <v>2</v>
      </c>
      <c r="B7" s="2">
        <v>4</v>
      </c>
      <c r="C7" s="2">
        <f t="shared" si="1"/>
        <v>100</v>
      </c>
      <c r="D7" s="3">
        <f t="shared" si="11"/>
        <v>0</v>
      </c>
      <c r="E7" s="3">
        <v>0</v>
      </c>
      <c r="F7" s="3">
        <f>SUM(E$3:E7)</f>
        <v>0</v>
      </c>
      <c r="G7" s="3">
        <f t="shared" si="2"/>
        <v>0</v>
      </c>
      <c r="H7" s="5">
        <f>SUM(E$3:E7)</f>
        <v>0</v>
      </c>
      <c r="J7" s="4" t="s">
        <v>2</v>
      </c>
      <c r="K7" s="2">
        <v>4</v>
      </c>
      <c r="L7" s="2" t="str">
        <f t="shared" si="3"/>
        <v>Green</v>
      </c>
      <c r="M7" s="12">
        <f t="shared" ca="1" si="0"/>
        <v>0</v>
      </c>
      <c r="N7" s="10">
        <f t="shared" ca="1" si="4"/>
        <v>100</v>
      </c>
      <c r="O7" s="3">
        <f t="shared" ca="1" si="12"/>
        <v>0</v>
      </c>
      <c r="P7" s="3">
        <f t="shared" ca="1" si="5"/>
        <v>0</v>
      </c>
      <c r="Q7" s="3">
        <f ca="1">SUM(P$3:P7)</f>
        <v>0</v>
      </c>
      <c r="R7" s="3">
        <f t="shared" ca="1" si="6"/>
        <v>0</v>
      </c>
      <c r="S7" s="5">
        <f ca="1">SUM(P$3:P7)</f>
        <v>0</v>
      </c>
      <c r="U7" s="4" t="s">
        <v>2</v>
      </c>
      <c r="V7" s="2">
        <v>4</v>
      </c>
      <c r="W7" s="2" t="str">
        <f t="shared" ca="1" si="7"/>
        <v>Green</v>
      </c>
      <c r="X7" s="14">
        <f t="shared" si="13"/>
        <v>5</v>
      </c>
      <c r="Y7" s="10">
        <f t="shared" si="8"/>
        <v>100</v>
      </c>
      <c r="Z7" s="3">
        <f t="shared" si="14"/>
        <v>0</v>
      </c>
      <c r="AA7" s="3">
        <f t="shared" si="9"/>
        <v>0</v>
      </c>
      <c r="AB7" s="3">
        <f>SUM(AA$3:AA7)</f>
        <v>0</v>
      </c>
      <c r="AC7" s="3">
        <f t="shared" si="10"/>
        <v>0</v>
      </c>
      <c r="AD7" s="5">
        <f>SUM(AA$3:AA7)</f>
        <v>0</v>
      </c>
    </row>
    <row r="8" spans="1:30" x14ac:dyDescent="0.25">
      <c r="A8" s="4" t="s">
        <v>5</v>
      </c>
      <c r="B8" s="2">
        <v>5</v>
      </c>
      <c r="C8" s="2">
        <f t="shared" si="1"/>
        <v>90</v>
      </c>
      <c r="D8" s="3">
        <f t="shared" si="11"/>
        <v>2</v>
      </c>
      <c r="E8" s="3">
        <v>10</v>
      </c>
      <c r="F8" s="3">
        <f>SUM(E$3:E8)</f>
        <v>10</v>
      </c>
      <c r="G8" s="3">
        <f>H8*0.112</f>
        <v>1.1200000000000001</v>
      </c>
      <c r="H8" s="5">
        <f>SUM(E$3:E8)</f>
        <v>10</v>
      </c>
      <c r="J8" s="4" t="s">
        <v>5</v>
      </c>
      <c r="K8" s="2">
        <v>5</v>
      </c>
      <c r="L8" s="2" t="str">
        <f t="shared" si="3"/>
        <v>Green</v>
      </c>
      <c r="M8" s="12">
        <f t="shared" ca="1" si="0"/>
        <v>0</v>
      </c>
      <c r="N8" s="10">
        <f t="shared" ca="1" si="4"/>
        <v>90</v>
      </c>
      <c r="O8" s="3">
        <f t="shared" ca="1" si="12"/>
        <v>2</v>
      </c>
      <c r="P8" s="3">
        <f t="shared" ca="1" si="5"/>
        <v>10</v>
      </c>
      <c r="Q8" s="3">
        <f ca="1">SUM(P$3:P8)</f>
        <v>10</v>
      </c>
      <c r="R8" s="3">
        <f t="shared" ca="1" si="6"/>
        <v>1.1200000000000001</v>
      </c>
      <c r="S8" s="5">
        <f ca="1">SUM(P$3:P8)</f>
        <v>10</v>
      </c>
      <c r="U8" s="4" t="s">
        <v>5</v>
      </c>
      <c r="V8" s="2">
        <v>5</v>
      </c>
      <c r="W8" s="2" t="str">
        <f t="shared" ca="1" si="7"/>
        <v>Green</v>
      </c>
      <c r="X8" s="14">
        <f t="shared" si="13"/>
        <v>5.2631578947368425</v>
      </c>
      <c r="Y8" s="10">
        <f t="shared" si="8"/>
        <v>94.73684210526315</v>
      </c>
      <c r="Z8" s="3">
        <f t="shared" si="14"/>
        <v>1.0526315789473686</v>
      </c>
      <c r="AA8" s="3">
        <f t="shared" si="9"/>
        <v>5.2631578947368425</v>
      </c>
      <c r="AB8" s="3">
        <f>SUM(AA$3:AA8)</f>
        <v>5.2631578947368425</v>
      </c>
      <c r="AC8" s="3">
        <f t="shared" si="10"/>
        <v>0.58947368421052637</v>
      </c>
      <c r="AD8" s="5">
        <f>SUM(AA$3:AA8)</f>
        <v>5.2631578947368425</v>
      </c>
    </row>
    <row r="9" spans="1:30" x14ac:dyDescent="0.25">
      <c r="A9" s="4" t="s">
        <v>5</v>
      </c>
      <c r="B9" s="2">
        <v>6</v>
      </c>
      <c r="C9" s="2">
        <f t="shared" si="1"/>
        <v>80</v>
      </c>
      <c r="D9" s="3">
        <f t="shared" si="11"/>
        <v>3.3333333333333335</v>
      </c>
      <c r="E9" s="3">
        <v>10</v>
      </c>
      <c r="F9" s="3">
        <f>SUM(E$3:E9)</f>
        <v>20</v>
      </c>
      <c r="G9" s="3">
        <f t="shared" si="2"/>
        <v>2.2400000000000002</v>
      </c>
      <c r="H9" s="5">
        <f>SUM(E$3:E9)</f>
        <v>20</v>
      </c>
      <c r="J9" s="4" t="s">
        <v>5</v>
      </c>
      <c r="K9" s="2">
        <v>6</v>
      </c>
      <c r="L9" s="2" t="str">
        <f t="shared" si="3"/>
        <v>Green</v>
      </c>
      <c r="M9" s="12">
        <f t="shared" ca="1" si="0"/>
        <v>0</v>
      </c>
      <c r="N9" s="10">
        <f t="shared" ca="1" si="4"/>
        <v>80</v>
      </c>
      <c r="O9" s="3">
        <f t="shared" ca="1" si="12"/>
        <v>3.3333333333333335</v>
      </c>
      <c r="P9" s="3">
        <f t="shared" ca="1" si="5"/>
        <v>10</v>
      </c>
      <c r="Q9" s="3">
        <f ca="1">SUM(P$3:P9)</f>
        <v>20</v>
      </c>
      <c r="R9" s="3">
        <f t="shared" ca="1" si="6"/>
        <v>2.2400000000000002</v>
      </c>
      <c r="S9" s="5">
        <f ca="1">SUM(P$3:P9)</f>
        <v>20</v>
      </c>
      <c r="U9" s="4" t="s">
        <v>5</v>
      </c>
      <c r="V9" s="2">
        <v>6</v>
      </c>
      <c r="W9" s="2" t="str">
        <f t="shared" ca="1" si="7"/>
        <v>Green</v>
      </c>
      <c r="X9" s="14">
        <f t="shared" si="13"/>
        <v>5.2631578947368416</v>
      </c>
      <c r="Y9" s="10">
        <f t="shared" si="8"/>
        <v>89.473684210526315</v>
      </c>
      <c r="Z9" s="3">
        <f t="shared" si="14"/>
        <v>1.7543859649122808</v>
      </c>
      <c r="AA9" s="3">
        <f t="shared" si="9"/>
        <v>5.2631578947368416</v>
      </c>
      <c r="AB9" s="3">
        <f>SUM(AA$3:AA9)</f>
        <v>10.526315789473685</v>
      </c>
      <c r="AC9" s="3">
        <f t="shared" si="10"/>
        <v>1.1789473684210527</v>
      </c>
      <c r="AD9" s="5">
        <f>SUM(AA$3:AA9)</f>
        <v>10.526315789473685</v>
      </c>
    </row>
    <row r="10" spans="1:30" x14ac:dyDescent="0.25">
      <c r="A10" s="4" t="s">
        <v>5</v>
      </c>
      <c r="B10" s="2">
        <v>7</v>
      </c>
      <c r="C10" s="2">
        <f t="shared" si="1"/>
        <v>77</v>
      </c>
      <c r="D10" s="3">
        <f t="shared" si="11"/>
        <v>3.2857142857142856</v>
      </c>
      <c r="E10" s="3">
        <v>3</v>
      </c>
      <c r="F10" s="3">
        <f>SUM(E$3:E10)</f>
        <v>23</v>
      </c>
      <c r="G10" s="3">
        <f t="shared" si="2"/>
        <v>2.5760000000000001</v>
      </c>
      <c r="H10" s="5">
        <f>SUM(E$3:E10)</f>
        <v>23</v>
      </c>
      <c r="J10" s="4" t="s">
        <v>5</v>
      </c>
      <c r="K10" s="2">
        <v>7</v>
      </c>
      <c r="L10" s="2" t="str">
        <f t="shared" si="3"/>
        <v>Green</v>
      </c>
      <c r="M10" s="12">
        <f t="shared" ca="1" si="0"/>
        <v>0</v>
      </c>
      <c r="N10" s="10">
        <f t="shared" ca="1" si="4"/>
        <v>77</v>
      </c>
      <c r="O10" s="3">
        <f t="shared" ca="1" si="12"/>
        <v>3.2857142857142856</v>
      </c>
      <c r="P10" s="3">
        <f t="shared" ca="1" si="5"/>
        <v>3</v>
      </c>
      <c r="Q10" s="3">
        <f ca="1">SUM(P$3:P10)</f>
        <v>23</v>
      </c>
      <c r="R10" s="3">
        <f t="shared" ca="1" si="6"/>
        <v>2.5760000000000001</v>
      </c>
      <c r="S10" s="5">
        <f ca="1">SUM(P$3:P10)</f>
        <v>23</v>
      </c>
      <c r="U10" s="4" t="s">
        <v>5</v>
      </c>
      <c r="V10" s="2">
        <v>7</v>
      </c>
      <c r="W10" s="2" t="str">
        <f t="shared" ca="1" si="7"/>
        <v>Green</v>
      </c>
      <c r="X10" s="14">
        <f t="shared" si="13"/>
        <v>5.2631578947368425</v>
      </c>
      <c r="Y10" s="10">
        <f t="shared" si="8"/>
        <v>86.473684210526315</v>
      </c>
      <c r="Z10" s="3">
        <f t="shared" si="14"/>
        <v>1.9323308270676693</v>
      </c>
      <c r="AA10" s="3">
        <f t="shared" si="9"/>
        <v>3</v>
      </c>
      <c r="AB10" s="3">
        <f>SUM(AA$3:AA10)</f>
        <v>13.526315789473685</v>
      </c>
      <c r="AC10" s="3">
        <f t="shared" si="10"/>
        <v>1.5149473684210528</v>
      </c>
      <c r="AD10" s="5">
        <f>SUM(AA$3:AA10)</f>
        <v>13.526315789473685</v>
      </c>
    </row>
    <row r="11" spans="1:30" x14ac:dyDescent="0.25">
      <c r="A11" s="4" t="s">
        <v>4</v>
      </c>
      <c r="B11" s="2">
        <v>8</v>
      </c>
      <c r="C11" s="2">
        <f t="shared" si="1"/>
        <v>74</v>
      </c>
      <c r="D11" s="3">
        <f t="shared" si="11"/>
        <v>3.25</v>
      </c>
      <c r="E11" s="3">
        <v>3</v>
      </c>
      <c r="F11" s="3">
        <f>SUM(E$3:E11)</f>
        <v>26</v>
      </c>
      <c r="G11" s="3">
        <f t="shared" si="2"/>
        <v>2.9119999999999999</v>
      </c>
      <c r="H11" s="5">
        <f>SUM(E$3:E11)</f>
        <v>26</v>
      </c>
      <c r="J11" s="4" t="s">
        <v>4</v>
      </c>
      <c r="K11" s="2">
        <v>8</v>
      </c>
      <c r="L11" s="2" t="str">
        <f t="shared" si="3"/>
        <v>Yellow</v>
      </c>
      <c r="M11" s="12">
        <f t="shared" ca="1" si="0"/>
        <v>5.8729931635413457E-2</v>
      </c>
      <c r="N11" s="10">
        <f t="shared" ca="1" si="4"/>
        <v>74.176189794906236</v>
      </c>
      <c r="O11" s="3">
        <f t="shared" ca="1" si="12"/>
        <v>3.2279762756367201</v>
      </c>
      <c r="P11" s="3">
        <f t="shared" ca="1" si="5"/>
        <v>2.8238102050937597</v>
      </c>
      <c r="Q11" s="3">
        <f ca="1">SUM(P$3:P11)</f>
        <v>25.823810205093761</v>
      </c>
      <c r="R11" s="3">
        <f t="shared" ca="1" si="6"/>
        <v>2.8922667429705013</v>
      </c>
      <c r="S11" s="5">
        <f ca="1">SUM(P$3:P11)</f>
        <v>25.823810205093761</v>
      </c>
      <c r="U11" s="4" t="s">
        <v>4</v>
      </c>
      <c r="V11" s="2">
        <v>8</v>
      </c>
      <c r="W11" s="2" t="str">
        <f t="shared" ca="1" si="7"/>
        <v>Yellow</v>
      </c>
      <c r="X11" s="14">
        <f t="shared" si="13"/>
        <v>5.4046052631578947</v>
      </c>
      <c r="Y11" s="10">
        <f t="shared" si="8"/>
        <v>83.473684210526315</v>
      </c>
      <c r="Z11" s="3">
        <f t="shared" si="14"/>
        <v>2.0657894736842106</v>
      </c>
      <c r="AA11" s="3">
        <f t="shared" si="9"/>
        <v>3</v>
      </c>
      <c r="AB11" s="3">
        <f>SUM(AA$3:AA11)</f>
        <v>16.526315789473685</v>
      </c>
      <c r="AC11" s="3">
        <f t="shared" si="10"/>
        <v>1.8509473684210527</v>
      </c>
      <c r="AD11" s="5">
        <f>SUM(AA$3:AA11)</f>
        <v>16.526315789473685</v>
      </c>
    </row>
    <row r="12" spans="1:30" x14ac:dyDescent="0.25">
      <c r="A12" s="4" t="s">
        <v>4</v>
      </c>
      <c r="B12" s="2">
        <v>9</v>
      </c>
      <c r="C12" s="2">
        <f t="shared" si="1"/>
        <v>71</v>
      </c>
      <c r="D12" s="3">
        <f t="shared" si="11"/>
        <v>3.2222222222222223</v>
      </c>
      <c r="E12" s="3">
        <v>3</v>
      </c>
      <c r="F12" s="3">
        <f>SUM(E$3:E12)</f>
        <v>29</v>
      </c>
      <c r="G12" s="3">
        <f t="shared" si="2"/>
        <v>3.2480000000000002</v>
      </c>
      <c r="H12" s="5">
        <f>SUM(E$3:E12)</f>
        <v>29</v>
      </c>
      <c r="J12" s="4" t="s">
        <v>4</v>
      </c>
      <c r="K12" s="2">
        <v>9</v>
      </c>
      <c r="L12" s="2" t="str">
        <f t="shared" si="3"/>
        <v>Yellow</v>
      </c>
      <c r="M12" s="12">
        <f t="shared" ca="1" si="0"/>
        <v>8.4886506843906667E-2</v>
      </c>
      <c r="N12" s="10">
        <f t="shared" ca="1" si="4"/>
        <v>71.430849315437968</v>
      </c>
      <c r="O12" s="3">
        <f t="shared" ca="1" si="12"/>
        <v>3.1743500760624488</v>
      </c>
      <c r="P12" s="3">
        <f t="shared" ca="1" si="5"/>
        <v>2.7453404794682799</v>
      </c>
      <c r="Q12" s="3">
        <f ca="1">SUM(P$3:P12)</f>
        <v>28.56915068456204</v>
      </c>
      <c r="R12" s="3">
        <f t="shared" ca="1" si="6"/>
        <v>3.1997448766709486</v>
      </c>
      <c r="S12" s="5">
        <f ca="1">SUM(P$3:P12)</f>
        <v>28.56915068456204</v>
      </c>
      <c r="U12" s="4" t="s">
        <v>4</v>
      </c>
      <c r="V12" s="2">
        <v>9</v>
      </c>
      <c r="W12" s="2" t="str">
        <f t="shared" ca="1" si="7"/>
        <v>Yellow</v>
      </c>
      <c r="X12" s="14">
        <f t="shared" si="13"/>
        <v>5.5649122807017539</v>
      </c>
      <c r="Y12" s="10">
        <f t="shared" si="8"/>
        <v>80.473684210526315</v>
      </c>
      <c r="Z12" s="3">
        <f t="shared" si="14"/>
        <v>2.1695906432748537</v>
      </c>
      <c r="AA12" s="3">
        <f t="shared" si="9"/>
        <v>3</v>
      </c>
      <c r="AB12" s="3">
        <f>SUM(AA$3:AA12)</f>
        <v>19.526315789473685</v>
      </c>
      <c r="AC12" s="3">
        <f t="shared" si="10"/>
        <v>2.1869473684210528</v>
      </c>
      <c r="AD12" s="5">
        <f>SUM(AA$3:AA12)</f>
        <v>19.526315789473685</v>
      </c>
    </row>
    <row r="13" spans="1:30" x14ac:dyDescent="0.25">
      <c r="A13" s="4" t="s">
        <v>4</v>
      </c>
      <c r="B13" s="2">
        <v>10</v>
      </c>
      <c r="C13" s="2">
        <f t="shared" si="1"/>
        <v>68</v>
      </c>
      <c r="D13" s="3">
        <f t="shared" si="11"/>
        <v>3.2</v>
      </c>
      <c r="E13" s="3">
        <v>3</v>
      </c>
      <c r="F13" s="3">
        <f>SUM(E$3:E13)</f>
        <v>32</v>
      </c>
      <c r="G13" s="3">
        <f t="shared" si="2"/>
        <v>3.5840000000000001</v>
      </c>
      <c r="H13" s="5">
        <f>SUM(E$3:E13)</f>
        <v>32</v>
      </c>
      <c r="J13" s="4" t="s">
        <v>4</v>
      </c>
      <c r="K13" s="2">
        <v>10</v>
      </c>
      <c r="L13" s="2" t="str">
        <f t="shared" si="3"/>
        <v>Yellow</v>
      </c>
      <c r="M13" s="12">
        <f t="shared" ca="1" si="0"/>
        <v>7.8515617699619927E-2</v>
      </c>
      <c r="N13" s="10">
        <f t="shared" ca="1" si="4"/>
        <v>68.666396168536821</v>
      </c>
      <c r="O13" s="3">
        <f t="shared" ca="1" si="12"/>
        <v>3.1333603831463179</v>
      </c>
      <c r="P13" s="3">
        <f t="shared" ca="1" si="5"/>
        <v>2.7644531469011402</v>
      </c>
      <c r="Q13" s="3">
        <f ca="1">SUM(P$3:P13)</f>
        <v>31.333603831463179</v>
      </c>
      <c r="R13" s="3">
        <f t="shared" ca="1" si="6"/>
        <v>3.5093636291238761</v>
      </c>
      <c r="S13" s="5">
        <f ca="1">SUM(P$3:P13)</f>
        <v>31.333603831463179</v>
      </c>
      <c r="U13" s="4" t="s">
        <v>4</v>
      </c>
      <c r="V13" s="2">
        <v>10</v>
      </c>
      <c r="W13" s="2" t="str">
        <f t="shared" ca="1" si="7"/>
        <v>Yellow</v>
      </c>
      <c r="X13" s="14">
        <f t="shared" si="13"/>
        <v>5.7481203007518795</v>
      </c>
      <c r="Y13" s="10">
        <f t="shared" si="8"/>
        <v>77.473684210526315</v>
      </c>
      <c r="Z13" s="3">
        <f t="shared" si="14"/>
        <v>2.2526315789473683</v>
      </c>
      <c r="AA13" s="3">
        <f t="shared" si="9"/>
        <v>3</v>
      </c>
      <c r="AB13" s="3">
        <f>SUM(AA$3:AA13)</f>
        <v>22.526315789473685</v>
      </c>
      <c r="AC13" s="3">
        <f t="shared" si="10"/>
        <v>2.5229473684210526</v>
      </c>
      <c r="AD13" s="5">
        <f>SUM(AA$3:AA13)</f>
        <v>22.526315789473685</v>
      </c>
    </row>
    <row r="14" spans="1:30" x14ac:dyDescent="0.25">
      <c r="A14" s="4" t="s">
        <v>4</v>
      </c>
      <c r="B14" s="2">
        <v>11</v>
      </c>
      <c r="C14" s="2">
        <f t="shared" si="1"/>
        <v>65</v>
      </c>
      <c r="D14" s="3">
        <f t="shared" si="11"/>
        <v>3.1818181818181817</v>
      </c>
      <c r="E14" s="3">
        <v>3</v>
      </c>
      <c r="F14" s="3">
        <f>SUM(E$3:E14)</f>
        <v>35</v>
      </c>
      <c r="G14" s="3">
        <f t="shared" si="2"/>
        <v>3.92</v>
      </c>
      <c r="H14" s="5">
        <f>SUM(E$3:E14)</f>
        <v>35</v>
      </c>
      <c r="J14" s="4" t="s">
        <v>4</v>
      </c>
      <c r="K14" s="2">
        <v>11</v>
      </c>
      <c r="L14" s="2" t="str">
        <f t="shared" si="3"/>
        <v>Yellow</v>
      </c>
      <c r="M14" s="12">
        <f t="shared" ca="1" si="0"/>
        <v>4.2211574368270249E-2</v>
      </c>
      <c r="N14" s="10">
        <f t="shared" ca="1" si="4"/>
        <v>65.793030891641635</v>
      </c>
      <c r="O14" s="3">
        <f t="shared" ca="1" si="12"/>
        <v>3.1097244643962152</v>
      </c>
      <c r="P14" s="3">
        <f t="shared" ca="1" si="5"/>
        <v>2.8733652768951892</v>
      </c>
      <c r="Q14" s="3">
        <f ca="1">SUM(P$3:P14)</f>
        <v>34.206969108358365</v>
      </c>
      <c r="R14" s="3">
        <f t="shared" ca="1" si="6"/>
        <v>3.831180540136137</v>
      </c>
      <c r="S14" s="5">
        <f ca="1">SUM(P$3:P14)</f>
        <v>34.206969108358365</v>
      </c>
      <c r="U14" s="4" t="s">
        <v>4</v>
      </c>
      <c r="V14" s="2">
        <v>11</v>
      </c>
      <c r="W14" s="2" t="str">
        <f t="shared" ca="1" si="7"/>
        <v>Yellow</v>
      </c>
      <c r="X14" s="14">
        <f t="shared" si="13"/>
        <v>5.9595141700404861</v>
      </c>
      <c r="Y14" s="10">
        <f t="shared" si="8"/>
        <v>74.473684210526315</v>
      </c>
      <c r="Z14" s="3">
        <f t="shared" si="14"/>
        <v>2.3205741626794261</v>
      </c>
      <c r="AA14" s="3">
        <f t="shared" si="9"/>
        <v>3</v>
      </c>
      <c r="AB14" s="3">
        <f>SUM(AA$3:AA14)</f>
        <v>25.526315789473685</v>
      </c>
      <c r="AC14" s="3">
        <f t="shared" si="10"/>
        <v>2.8589473684210529</v>
      </c>
      <c r="AD14" s="5">
        <f>SUM(AA$3:AA14)</f>
        <v>25.526315789473685</v>
      </c>
    </row>
    <row r="15" spans="1:30" x14ac:dyDescent="0.25">
      <c r="A15" s="4" t="s">
        <v>3</v>
      </c>
      <c r="B15" s="2">
        <v>12</v>
      </c>
      <c r="C15" s="2">
        <f t="shared" si="1"/>
        <v>55</v>
      </c>
      <c r="D15" s="3">
        <f t="shared" si="11"/>
        <v>3.75</v>
      </c>
      <c r="E15" s="3">
        <v>10</v>
      </c>
      <c r="F15" s="3">
        <f>SUM(E$3:E15)</f>
        <v>45</v>
      </c>
      <c r="G15" s="3">
        <f t="shared" si="2"/>
        <v>5.04</v>
      </c>
      <c r="H15" s="5">
        <f>SUM(E$3:E15)</f>
        <v>45</v>
      </c>
      <c r="J15" s="4" t="s">
        <v>3</v>
      </c>
      <c r="K15" s="2">
        <v>12</v>
      </c>
      <c r="L15" s="2" t="str">
        <f t="shared" si="3"/>
        <v>Yellow</v>
      </c>
      <c r="M15" s="12">
        <f ca="1">IF(L15="Green",0,IF(L15="Yellow",(RAND()*4.3)+4.2,(MIN(2*RAND(),1))*(4.3)+4.2))/100</f>
        <v>4.4229515326819353E-2</v>
      </c>
      <c r="N15" s="10">
        <f t="shared" ca="1" si="4"/>
        <v>56.235326044909826</v>
      </c>
      <c r="O15" s="3">
        <f t="shared" ca="1" si="12"/>
        <v>3.6470561629241813</v>
      </c>
      <c r="P15" s="3">
        <f t="shared" ca="1" si="5"/>
        <v>9.5577048467318058</v>
      </c>
      <c r="Q15" s="3">
        <f ca="1">SUM(P$3:P15)</f>
        <v>43.764673955090174</v>
      </c>
      <c r="R15" s="3">
        <f t="shared" ca="1" si="6"/>
        <v>4.9016434829700994</v>
      </c>
      <c r="S15" s="5">
        <f ca="1">SUM(P$3:P15)</f>
        <v>43.764673955090174</v>
      </c>
      <c r="U15" s="4" t="s">
        <v>3</v>
      </c>
      <c r="V15" s="2">
        <v>12</v>
      </c>
      <c r="W15" s="2" t="str">
        <f t="shared" ca="1" si="7"/>
        <v>Yellow</v>
      </c>
      <c r="X15" s="14">
        <f t="shared" si="13"/>
        <v>6.2061403508771926</v>
      </c>
      <c r="Y15" s="10">
        <f t="shared" si="8"/>
        <v>68.267543859649123</v>
      </c>
      <c r="Z15" s="3">
        <f t="shared" si="14"/>
        <v>2.6443713450292399</v>
      </c>
      <c r="AA15" s="3">
        <f t="shared" si="9"/>
        <v>6.2061403508771926</v>
      </c>
      <c r="AB15" s="3">
        <f>SUM(AA$3:AA15)</f>
        <v>31.732456140350877</v>
      </c>
      <c r="AC15" s="3">
        <f t="shared" si="10"/>
        <v>3.5540350877192983</v>
      </c>
      <c r="AD15" s="5">
        <f>SUM(AA$3:AA15)</f>
        <v>31.732456140350877</v>
      </c>
    </row>
    <row r="16" spans="1:30" x14ac:dyDescent="0.25">
      <c r="A16" s="4" t="s">
        <v>6</v>
      </c>
      <c r="B16" s="2">
        <v>13</v>
      </c>
      <c r="C16" s="2">
        <f t="shared" si="1"/>
        <v>45</v>
      </c>
      <c r="D16" s="3">
        <f t="shared" si="11"/>
        <v>4.2307692307692308</v>
      </c>
      <c r="E16" s="3">
        <v>10</v>
      </c>
      <c r="F16" s="3">
        <f>SUM(E$3:E16)</f>
        <v>55</v>
      </c>
      <c r="G16" s="3">
        <f t="shared" si="2"/>
        <v>6.16</v>
      </c>
      <c r="H16" s="5">
        <f>SUM(E$3:E16)</f>
        <v>55</v>
      </c>
      <c r="J16" s="4" t="s">
        <v>6</v>
      </c>
      <c r="K16" s="2">
        <v>13</v>
      </c>
      <c r="L16" s="2" t="str">
        <f t="shared" si="3"/>
        <v>Red</v>
      </c>
      <c r="M16" s="12">
        <f t="shared" ref="M16:M26" ca="1" si="15">IF(L16="Green",0,IF(L16="Yellow",(RAND()*4.3)+4.2,(MIN(2*RAND(),1))*(4.3)+4.2))/100</f>
        <v>5.2527617203296545E-2</v>
      </c>
      <c r="N16" s="10">
        <f t="shared" ca="1" si="4"/>
        <v>46.760602216942793</v>
      </c>
      <c r="O16" s="3">
        <f t="shared" ca="1" si="12"/>
        <v>4.0953382910044009</v>
      </c>
      <c r="P16" s="3">
        <f t="shared" ca="1" si="5"/>
        <v>9.4747238279670345</v>
      </c>
      <c r="Q16" s="3">
        <f ca="1">SUM(P$3:P16)</f>
        <v>53.239397783057207</v>
      </c>
      <c r="R16" s="3">
        <f t="shared" ca="1" si="6"/>
        <v>5.9628125517024069</v>
      </c>
      <c r="S16" s="5">
        <f ca="1">SUM(P$3:P16)</f>
        <v>53.239397783057207</v>
      </c>
      <c r="U16" s="4" t="s">
        <v>6</v>
      </c>
      <c r="V16" s="2">
        <v>13</v>
      </c>
      <c r="W16" s="2" t="str">
        <f t="shared" ca="1" si="7"/>
        <v>Red</v>
      </c>
      <c r="X16" s="14">
        <f t="shared" si="13"/>
        <v>6.2061403508771926</v>
      </c>
      <c r="Y16" s="10">
        <f t="shared" si="8"/>
        <v>62.061403508771932</v>
      </c>
      <c r="Z16" s="3">
        <f t="shared" si="14"/>
        <v>2.9183535762483128</v>
      </c>
      <c r="AA16" s="3">
        <f t="shared" si="9"/>
        <v>6.2061403508771926</v>
      </c>
      <c r="AB16" s="3">
        <f>SUM(AA$3:AA16)</f>
        <v>37.938596491228068</v>
      </c>
      <c r="AC16" s="3">
        <f t="shared" si="10"/>
        <v>4.2491228070175442</v>
      </c>
      <c r="AD16" s="5">
        <f>SUM(AA$3:AA16)</f>
        <v>37.938596491228068</v>
      </c>
    </row>
    <row r="17" spans="1:30" x14ac:dyDescent="0.25">
      <c r="A17" s="4" t="s">
        <v>7</v>
      </c>
      <c r="B17" s="2">
        <v>14</v>
      </c>
      <c r="C17" s="2">
        <f t="shared" si="1"/>
        <v>42</v>
      </c>
      <c r="D17" s="3">
        <f t="shared" si="11"/>
        <v>4.1428571428571432</v>
      </c>
      <c r="E17" s="3">
        <v>3</v>
      </c>
      <c r="F17" s="3">
        <f>SUM(E$3:E17)</f>
        <v>58</v>
      </c>
      <c r="G17" s="3">
        <f t="shared" si="2"/>
        <v>6.4960000000000004</v>
      </c>
      <c r="H17" s="5">
        <f>SUM(E$3:E17)</f>
        <v>58</v>
      </c>
      <c r="J17" s="4" t="s">
        <v>7</v>
      </c>
      <c r="K17" s="2">
        <v>14</v>
      </c>
      <c r="L17" s="2" t="str">
        <f t="shared" si="3"/>
        <v>Red</v>
      </c>
      <c r="M17" s="12">
        <f t="shared" ca="1" si="15"/>
        <v>4.2917588410843449E-2</v>
      </c>
      <c r="N17" s="10">
        <f t="shared" ca="1" si="4"/>
        <v>43.88935498217532</v>
      </c>
      <c r="O17" s="3">
        <f t="shared" ca="1" si="12"/>
        <v>4.0079032155589056</v>
      </c>
      <c r="P17" s="3">
        <f t="shared" ca="1" si="5"/>
        <v>2.8712472347674698</v>
      </c>
      <c r="Q17" s="3">
        <f ca="1">SUM(P$3:P17)</f>
        <v>56.11064501782468</v>
      </c>
      <c r="R17" s="3">
        <f t="shared" ca="1" si="6"/>
        <v>6.2843922419963647</v>
      </c>
      <c r="S17" s="5">
        <f ca="1">SUM(P$3:P17)</f>
        <v>56.11064501782468</v>
      </c>
      <c r="U17" s="4" t="s">
        <v>7</v>
      </c>
      <c r="V17" s="2">
        <v>14</v>
      </c>
      <c r="W17" s="2" t="str">
        <f t="shared" ca="1" si="7"/>
        <v>Red</v>
      </c>
      <c r="X17" s="14">
        <f t="shared" si="13"/>
        <v>6.2061403508771935</v>
      </c>
      <c r="Y17" s="10">
        <f t="shared" si="8"/>
        <v>59.061403508771932</v>
      </c>
      <c r="Z17" s="3">
        <f t="shared" si="14"/>
        <v>2.9241854636591476</v>
      </c>
      <c r="AA17" s="3">
        <f t="shared" si="9"/>
        <v>3</v>
      </c>
      <c r="AB17" s="3">
        <f>SUM(AA$3:AA17)</f>
        <v>40.938596491228068</v>
      </c>
      <c r="AC17" s="3">
        <f t="shared" si="10"/>
        <v>4.5851228070175436</v>
      </c>
      <c r="AD17" s="5">
        <f>SUM(AA$3:AA17)</f>
        <v>40.938596491228068</v>
      </c>
    </row>
    <row r="18" spans="1:30" x14ac:dyDescent="0.25">
      <c r="A18" s="4" t="s">
        <v>7</v>
      </c>
      <c r="B18" s="2">
        <v>15</v>
      </c>
      <c r="C18" s="2">
        <f t="shared" si="1"/>
        <v>39</v>
      </c>
      <c r="D18" s="3">
        <f t="shared" si="11"/>
        <v>4.0666666666666664</v>
      </c>
      <c r="E18" s="3">
        <v>3</v>
      </c>
      <c r="F18" s="3">
        <f>SUM(E$3:E18)</f>
        <v>61</v>
      </c>
      <c r="G18" s="3">
        <f t="shared" si="2"/>
        <v>6.8319999999999999</v>
      </c>
      <c r="H18" s="5">
        <f>SUM(E$3:E18)</f>
        <v>61</v>
      </c>
      <c r="J18" s="4" t="s">
        <v>7</v>
      </c>
      <c r="K18" s="2">
        <v>15</v>
      </c>
      <c r="L18" s="2" t="str">
        <f t="shared" si="3"/>
        <v>Red</v>
      </c>
      <c r="M18" s="12">
        <f t="shared" ca="1" si="15"/>
        <v>7.5895022928705924E-2</v>
      </c>
      <c r="N18" s="10">
        <f t="shared" ca="1" si="4"/>
        <v>41.117040050961435</v>
      </c>
      <c r="O18" s="3">
        <f t="shared" ca="1" si="12"/>
        <v>3.9255306632692375</v>
      </c>
      <c r="P18" s="3">
        <f t="shared" ca="1" si="5"/>
        <v>2.7723149312138822</v>
      </c>
      <c r="Q18" s="3">
        <f ca="1">SUM(P$3:P18)</f>
        <v>58.882959949038565</v>
      </c>
      <c r="R18" s="3">
        <f t="shared" ca="1" si="6"/>
        <v>6.5948915142923195</v>
      </c>
      <c r="S18" s="5">
        <f ca="1">SUM(P$3:P18)</f>
        <v>58.882959949038565</v>
      </c>
      <c r="U18" s="4" t="s">
        <v>7</v>
      </c>
      <c r="V18" s="2">
        <v>15</v>
      </c>
      <c r="W18" s="2" t="str">
        <f t="shared" ca="1" si="7"/>
        <v>Red</v>
      </c>
      <c r="X18" s="14">
        <f t="shared" si="13"/>
        <v>6.5623781676413255</v>
      </c>
      <c r="Y18" s="10">
        <f t="shared" si="8"/>
        <v>56.061403508771932</v>
      </c>
      <c r="Z18" s="3">
        <f t="shared" si="14"/>
        <v>2.9292397660818712</v>
      </c>
      <c r="AA18" s="3">
        <f t="shared" si="9"/>
        <v>3</v>
      </c>
      <c r="AB18" s="3">
        <f>SUM(AA$3:AA18)</f>
        <v>43.938596491228068</v>
      </c>
      <c r="AC18" s="3">
        <f t="shared" si="10"/>
        <v>4.9211228070175439</v>
      </c>
      <c r="AD18" s="5">
        <f>SUM(AA$3:AA18)</f>
        <v>43.938596491228068</v>
      </c>
    </row>
    <row r="19" spans="1:30" x14ac:dyDescent="0.25">
      <c r="A19" s="4" t="s">
        <v>7</v>
      </c>
      <c r="B19" s="2">
        <v>16</v>
      </c>
      <c r="C19" s="2">
        <f t="shared" si="1"/>
        <v>36</v>
      </c>
      <c r="D19" s="3">
        <f t="shared" si="11"/>
        <v>4</v>
      </c>
      <c r="E19" s="3">
        <v>3</v>
      </c>
      <c r="F19" s="3">
        <f>SUM(E$3:E19)</f>
        <v>64</v>
      </c>
      <c r="G19" s="3">
        <f t="shared" si="2"/>
        <v>7.1680000000000001</v>
      </c>
      <c r="H19" s="5">
        <f>SUM(E$3:E19)</f>
        <v>64</v>
      </c>
      <c r="J19" s="4" t="s">
        <v>7</v>
      </c>
      <c r="K19" s="2">
        <v>16</v>
      </c>
      <c r="L19" s="2" t="str">
        <f t="shared" si="3"/>
        <v>Red</v>
      </c>
      <c r="M19" s="12">
        <f t="shared" ca="1" si="15"/>
        <v>8.5000000000000006E-2</v>
      </c>
      <c r="N19" s="10">
        <f t="shared" ca="1" si="4"/>
        <v>38.372040050961438</v>
      </c>
      <c r="O19" s="3">
        <f t="shared" ca="1" si="12"/>
        <v>3.8517474968149101</v>
      </c>
      <c r="P19" s="3">
        <f t="shared" ca="1" si="5"/>
        <v>2.7450000000000001</v>
      </c>
      <c r="Q19" s="3">
        <f ca="1">SUM(P$3:P19)</f>
        <v>61.627959949038562</v>
      </c>
      <c r="R19" s="3">
        <f t="shared" ca="1" si="6"/>
        <v>6.9023315142923192</v>
      </c>
      <c r="S19" s="5">
        <f ca="1">SUM(P$3:P19)</f>
        <v>61.627959949038562</v>
      </c>
      <c r="U19" s="4" t="s">
        <v>7</v>
      </c>
      <c r="V19" s="2">
        <v>16</v>
      </c>
      <c r="W19" s="2" t="str">
        <f t="shared" ca="1" si="7"/>
        <v>Red</v>
      </c>
      <c r="X19" s="14">
        <f t="shared" si="13"/>
        <v>7.0076754385964914</v>
      </c>
      <c r="Y19" s="10">
        <f t="shared" si="8"/>
        <v>53.061403508771932</v>
      </c>
      <c r="Z19" s="3">
        <f t="shared" si="14"/>
        <v>2.9336622807017543</v>
      </c>
      <c r="AA19" s="3">
        <f t="shared" si="9"/>
        <v>3</v>
      </c>
      <c r="AB19" s="3">
        <f>SUM(AA$3:AA19)</f>
        <v>46.938596491228068</v>
      </c>
      <c r="AC19" s="3">
        <f t="shared" si="10"/>
        <v>5.2571228070175442</v>
      </c>
      <c r="AD19" s="5">
        <f>SUM(AA$3:AA19)</f>
        <v>46.938596491228068</v>
      </c>
    </row>
    <row r="20" spans="1:30" x14ac:dyDescent="0.25">
      <c r="A20" s="4" t="s">
        <v>7</v>
      </c>
      <c r="B20" s="2">
        <v>17</v>
      </c>
      <c r="C20" s="2">
        <f t="shared" si="1"/>
        <v>33</v>
      </c>
      <c r="D20" s="3">
        <f t="shared" si="11"/>
        <v>3.9411764705882355</v>
      </c>
      <c r="E20" s="3">
        <v>3</v>
      </c>
      <c r="F20" s="3">
        <f>SUM(E$3:E20)</f>
        <v>67</v>
      </c>
      <c r="G20" s="3">
        <f t="shared" si="2"/>
        <v>7.5040000000000004</v>
      </c>
      <c r="H20" s="5">
        <f>SUM(E$3:E20)</f>
        <v>67</v>
      </c>
      <c r="J20" s="4" t="s">
        <v>7</v>
      </c>
      <c r="K20" s="2">
        <v>17</v>
      </c>
      <c r="L20" s="2" t="str">
        <f t="shared" si="3"/>
        <v>Red</v>
      </c>
      <c r="M20" s="12">
        <f t="shared" ca="1" si="15"/>
        <v>8.5000000000000006E-2</v>
      </c>
      <c r="N20" s="10">
        <f t="shared" ca="1" si="4"/>
        <v>35.62704005096144</v>
      </c>
      <c r="O20" s="3">
        <f t="shared" ca="1" si="12"/>
        <v>3.7866447028846211</v>
      </c>
      <c r="P20" s="3">
        <f t="shared" ca="1" si="5"/>
        <v>2.7450000000000001</v>
      </c>
      <c r="Q20" s="3">
        <f ca="1">SUM(P$3:P20)</f>
        <v>64.37295994903856</v>
      </c>
      <c r="R20" s="3">
        <f t="shared" ca="1" si="6"/>
        <v>7.2097715142923189</v>
      </c>
      <c r="S20" s="5">
        <f ca="1">SUM(P$3:P20)</f>
        <v>64.37295994903856</v>
      </c>
      <c r="U20" s="4" t="s">
        <v>7</v>
      </c>
      <c r="V20" s="2">
        <v>17</v>
      </c>
      <c r="W20" s="2" t="str">
        <f t="shared" ca="1" si="7"/>
        <v>Red</v>
      </c>
      <c r="X20" s="14">
        <f t="shared" si="13"/>
        <v>7.5802005012531328</v>
      </c>
      <c r="Y20" s="10">
        <f t="shared" si="8"/>
        <v>50.061403508771932</v>
      </c>
      <c r="Z20" s="3">
        <f t="shared" si="14"/>
        <v>2.937564499484004</v>
      </c>
      <c r="AA20" s="3">
        <f t="shared" si="9"/>
        <v>3</v>
      </c>
      <c r="AB20" s="3">
        <f>SUM(AA$3:AA20)</f>
        <v>49.938596491228068</v>
      </c>
      <c r="AC20" s="3">
        <f t="shared" si="10"/>
        <v>5.5931228070175436</v>
      </c>
      <c r="AD20" s="5">
        <f>SUM(AA$3:AA20)</f>
        <v>49.938596491228068</v>
      </c>
    </row>
    <row r="21" spans="1:30" x14ac:dyDescent="0.25">
      <c r="A21" s="4" t="s">
        <v>9</v>
      </c>
      <c r="B21" s="2">
        <v>18</v>
      </c>
      <c r="C21" s="2">
        <f t="shared" si="1"/>
        <v>23</v>
      </c>
      <c r="D21" s="3">
        <f t="shared" si="11"/>
        <v>4.2777777777777777</v>
      </c>
      <c r="E21" s="3">
        <v>10</v>
      </c>
      <c r="F21" s="3">
        <f>SUM(E$3:E21)</f>
        <v>77</v>
      </c>
      <c r="G21" s="3">
        <f t="shared" si="2"/>
        <v>8.6240000000000006</v>
      </c>
      <c r="H21" s="5">
        <f>SUM(E$3:E21)</f>
        <v>77</v>
      </c>
      <c r="J21" s="4" t="s">
        <v>9</v>
      </c>
      <c r="K21" s="2">
        <v>18</v>
      </c>
      <c r="L21" s="2" t="str">
        <f t="shared" si="3"/>
        <v>Red</v>
      </c>
      <c r="M21" s="12">
        <f t="shared" ca="1" si="15"/>
        <v>8.5000000000000006E-2</v>
      </c>
      <c r="N21" s="10">
        <f t="shared" ca="1" si="4"/>
        <v>26.477040050961435</v>
      </c>
      <c r="O21" s="3">
        <f t="shared" ca="1" si="12"/>
        <v>4.0846088860576977</v>
      </c>
      <c r="P21" s="3">
        <f t="shared" ca="1" si="5"/>
        <v>9.15</v>
      </c>
      <c r="Q21" s="3">
        <f ca="1">SUM(P$3:P21)</f>
        <v>73.522959949038565</v>
      </c>
      <c r="R21" s="3">
        <f t="shared" ca="1" si="6"/>
        <v>8.2345715142923197</v>
      </c>
      <c r="S21" s="5">
        <f ca="1">SUM(P$3:P21)</f>
        <v>73.522959949038565</v>
      </c>
      <c r="U21" s="4" t="s">
        <v>9</v>
      </c>
      <c r="V21" s="2">
        <v>18</v>
      </c>
      <c r="W21" s="2" t="str">
        <f t="shared" ca="1" si="7"/>
        <v>Red</v>
      </c>
      <c r="X21" s="14">
        <f t="shared" si="13"/>
        <v>8.3435672514619892</v>
      </c>
      <c r="Y21" s="10">
        <f t="shared" si="8"/>
        <v>41.717836257309941</v>
      </c>
      <c r="Z21" s="3">
        <f t="shared" si="14"/>
        <v>3.2378979857050032</v>
      </c>
      <c r="AA21" s="3">
        <f t="shared" si="9"/>
        <v>8.3435672514619892</v>
      </c>
      <c r="AB21" s="3">
        <f>SUM(AA$3:AA21)</f>
        <v>58.282163742690059</v>
      </c>
      <c r="AC21" s="3">
        <f t="shared" si="10"/>
        <v>6.5276023391812865</v>
      </c>
      <c r="AD21" s="5">
        <f>SUM(AA$3:AA21)</f>
        <v>58.282163742690059</v>
      </c>
    </row>
    <row r="22" spans="1:30" x14ac:dyDescent="0.25">
      <c r="A22" s="4" t="s">
        <v>9</v>
      </c>
      <c r="B22" s="2">
        <v>19</v>
      </c>
      <c r="C22" s="2">
        <f t="shared" si="1"/>
        <v>13</v>
      </c>
      <c r="D22" s="3">
        <f t="shared" si="11"/>
        <v>4.5789473684210522</v>
      </c>
      <c r="E22" s="3">
        <v>10</v>
      </c>
      <c r="F22" s="3">
        <f>SUM(E$3:E22)</f>
        <v>87</v>
      </c>
      <c r="G22" s="3">
        <f t="shared" si="2"/>
        <v>9.7439999999999998</v>
      </c>
      <c r="H22" s="5">
        <f>SUM(E$3:E22)</f>
        <v>87</v>
      </c>
      <c r="J22" s="4" t="s">
        <v>9</v>
      </c>
      <c r="K22" s="2">
        <v>19</v>
      </c>
      <c r="L22" s="2" t="str">
        <f t="shared" si="3"/>
        <v>Red</v>
      </c>
      <c r="M22" s="12">
        <f t="shared" ca="1" si="15"/>
        <v>8.5000000000000006E-2</v>
      </c>
      <c r="N22" s="10">
        <f t="shared" ca="1" si="4"/>
        <v>17.327040050961429</v>
      </c>
      <c r="O22" s="3">
        <f t="shared" ca="1" si="12"/>
        <v>4.3512084183704509</v>
      </c>
      <c r="P22" s="3">
        <f t="shared" ca="1" si="5"/>
        <v>9.15</v>
      </c>
      <c r="Q22" s="3">
        <f ca="1">SUM(P$3:P22)</f>
        <v>82.672959949038571</v>
      </c>
      <c r="R22" s="3">
        <f t="shared" ca="1" si="6"/>
        <v>9.2593715142923205</v>
      </c>
      <c r="S22" s="5">
        <f ca="1">SUM(P$3:P22)</f>
        <v>82.672959949038571</v>
      </c>
      <c r="U22" s="4" t="s">
        <v>9</v>
      </c>
      <c r="V22" s="2">
        <v>19</v>
      </c>
      <c r="W22" s="2" t="str">
        <f t="shared" ca="1" si="7"/>
        <v>Red</v>
      </c>
      <c r="X22" s="14">
        <f t="shared" si="13"/>
        <v>8.3435672514619874</v>
      </c>
      <c r="Y22" s="10">
        <f t="shared" si="8"/>
        <v>33.37426900584795</v>
      </c>
      <c r="Z22" s="3">
        <f t="shared" si="14"/>
        <v>3.5066174207448446</v>
      </c>
      <c r="AA22" s="3">
        <f t="shared" si="9"/>
        <v>8.3435672514619874</v>
      </c>
      <c r="AB22" s="3">
        <f>SUM(AA$3:AA22)</f>
        <v>66.62573099415205</v>
      </c>
      <c r="AC22" s="3">
        <f t="shared" si="10"/>
        <v>7.4620818713450294</v>
      </c>
      <c r="AD22" s="5">
        <f>SUM(AA$3:AA22)</f>
        <v>66.62573099415205</v>
      </c>
    </row>
    <row r="23" spans="1:30" x14ac:dyDescent="0.25">
      <c r="A23" s="4" t="s">
        <v>9</v>
      </c>
      <c r="B23" s="2">
        <v>20</v>
      </c>
      <c r="C23" s="2">
        <f t="shared" si="1"/>
        <v>3</v>
      </c>
      <c r="D23" s="3">
        <f t="shared" si="11"/>
        <v>4.8499999999999996</v>
      </c>
      <c r="E23" s="3">
        <v>10</v>
      </c>
      <c r="F23" s="3">
        <f>SUM(E$3:E23)</f>
        <v>97</v>
      </c>
      <c r="G23" s="3">
        <f t="shared" si="2"/>
        <v>10.864000000000001</v>
      </c>
      <c r="H23" s="5">
        <f>SUM(E$3:E23)</f>
        <v>97</v>
      </c>
      <c r="J23" s="4" t="s">
        <v>9</v>
      </c>
      <c r="K23" s="2">
        <v>20</v>
      </c>
      <c r="L23" s="2" t="str">
        <f t="shared" si="3"/>
        <v>Red</v>
      </c>
      <c r="M23" s="12">
        <f t="shared" ca="1" si="15"/>
        <v>8.1431896819000413E-2</v>
      </c>
      <c r="N23" s="10">
        <f t="shared" ca="1" si="4"/>
        <v>8.1413590191514373</v>
      </c>
      <c r="O23" s="3">
        <f t="shared" ca="1" si="12"/>
        <v>4.5929320490424281</v>
      </c>
      <c r="P23" s="3">
        <f t="shared" ca="1" si="5"/>
        <v>9.1856810318099953</v>
      </c>
      <c r="Q23" s="3">
        <f ca="1">SUM(P$3:P23)</f>
        <v>91.858640980848563</v>
      </c>
      <c r="R23" s="3">
        <f t="shared" ca="1" si="6"/>
        <v>10.28816778985504</v>
      </c>
      <c r="S23" s="5">
        <f ca="1">SUM(P$3:P23)</f>
        <v>91.858640980848563</v>
      </c>
      <c r="U23" s="4" t="s">
        <v>9</v>
      </c>
      <c r="V23" s="2">
        <v>20</v>
      </c>
      <c r="W23" s="2" t="str">
        <f t="shared" ca="1" si="7"/>
        <v>Red</v>
      </c>
      <c r="X23" s="14">
        <f t="shared" si="13"/>
        <v>8.3435672514619874</v>
      </c>
      <c r="Y23" s="10">
        <f t="shared" si="8"/>
        <v>25.030701754385959</v>
      </c>
      <c r="Z23" s="3">
        <f t="shared" si="14"/>
        <v>3.7484649122807019</v>
      </c>
      <c r="AA23" s="3">
        <f t="shared" si="9"/>
        <v>8.3435672514619874</v>
      </c>
      <c r="AB23" s="3">
        <f>SUM(AA$3:AA23)</f>
        <v>74.969298245614041</v>
      </c>
      <c r="AC23" s="3">
        <f t="shared" si="10"/>
        <v>8.3965614035087732</v>
      </c>
      <c r="AD23" s="5">
        <f>SUM(AA$3:AA23)</f>
        <v>74.969298245614041</v>
      </c>
    </row>
    <row r="24" spans="1:30" x14ac:dyDescent="0.25">
      <c r="A24" s="4" t="s">
        <v>8</v>
      </c>
      <c r="B24" s="2">
        <v>21</v>
      </c>
      <c r="C24" s="2">
        <f t="shared" si="1"/>
        <v>0</v>
      </c>
      <c r="D24" s="3">
        <f t="shared" si="11"/>
        <v>4.7619047619047619</v>
      </c>
      <c r="E24" s="3">
        <v>3</v>
      </c>
      <c r="F24" s="3">
        <f>SUM(E$3:E24)</f>
        <v>100</v>
      </c>
      <c r="G24" s="3">
        <f t="shared" si="2"/>
        <v>11.200000000000001</v>
      </c>
      <c r="H24" s="5">
        <f>SUM(E$3:E24)</f>
        <v>100</v>
      </c>
      <c r="J24" s="4" t="s">
        <v>8</v>
      </c>
      <c r="K24" s="2">
        <v>21</v>
      </c>
      <c r="L24" s="2" t="str">
        <f t="shared" si="3"/>
        <v>Red</v>
      </c>
      <c r="M24" s="12">
        <f t="shared" ca="1" si="15"/>
        <v>8.5000000000000006E-2</v>
      </c>
      <c r="N24" s="10">
        <f t="shared" ca="1" si="4"/>
        <v>5.3963590191514328</v>
      </c>
      <c r="O24" s="3">
        <f t="shared" ca="1" si="12"/>
        <v>4.504935284802313</v>
      </c>
      <c r="P24" s="3">
        <f t="shared" ca="1" si="5"/>
        <v>2.7450000000000001</v>
      </c>
      <c r="Q24" s="3">
        <f ca="1">SUM(P$3:P24)</f>
        <v>94.603640980848567</v>
      </c>
      <c r="R24" s="3">
        <f t="shared" ca="1" si="6"/>
        <v>10.595607789855039</v>
      </c>
      <c r="S24" s="5">
        <f ca="1">SUM(P$3:P24)</f>
        <v>94.603640980848567</v>
      </c>
      <c r="U24" s="4" t="s">
        <v>8</v>
      </c>
      <c r="V24" s="2">
        <v>21</v>
      </c>
      <c r="W24" s="2" t="str">
        <f t="shared" ca="1" si="7"/>
        <v>Red</v>
      </c>
      <c r="X24" s="14">
        <f t="shared" si="13"/>
        <v>8.3435672514619856</v>
      </c>
      <c r="Y24" s="10">
        <f t="shared" si="8"/>
        <v>22.030701754385959</v>
      </c>
      <c r="Z24" s="3">
        <f t="shared" si="14"/>
        <v>3.7128237259816208</v>
      </c>
      <c r="AA24" s="3">
        <f t="shared" si="9"/>
        <v>3</v>
      </c>
      <c r="AB24" s="3">
        <f>SUM(AA$3:AA24)</f>
        <v>77.969298245614041</v>
      </c>
      <c r="AC24" s="3">
        <f t="shared" si="10"/>
        <v>8.7325614035087735</v>
      </c>
      <c r="AD24" s="5">
        <f>SUM(AA$3:AA24)</f>
        <v>77.969298245614041</v>
      </c>
    </row>
    <row r="25" spans="1:30" x14ac:dyDescent="0.25">
      <c r="A25" s="4" t="s">
        <v>8</v>
      </c>
      <c r="B25" s="2">
        <v>22</v>
      </c>
      <c r="C25" s="2">
        <f t="shared" si="1"/>
        <v>-3</v>
      </c>
      <c r="D25" s="3">
        <f t="shared" si="11"/>
        <v>4.6818181818181817</v>
      </c>
      <c r="E25" s="3">
        <v>3</v>
      </c>
      <c r="F25" s="3">
        <f>SUM(E$3:E25)</f>
        <v>103</v>
      </c>
      <c r="G25" s="3">
        <f t="shared" si="2"/>
        <v>11.536</v>
      </c>
      <c r="H25" s="5">
        <f>SUM(E$3:E25)</f>
        <v>103</v>
      </c>
      <c r="J25" s="4" t="s">
        <v>8</v>
      </c>
      <c r="K25" s="2">
        <v>22</v>
      </c>
      <c r="L25" s="2" t="str">
        <f t="shared" si="3"/>
        <v>Red</v>
      </c>
      <c r="M25" s="12">
        <f t="shared" ca="1" si="15"/>
        <v>4.5109409280600976E-2</v>
      </c>
      <c r="N25" s="10">
        <f t="shared" ca="1" si="4"/>
        <v>2.5316872469932292</v>
      </c>
      <c r="O25" s="3">
        <f t="shared" ca="1" si="12"/>
        <v>4.4303778524093991</v>
      </c>
      <c r="P25" s="3">
        <f t="shared" ca="1" si="5"/>
        <v>2.8646717721581969</v>
      </c>
      <c r="Q25" s="3">
        <f ca="1">SUM(P$3:P25)</f>
        <v>97.468312753006771</v>
      </c>
      <c r="R25" s="3">
        <f t="shared" ca="1" si="6"/>
        <v>10.916451028336759</v>
      </c>
      <c r="S25" s="5">
        <f ca="1">SUM(P$3:P25)</f>
        <v>97.468312753006771</v>
      </c>
      <c r="U25" s="4" t="s">
        <v>8</v>
      </c>
      <c r="V25" s="2">
        <v>22</v>
      </c>
      <c r="W25" s="2" t="str">
        <f t="shared" ca="1" si="7"/>
        <v>Red</v>
      </c>
      <c r="X25" s="14">
        <f t="shared" si="13"/>
        <v>11.015350877192979</v>
      </c>
      <c r="Y25" s="10">
        <f t="shared" si="8"/>
        <v>19.030701754385959</v>
      </c>
      <c r="Z25" s="3">
        <f t="shared" si="14"/>
        <v>3.6804226475279109</v>
      </c>
      <c r="AA25" s="3">
        <f t="shared" si="9"/>
        <v>3</v>
      </c>
      <c r="AB25" s="3">
        <f>SUM(AA$3:AA25)</f>
        <v>80.969298245614041</v>
      </c>
      <c r="AC25" s="3">
        <f t="shared" si="10"/>
        <v>9.068561403508772</v>
      </c>
      <c r="AD25" s="5">
        <f>SUM(AA$3:AA25)</f>
        <v>80.969298245614041</v>
      </c>
    </row>
    <row r="26" spans="1:30" ht="15.75" thickBot="1" x14ac:dyDescent="0.3">
      <c r="A26" s="6" t="s">
        <v>8</v>
      </c>
      <c r="B26" s="7">
        <v>23</v>
      </c>
      <c r="C26" s="7">
        <f t="shared" si="1"/>
        <v>-3</v>
      </c>
      <c r="D26" s="8">
        <f t="shared" si="11"/>
        <v>4.4782608695652177</v>
      </c>
      <c r="E26" s="8">
        <v>0</v>
      </c>
      <c r="F26" s="8">
        <f>SUM(E$3:E26)</f>
        <v>103</v>
      </c>
      <c r="G26" s="8">
        <f t="shared" si="2"/>
        <v>11.536</v>
      </c>
      <c r="H26" s="9">
        <f>SUM(E$3:E26)</f>
        <v>103</v>
      </c>
      <c r="J26" s="6" t="s">
        <v>8</v>
      </c>
      <c r="K26" s="7">
        <v>23</v>
      </c>
      <c r="L26" s="7" t="str">
        <f t="shared" si="3"/>
        <v>Red</v>
      </c>
      <c r="M26" s="13">
        <f t="shared" ca="1" si="15"/>
        <v>8.3293416151323602E-2</v>
      </c>
      <c r="N26" s="11">
        <f t="shared" ca="1" si="4"/>
        <v>2.5316872469932292</v>
      </c>
      <c r="O26" s="8">
        <f t="shared" ca="1" si="12"/>
        <v>4.237752728391599</v>
      </c>
      <c r="P26" s="8">
        <f t="shared" ca="1" si="5"/>
        <v>0</v>
      </c>
      <c r="Q26" s="8">
        <f ca="1">SUM(P$3:P26)</f>
        <v>97.468312753006771</v>
      </c>
      <c r="R26" s="8">
        <f t="shared" ca="1" si="6"/>
        <v>10.916451028336759</v>
      </c>
      <c r="S26" s="9">
        <f ca="1">SUM(P$3:P26)</f>
        <v>97.468312753006771</v>
      </c>
      <c r="U26" s="6" t="s">
        <v>8</v>
      </c>
      <c r="V26" s="7">
        <v>23</v>
      </c>
      <c r="W26" s="7" t="str">
        <f t="shared" ca="1" si="7"/>
        <v>Red</v>
      </c>
      <c r="X26" s="15">
        <f t="shared" si="13"/>
        <v>19.030701754385959</v>
      </c>
      <c r="Y26" s="11">
        <f t="shared" si="8"/>
        <v>19.030701754385959</v>
      </c>
      <c r="Z26" s="8">
        <f t="shared" si="14"/>
        <v>3.5204042715484367</v>
      </c>
      <c r="AA26" s="8">
        <f t="shared" si="9"/>
        <v>0</v>
      </c>
      <c r="AB26" s="8">
        <f>SUM(AA$3:AA26)</f>
        <v>80.969298245614041</v>
      </c>
      <c r="AC26" s="8">
        <f t="shared" si="10"/>
        <v>9.068561403508772</v>
      </c>
      <c r="AD26" s="9">
        <f>SUM(AA$3:AA26)</f>
        <v>80.969298245614041</v>
      </c>
    </row>
    <row r="27" spans="1:30" x14ac:dyDescent="0.25">
      <c r="A27" s="1"/>
      <c r="B27" s="1"/>
      <c r="C27" s="1"/>
      <c r="D27" s="1"/>
      <c r="E27" s="1"/>
      <c r="F27" s="1"/>
      <c r="G27" s="1"/>
      <c r="H27" s="1"/>
    </row>
  </sheetData>
  <mergeCells count="5">
    <mergeCell ref="A1:H1"/>
    <mergeCell ref="J1:Q1"/>
    <mergeCell ref="R1:S1"/>
    <mergeCell ref="U1:AB1"/>
    <mergeCell ref="AC1:AD1"/>
  </mergeCells>
  <pageMargins left="0.511811024" right="0.511811024" top="0.78740157499999996" bottom="0.78740157499999996" header="0.31496062000000002" footer="0.31496062000000002"/>
  <ignoredErrors>
    <ignoredError sqref="F4:F26 H4:H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3E87-00BB-4459-B050-A79915B6C8FB}">
  <dimension ref="A1:AD27"/>
  <sheetViews>
    <sheetView topLeftCell="N1" workbookViewId="0">
      <selection activeCell="P2" sqref="P2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10.42578125" bestFit="1" customWidth="1"/>
    <col min="4" max="4" width="14.140625" bestFit="1" customWidth="1"/>
    <col min="5" max="5" width="15.7109375" bestFit="1" customWidth="1"/>
    <col min="6" max="6" width="26.42578125" bestFit="1" customWidth="1"/>
    <col min="7" max="7" width="18" bestFit="1" customWidth="1"/>
    <col min="8" max="8" width="14.85546875" bestFit="1" customWidth="1"/>
    <col min="10" max="10" width="15.85546875" bestFit="1" customWidth="1"/>
    <col min="11" max="11" width="8.42578125" bestFit="1" customWidth="1"/>
    <col min="12" max="12" width="14.42578125" bestFit="1" customWidth="1"/>
    <col min="13" max="13" width="14.42578125" customWidth="1"/>
    <col min="14" max="14" width="12.5703125" bestFit="1" customWidth="1"/>
    <col min="15" max="15" width="14.5703125" bestFit="1" customWidth="1"/>
    <col min="16" max="16" width="16.28515625" bestFit="1" customWidth="1"/>
    <col min="17" max="17" width="27.5703125" bestFit="1" customWidth="1"/>
    <col min="18" max="18" width="19" bestFit="1" customWidth="1"/>
    <col min="19" max="19" width="15.140625" bestFit="1" customWidth="1"/>
    <col min="21" max="21" width="15.85546875" bestFit="1" customWidth="1"/>
    <col min="22" max="22" width="8.42578125" bestFit="1" customWidth="1"/>
    <col min="23" max="23" width="14.42578125" bestFit="1" customWidth="1"/>
    <col min="24" max="24" width="11.140625" bestFit="1" customWidth="1"/>
    <col min="25" max="25" width="10.7109375" bestFit="1" customWidth="1"/>
    <col min="26" max="26" width="14.5703125" bestFit="1" customWidth="1"/>
    <col min="27" max="27" width="16.28515625" bestFit="1" customWidth="1"/>
    <col min="28" max="28" width="27.5703125" bestFit="1" customWidth="1"/>
    <col min="29" max="29" width="19" bestFit="1" customWidth="1"/>
    <col min="30" max="30" width="15.140625" bestFit="1" customWidth="1"/>
  </cols>
  <sheetData>
    <row r="1" spans="1:30" ht="16.5" thickTop="1" thickBot="1" x14ac:dyDescent="0.3">
      <c r="A1" s="31" t="s">
        <v>16</v>
      </c>
      <c r="B1" s="32"/>
      <c r="C1" s="32"/>
      <c r="D1" s="32"/>
      <c r="E1" s="32"/>
      <c r="F1" s="32"/>
      <c r="G1" s="32"/>
      <c r="H1" s="32"/>
      <c r="J1" s="31" t="s">
        <v>18</v>
      </c>
      <c r="K1" s="32"/>
      <c r="L1" s="32"/>
      <c r="M1" s="32"/>
      <c r="N1" s="32"/>
      <c r="O1" s="32"/>
      <c r="P1" s="32"/>
      <c r="Q1" s="32"/>
      <c r="R1" s="31"/>
      <c r="S1" s="32"/>
      <c r="U1" s="31" t="s">
        <v>18</v>
      </c>
      <c r="V1" s="32"/>
      <c r="W1" s="32"/>
      <c r="X1" s="32"/>
      <c r="Y1" s="32"/>
      <c r="Z1" s="32"/>
      <c r="AA1" s="32"/>
      <c r="AB1" s="32"/>
      <c r="AC1" s="31"/>
      <c r="AD1" s="32"/>
    </row>
    <row r="2" spans="1:30" ht="15.75" thickBot="1" x14ac:dyDescent="0.3">
      <c r="A2" s="29" t="s">
        <v>1</v>
      </c>
      <c r="B2" s="29" t="s">
        <v>0</v>
      </c>
      <c r="C2" s="29" t="s">
        <v>15</v>
      </c>
      <c r="D2" s="29" t="s">
        <v>14</v>
      </c>
      <c r="E2" s="29" t="s">
        <v>10</v>
      </c>
      <c r="F2" s="29" t="s">
        <v>11</v>
      </c>
      <c r="G2" s="29" t="s">
        <v>12</v>
      </c>
      <c r="H2" s="29" t="s">
        <v>13</v>
      </c>
      <c r="J2" s="29" t="s">
        <v>1</v>
      </c>
      <c r="K2" s="29" t="s">
        <v>0</v>
      </c>
      <c r="L2" s="29" t="s">
        <v>17</v>
      </c>
      <c r="M2" s="29" t="s">
        <v>19</v>
      </c>
      <c r="N2" s="29" t="s">
        <v>15</v>
      </c>
      <c r="O2" s="29" t="s">
        <v>14</v>
      </c>
      <c r="P2" s="29" t="s">
        <v>10</v>
      </c>
      <c r="Q2" s="29" t="s">
        <v>11</v>
      </c>
      <c r="R2" s="29" t="s">
        <v>12</v>
      </c>
      <c r="S2" s="29" t="s">
        <v>13</v>
      </c>
      <c r="U2" s="29" t="s">
        <v>1</v>
      </c>
      <c r="V2" s="29" t="s">
        <v>0</v>
      </c>
      <c r="W2" s="29" t="s">
        <v>17</v>
      </c>
      <c r="X2" s="29" t="s">
        <v>20</v>
      </c>
      <c r="Y2" s="29" t="s">
        <v>15</v>
      </c>
      <c r="Z2" s="29" t="s">
        <v>14</v>
      </c>
      <c r="AA2" s="29" t="s">
        <v>10</v>
      </c>
      <c r="AB2" s="29" t="s">
        <v>11</v>
      </c>
      <c r="AC2" s="29" t="s">
        <v>12</v>
      </c>
      <c r="AD2" s="29" t="s">
        <v>13</v>
      </c>
    </row>
    <row r="3" spans="1:30" x14ac:dyDescent="0.25">
      <c r="A3" s="4" t="s">
        <v>2</v>
      </c>
      <c r="B3" s="2">
        <f>0</f>
        <v>0</v>
      </c>
      <c r="C3" s="2">
        <f>(100-F3)</f>
        <v>100</v>
      </c>
      <c r="D3" s="3">
        <f>F3</f>
        <v>0</v>
      </c>
      <c r="E3" s="3">
        <v>0</v>
      </c>
      <c r="F3" s="3">
        <f>SUM(E$3:E3)</f>
        <v>0</v>
      </c>
      <c r="G3" s="3">
        <f>H3*0.112</f>
        <v>0</v>
      </c>
      <c r="H3" s="5">
        <f>SUM(E$3:E3)</f>
        <v>0</v>
      </c>
      <c r="J3" s="4" t="s">
        <v>2</v>
      </c>
      <c r="K3" s="2">
        <f>0</f>
        <v>0</v>
      </c>
      <c r="L3" s="2" t="str">
        <f>IF(F3&lt;25,"Green",IF(F3&lt;50,"Yellow","Red"))</f>
        <v>Green</v>
      </c>
      <c r="M3" s="12">
        <f t="shared" ref="M3:M14" ca="1" si="0">IF(L3="Green",0,IF(L3="Yellow",(RAND()*4.3)+4.2,(MIN(2*RAND(),1))*(4.3)+4.2))/100</f>
        <v>0</v>
      </c>
      <c r="N3" s="10">
        <f ca="1">(100-Q3)</f>
        <v>100</v>
      </c>
      <c r="O3" s="3">
        <f ca="1">Q3</f>
        <v>0</v>
      </c>
      <c r="P3" s="3">
        <f ca="1">E3-E3*M3</f>
        <v>0</v>
      </c>
      <c r="Q3" s="3">
        <f ca="1">SUM(P$3:P3)</f>
        <v>0</v>
      </c>
      <c r="R3" s="3">
        <f ca="1">S3*0.112</f>
        <v>0</v>
      </c>
      <c r="S3" s="5">
        <f ca="1">SUM(P$3:P3)</f>
        <v>0</v>
      </c>
      <c r="U3" s="4" t="s">
        <v>2</v>
      </c>
      <c r="V3" s="2">
        <f>0</f>
        <v>0</v>
      </c>
      <c r="W3" s="2" t="str">
        <f ca="1">IF(Q3&lt;25,"Green",IF(Q3&lt;50,"Yellow","Red"))</f>
        <v>Green</v>
      </c>
      <c r="X3" s="14">
        <f>100/24</f>
        <v>4.166666666666667</v>
      </c>
      <c r="Y3" s="10">
        <f>(100-AB3)</f>
        <v>100</v>
      </c>
      <c r="Z3" s="3">
        <f>AB3</f>
        <v>0</v>
      </c>
      <c r="AA3" s="3">
        <f>IF(E3&lt;X3,E3,X3)</f>
        <v>0</v>
      </c>
      <c r="AB3" s="3">
        <f>SUM(AA$3:AA3)</f>
        <v>0</v>
      </c>
      <c r="AC3" s="3">
        <f>AD3*0.112</f>
        <v>0</v>
      </c>
      <c r="AD3" s="5">
        <f>SUM(AA$3:AA3)</f>
        <v>0</v>
      </c>
    </row>
    <row r="4" spans="1:30" x14ac:dyDescent="0.25">
      <c r="A4" s="4" t="s">
        <v>2</v>
      </c>
      <c r="B4" s="2">
        <f>1</f>
        <v>1</v>
      </c>
      <c r="C4" s="2">
        <f t="shared" ref="C4:C26" si="1">(100-F4)</f>
        <v>100</v>
      </c>
      <c r="D4" s="3">
        <f>F4/B4</f>
        <v>0</v>
      </c>
      <c r="E4" s="3">
        <v>0</v>
      </c>
      <c r="F4" s="3">
        <f>SUM(E$3:E4)</f>
        <v>0</v>
      </c>
      <c r="G4" s="3">
        <f t="shared" ref="G4:G26" si="2">H4*0.112</f>
        <v>0</v>
      </c>
      <c r="H4" s="5">
        <f>SUM(E$3:E4)</f>
        <v>0</v>
      </c>
      <c r="J4" s="4" t="s">
        <v>2</v>
      </c>
      <c r="K4" s="2">
        <f>1</f>
        <v>1</v>
      </c>
      <c r="L4" s="2" t="str">
        <f t="shared" ref="L4:L26" si="3">IF(F4&lt;25,"Green",IF(F4&lt;50,"Yellow","Red"))</f>
        <v>Green</v>
      </c>
      <c r="M4" s="12">
        <f t="shared" ca="1" si="0"/>
        <v>0</v>
      </c>
      <c r="N4" s="10">
        <f t="shared" ref="N4:N26" ca="1" si="4">(100-Q4)</f>
        <v>100</v>
      </c>
      <c r="O4" s="3">
        <f ca="1">Q4/K4</f>
        <v>0</v>
      </c>
      <c r="P4" s="3">
        <f t="shared" ref="P4:P26" ca="1" si="5">E4-E4*M4</f>
        <v>0</v>
      </c>
      <c r="Q4" s="3">
        <f ca="1">SUM(P$3:P4)</f>
        <v>0</v>
      </c>
      <c r="R4" s="3">
        <f t="shared" ref="R4:R26" ca="1" si="6">S4*0.112</f>
        <v>0</v>
      </c>
      <c r="S4" s="5">
        <f ca="1">SUM(P$3:P4)</f>
        <v>0</v>
      </c>
      <c r="U4" s="4" t="s">
        <v>2</v>
      </c>
      <c r="V4" s="2">
        <f>1</f>
        <v>1</v>
      </c>
      <c r="W4" s="2" t="str">
        <f t="shared" ref="W4:W26" ca="1" si="7">IF(Q4&lt;25,"Green",IF(Q4&lt;50,"Yellow","Red"))</f>
        <v>Green</v>
      </c>
      <c r="X4" s="14">
        <f>(100-AB3)/(24-B4)</f>
        <v>4.3478260869565215</v>
      </c>
      <c r="Y4" s="10">
        <f t="shared" ref="Y4:Y26" si="8">(100-AB4)</f>
        <v>100</v>
      </c>
      <c r="Z4" s="3">
        <f>AB4/V4</f>
        <v>0</v>
      </c>
      <c r="AA4" s="3">
        <f t="shared" ref="AA4:AA26" si="9">IF(E4&lt;X4,E4,X4)</f>
        <v>0</v>
      </c>
      <c r="AB4" s="3">
        <f>SUM(AA$3:AA4)</f>
        <v>0</v>
      </c>
      <c r="AC4" s="3">
        <f t="shared" ref="AC4:AC26" si="10">AD4*0.112</f>
        <v>0</v>
      </c>
      <c r="AD4" s="5">
        <f>SUM(AA$3:AA4)</f>
        <v>0</v>
      </c>
    </row>
    <row r="5" spans="1:30" x14ac:dyDescent="0.25">
      <c r="A5" s="4" t="s">
        <v>2</v>
      </c>
      <c r="B5" s="2">
        <f>2</f>
        <v>2</v>
      </c>
      <c r="C5" s="2">
        <f t="shared" si="1"/>
        <v>100</v>
      </c>
      <c r="D5" s="3">
        <f t="shared" ref="D5:D26" si="11">F5/B5</f>
        <v>0</v>
      </c>
      <c r="E5" s="3">
        <v>0</v>
      </c>
      <c r="F5" s="3">
        <f>SUM(E$3:E5)</f>
        <v>0</v>
      </c>
      <c r="G5" s="3">
        <f t="shared" si="2"/>
        <v>0</v>
      </c>
      <c r="H5" s="5">
        <f>SUM(E$3:E5)</f>
        <v>0</v>
      </c>
      <c r="J5" s="4" t="s">
        <v>2</v>
      </c>
      <c r="K5" s="2">
        <f>2</f>
        <v>2</v>
      </c>
      <c r="L5" s="2" t="str">
        <f t="shared" si="3"/>
        <v>Green</v>
      </c>
      <c r="M5" s="12">
        <f t="shared" ca="1" si="0"/>
        <v>0</v>
      </c>
      <c r="N5" s="10">
        <f t="shared" ca="1" si="4"/>
        <v>100</v>
      </c>
      <c r="O5" s="3">
        <f t="shared" ref="O5:O26" ca="1" si="12">Q5/K5</f>
        <v>0</v>
      </c>
      <c r="P5" s="3">
        <f t="shared" ca="1" si="5"/>
        <v>0</v>
      </c>
      <c r="Q5" s="3">
        <f ca="1">SUM(P$3:P5)</f>
        <v>0</v>
      </c>
      <c r="R5" s="3">
        <f t="shared" ca="1" si="6"/>
        <v>0</v>
      </c>
      <c r="S5" s="5">
        <f ca="1">SUM(P$3:P5)</f>
        <v>0</v>
      </c>
      <c r="U5" s="4" t="s">
        <v>2</v>
      </c>
      <c r="V5" s="2">
        <f>2</f>
        <v>2</v>
      </c>
      <c r="W5" s="2" t="str">
        <f t="shared" ca="1" si="7"/>
        <v>Green</v>
      </c>
      <c r="X5" s="14">
        <f t="shared" ref="X5:X26" si="13">(100-AB4)/(24-B5)</f>
        <v>4.5454545454545459</v>
      </c>
      <c r="Y5" s="10">
        <f t="shared" si="8"/>
        <v>100</v>
      </c>
      <c r="Z5" s="3">
        <f t="shared" ref="Z5:Z26" si="14">AB5/V5</f>
        <v>0</v>
      </c>
      <c r="AA5" s="3">
        <f t="shared" si="9"/>
        <v>0</v>
      </c>
      <c r="AB5" s="3">
        <f>SUM(AA$3:AA5)</f>
        <v>0</v>
      </c>
      <c r="AC5" s="3">
        <f t="shared" si="10"/>
        <v>0</v>
      </c>
      <c r="AD5" s="5">
        <f>SUM(AA$3:AA5)</f>
        <v>0</v>
      </c>
    </row>
    <row r="6" spans="1:30" x14ac:dyDescent="0.25">
      <c r="A6" s="4" t="s">
        <v>2</v>
      </c>
      <c r="B6" s="2">
        <f>3</f>
        <v>3</v>
      </c>
      <c r="C6" s="2">
        <f t="shared" si="1"/>
        <v>100</v>
      </c>
      <c r="D6" s="3">
        <f t="shared" si="11"/>
        <v>0</v>
      </c>
      <c r="E6" s="3">
        <v>0</v>
      </c>
      <c r="F6" s="3">
        <f>SUM(E$3:E6)</f>
        <v>0</v>
      </c>
      <c r="G6" s="3">
        <f t="shared" si="2"/>
        <v>0</v>
      </c>
      <c r="H6" s="5">
        <f>SUM(E$3:E6)</f>
        <v>0</v>
      </c>
      <c r="J6" s="4" t="s">
        <v>2</v>
      </c>
      <c r="K6" s="2">
        <f>3</f>
        <v>3</v>
      </c>
      <c r="L6" s="2" t="str">
        <f t="shared" si="3"/>
        <v>Green</v>
      </c>
      <c r="M6" s="12">
        <f t="shared" ca="1" si="0"/>
        <v>0</v>
      </c>
      <c r="N6" s="10">
        <f t="shared" ca="1" si="4"/>
        <v>100</v>
      </c>
      <c r="O6" s="3">
        <f t="shared" ca="1" si="12"/>
        <v>0</v>
      </c>
      <c r="P6" s="3">
        <f t="shared" ca="1" si="5"/>
        <v>0</v>
      </c>
      <c r="Q6" s="3">
        <f ca="1">SUM(P$3:P6)</f>
        <v>0</v>
      </c>
      <c r="R6" s="3">
        <f t="shared" ca="1" si="6"/>
        <v>0</v>
      </c>
      <c r="S6" s="5">
        <f ca="1">SUM(P$3:P6)</f>
        <v>0</v>
      </c>
      <c r="U6" s="4" t="s">
        <v>2</v>
      </c>
      <c r="V6" s="2">
        <f>3</f>
        <v>3</v>
      </c>
      <c r="W6" s="2" t="str">
        <f t="shared" ca="1" si="7"/>
        <v>Green</v>
      </c>
      <c r="X6" s="14">
        <f t="shared" si="13"/>
        <v>4.7619047619047619</v>
      </c>
      <c r="Y6" s="10">
        <f t="shared" si="8"/>
        <v>100</v>
      </c>
      <c r="Z6" s="3">
        <f t="shared" si="14"/>
        <v>0</v>
      </c>
      <c r="AA6" s="3">
        <f t="shared" si="9"/>
        <v>0</v>
      </c>
      <c r="AB6" s="3">
        <f>SUM(AA$3:AA6)</f>
        <v>0</v>
      </c>
      <c r="AC6" s="3">
        <f t="shared" si="10"/>
        <v>0</v>
      </c>
      <c r="AD6" s="5">
        <f>SUM(AA$3:AA6)</f>
        <v>0</v>
      </c>
    </row>
    <row r="7" spans="1:30" x14ac:dyDescent="0.25">
      <c r="A7" s="4" t="s">
        <v>2</v>
      </c>
      <c r="B7" s="2">
        <v>4</v>
      </c>
      <c r="C7" s="2">
        <f t="shared" si="1"/>
        <v>100</v>
      </c>
      <c r="D7" s="3">
        <f t="shared" si="11"/>
        <v>0</v>
      </c>
      <c r="E7" s="3">
        <v>0</v>
      </c>
      <c r="F7" s="3">
        <f>SUM(E$3:E7)</f>
        <v>0</v>
      </c>
      <c r="G7" s="3">
        <f t="shared" si="2"/>
        <v>0</v>
      </c>
      <c r="H7" s="5">
        <f>SUM(E$3:E7)</f>
        <v>0</v>
      </c>
      <c r="J7" s="4" t="s">
        <v>2</v>
      </c>
      <c r="K7" s="2">
        <v>4</v>
      </c>
      <c r="L7" s="2" t="str">
        <f t="shared" si="3"/>
        <v>Green</v>
      </c>
      <c r="M7" s="12">
        <f t="shared" ca="1" si="0"/>
        <v>0</v>
      </c>
      <c r="N7" s="10">
        <f t="shared" ca="1" si="4"/>
        <v>100</v>
      </c>
      <c r="O7" s="3">
        <f t="shared" ca="1" si="12"/>
        <v>0</v>
      </c>
      <c r="P7" s="3">
        <f t="shared" ca="1" si="5"/>
        <v>0</v>
      </c>
      <c r="Q7" s="3">
        <f ca="1">SUM(P$3:P7)</f>
        <v>0</v>
      </c>
      <c r="R7" s="3">
        <f t="shared" ca="1" si="6"/>
        <v>0</v>
      </c>
      <c r="S7" s="5">
        <f ca="1">SUM(P$3:P7)</f>
        <v>0</v>
      </c>
      <c r="U7" s="4" t="s">
        <v>2</v>
      </c>
      <c r="V7" s="2">
        <v>4</v>
      </c>
      <c r="W7" s="2" t="str">
        <f t="shared" ca="1" si="7"/>
        <v>Green</v>
      </c>
      <c r="X7" s="14">
        <f t="shared" si="13"/>
        <v>5</v>
      </c>
      <c r="Y7" s="10">
        <f t="shared" si="8"/>
        <v>100</v>
      </c>
      <c r="Z7" s="3">
        <f t="shared" si="14"/>
        <v>0</v>
      </c>
      <c r="AA7" s="3">
        <f t="shared" si="9"/>
        <v>0</v>
      </c>
      <c r="AB7" s="3">
        <f>SUM(AA$3:AA7)</f>
        <v>0</v>
      </c>
      <c r="AC7" s="3">
        <f t="shared" si="10"/>
        <v>0</v>
      </c>
      <c r="AD7" s="5">
        <f>SUM(AA$3:AA7)</f>
        <v>0</v>
      </c>
    </row>
    <row r="8" spans="1:30" x14ac:dyDescent="0.25">
      <c r="A8" s="4" t="s">
        <v>5</v>
      </c>
      <c r="B8" s="2">
        <v>5</v>
      </c>
      <c r="C8" s="2">
        <f t="shared" si="1"/>
        <v>90</v>
      </c>
      <c r="D8" s="3">
        <f t="shared" si="11"/>
        <v>2</v>
      </c>
      <c r="E8" s="3">
        <v>10</v>
      </c>
      <c r="F8" s="3">
        <f>SUM(E$3:E8)</f>
        <v>10</v>
      </c>
      <c r="G8" s="3">
        <f>H8*0.112</f>
        <v>1.1200000000000001</v>
      </c>
      <c r="H8" s="5">
        <f>SUM(E$3:E8)</f>
        <v>10</v>
      </c>
      <c r="J8" s="4" t="s">
        <v>5</v>
      </c>
      <c r="K8" s="2">
        <v>5</v>
      </c>
      <c r="L8" s="2" t="str">
        <f t="shared" si="3"/>
        <v>Green</v>
      </c>
      <c r="M8" s="12">
        <f t="shared" ca="1" si="0"/>
        <v>0</v>
      </c>
      <c r="N8" s="10">
        <f t="shared" ca="1" si="4"/>
        <v>90</v>
      </c>
      <c r="O8" s="3">
        <f t="shared" ca="1" si="12"/>
        <v>2</v>
      </c>
      <c r="P8" s="3">
        <f t="shared" ca="1" si="5"/>
        <v>10</v>
      </c>
      <c r="Q8" s="3">
        <f ca="1">SUM(P$3:P8)</f>
        <v>10</v>
      </c>
      <c r="R8" s="3">
        <f t="shared" ca="1" si="6"/>
        <v>1.1200000000000001</v>
      </c>
      <c r="S8" s="5">
        <f ca="1">SUM(P$3:P8)</f>
        <v>10</v>
      </c>
      <c r="U8" s="4" t="s">
        <v>5</v>
      </c>
      <c r="V8" s="2">
        <v>5</v>
      </c>
      <c r="W8" s="2" t="str">
        <f t="shared" ca="1" si="7"/>
        <v>Green</v>
      </c>
      <c r="X8" s="14">
        <f t="shared" si="13"/>
        <v>5.2631578947368425</v>
      </c>
      <c r="Y8" s="10">
        <f t="shared" si="8"/>
        <v>94.73684210526315</v>
      </c>
      <c r="Z8" s="3">
        <f t="shared" si="14"/>
        <v>1.0526315789473686</v>
      </c>
      <c r="AA8" s="3">
        <f t="shared" si="9"/>
        <v>5.2631578947368425</v>
      </c>
      <c r="AB8" s="3">
        <f>SUM(AA$3:AA8)</f>
        <v>5.2631578947368425</v>
      </c>
      <c r="AC8" s="3">
        <f t="shared" si="10"/>
        <v>0.58947368421052637</v>
      </c>
      <c r="AD8" s="5">
        <f>SUM(AA$3:AA8)</f>
        <v>5.2631578947368425</v>
      </c>
    </row>
    <row r="9" spans="1:30" x14ac:dyDescent="0.25">
      <c r="A9" s="4" t="s">
        <v>5</v>
      </c>
      <c r="B9" s="2">
        <v>6</v>
      </c>
      <c r="C9" s="2">
        <f t="shared" si="1"/>
        <v>80</v>
      </c>
      <c r="D9" s="3">
        <f t="shared" si="11"/>
        <v>3.3333333333333335</v>
      </c>
      <c r="E9" s="3">
        <v>10</v>
      </c>
      <c r="F9" s="3">
        <f>SUM(E$3:E9)</f>
        <v>20</v>
      </c>
      <c r="G9" s="3">
        <f t="shared" si="2"/>
        <v>2.2400000000000002</v>
      </c>
      <c r="H9" s="5">
        <f>SUM(E$3:E9)</f>
        <v>20</v>
      </c>
      <c r="J9" s="4" t="s">
        <v>5</v>
      </c>
      <c r="K9" s="2">
        <v>6</v>
      </c>
      <c r="L9" s="2" t="str">
        <f t="shared" si="3"/>
        <v>Green</v>
      </c>
      <c r="M9" s="12">
        <f t="shared" ca="1" si="0"/>
        <v>0</v>
      </c>
      <c r="N9" s="10">
        <f t="shared" ca="1" si="4"/>
        <v>80</v>
      </c>
      <c r="O9" s="3">
        <f t="shared" ca="1" si="12"/>
        <v>3.3333333333333335</v>
      </c>
      <c r="P9" s="3">
        <f t="shared" ca="1" si="5"/>
        <v>10</v>
      </c>
      <c r="Q9" s="3">
        <f ca="1">SUM(P$3:P9)</f>
        <v>20</v>
      </c>
      <c r="R9" s="3">
        <f t="shared" ca="1" si="6"/>
        <v>2.2400000000000002</v>
      </c>
      <c r="S9" s="5">
        <f ca="1">SUM(P$3:P9)</f>
        <v>20</v>
      </c>
      <c r="U9" s="4" t="s">
        <v>5</v>
      </c>
      <c r="V9" s="2">
        <v>6</v>
      </c>
      <c r="W9" s="2" t="str">
        <f t="shared" ca="1" si="7"/>
        <v>Green</v>
      </c>
      <c r="X9" s="14">
        <f t="shared" si="13"/>
        <v>5.2631578947368416</v>
      </c>
      <c r="Y9" s="10">
        <f t="shared" si="8"/>
        <v>89.473684210526315</v>
      </c>
      <c r="Z9" s="3">
        <f t="shared" si="14"/>
        <v>1.7543859649122808</v>
      </c>
      <c r="AA9" s="3">
        <f t="shared" si="9"/>
        <v>5.2631578947368416</v>
      </c>
      <c r="AB9" s="3">
        <f>SUM(AA$3:AA9)</f>
        <v>10.526315789473685</v>
      </c>
      <c r="AC9" s="3">
        <f t="shared" si="10"/>
        <v>1.1789473684210527</v>
      </c>
      <c r="AD9" s="5">
        <f>SUM(AA$3:AA9)</f>
        <v>10.526315789473685</v>
      </c>
    </row>
    <row r="10" spans="1:30" x14ac:dyDescent="0.25">
      <c r="A10" s="4" t="s">
        <v>5</v>
      </c>
      <c r="B10" s="2">
        <v>7</v>
      </c>
      <c r="C10" s="2">
        <f t="shared" si="1"/>
        <v>77</v>
      </c>
      <c r="D10" s="3">
        <f t="shared" si="11"/>
        <v>3.2857142857142856</v>
      </c>
      <c r="E10" s="3">
        <v>3</v>
      </c>
      <c r="F10" s="3">
        <f>SUM(E$3:E10)</f>
        <v>23</v>
      </c>
      <c r="G10" s="3">
        <f t="shared" si="2"/>
        <v>2.5760000000000001</v>
      </c>
      <c r="H10" s="5">
        <f>SUM(E$3:E10)</f>
        <v>23</v>
      </c>
      <c r="J10" s="4" t="s">
        <v>5</v>
      </c>
      <c r="K10" s="2">
        <v>7</v>
      </c>
      <c r="L10" s="2" t="str">
        <f t="shared" si="3"/>
        <v>Green</v>
      </c>
      <c r="M10" s="12">
        <f t="shared" ca="1" si="0"/>
        <v>0</v>
      </c>
      <c r="N10" s="10">
        <f t="shared" ca="1" si="4"/>
        <v>77</v>
      </c>
      <c r="O10" s="3">
        <f t="shared" ca="1" si="12"/>
        <v>3.2857142857142856</v>
      </c>
      <c r="P10" s="3">
        <f t="shared" ca="1" si="5"/>
        <v>3</v>
      </c>
      <c r="Q10" s="3">
        <f ca="1">SUM(P$3:P10)</f>
        <v>23</v>
      </c>
      <c r="R10" s="3">
        <f t="shared" ca="1" si="6"/>
        <v>2.5760000000000001</v>
      </c>
      <c r="S10" s="5">
        <f ca="1">SUM(P$3:P10)</f>
        <v>23</v>
      </c>
      <c r="U10" s="4" t="s">
        <v>5</v>
      </c>
      <c r="V10" s="2">
        <v>7</v>
      </c>
      <c r="W10" s="2" t="str">
        <f t="shared" ca="1" si="7"/>
        <v>Green</v>
      </c>
      <c r="X10" s="14">
        <f t="shared" si="13"/>
        <v>5.2631578947368425</v>
      </c>
      <c r="Y10" s="10">
        <f t="shared" si="8"/>
        <v>86.473684210526315</v>
      </c>
      <c r="Z10" s="3">
        <f t="shared" si="14"/>
        <v>1.9323308270676693</v>
      </c>
      <c r="AA10" s="3">
        <f t="shared" si="9"/>
        <v>3</v>
      </c>
      <c r="AB10" s="3">
        <f>SUM(AA$3:AA10)</f>
        <v>13.526315789473685</v>
      </c>
      <c r="AC10" s="3">
        <f t="shared" si="10"/>
        <v>1.5149473684210528</v>
      </c>
      <c r="AD10" s="5">
        <f>SUM(AA$3:AA10)</f>
        <v>13.526315789473685</v>
      </c>
    </row>
    <row r="11" spans="1:30" x14ac:dyDescent="0.25">
      <c r="A11" s="4" t="s">
        <v>4</v>
      </c>
      <c r="B11" s="2">
        <v>8</v>
      </c>
      <c r="C11" s="2">
        <f t="shared" si="1"/>
        <v>74</v>
      </c>
      <c r="D11" s="3">
        <f t="shared" si="11"/>
        <v>3.25</v>
      </c>
      <c r="E11" s="3">
        <v>3</v>
      </c>
      <c r="F11" s="3">
        <f>SUM(E$3:E11)</f>
        <v>26</v>
      </c>
      <c r="G11" s="3">
        <f t="shared" si="2"/>
        <v>2.9119999999999999</v>
      </c>
      <c r="H11" s="5">
        <f>SUM(E$3:E11)</f>
        <v>26</v>
      </c>
      <c r="J11" s="4" t="s">
        <v>4</v>
      </c>
      <c r="K11" s="2">
        <v>8</v>
      </c>
      <c r="L11" s="2" t="str">
        <f t="shared" si="3"/>
        <v>Yellow</v>
      </c>
      <c r="M11" s="12">
        <f t="shared" ca="1" si="0"/>
        <v>7.3626665700965918E-2</v>
      </c>
      <c r="N11" s="10">
        <f t="shared" ca="1" si="4"/>
        <v>74.220879997102898</v>
      </c>
      <c r="O11" s="3">
        <f t="shared" ca="1" si="12"/>
        <v>3.2223900003621377</v>
      </c>
      <c r="P11" s="3">
        <f t="shared" ca="1" si="5"/>
        <v>2.7791200028971024</v>
      </c>
      <c r="Q11" s="3">
        <f ca="1">SUM(P$3:P11)</f>
        <v>25.779120002897102</v>
      </c>
      <c r="R11" s="3">
        <f t="shared" ca="1" si="6"/>
        <v>2.8872614403244756</v>
      </c>
      <c r="S11" s="5">
        <f ca="1">SUM(P$3:P11)</f>
        <v>25.779120002897102</v>
      </c>
      <c r="U11" s="4" t="s">
        <v>4</v>
      </c>
      <c r="V11" s="2">
        <v>8</v>
      </c>
      <c r="W11" s="2" t="str">
        <f t="shared" ca="1" si="7"/>
        <v>Yellow</v>
      </c>
      <c r="X11" s="14">
        <f t="shared" si="13"/>
        <v>5.4046052631578947</v>
      </c>
      <c r="Y11" s="10">
        <f t="shared" si="8"/>
        <v>83.473684210526315</v>
      </c>
      <c r="Z11" s="3">
        <f t="shared" si="14"/>
        <v>2.0657894736842106</v>
      </c>
      <c r="AA11" s="3">
        <f t="shared" si="9"/>
        <v>3</v>
      </c>
      <c r="AB11" s="3">
        <f>SUM(AA$3:AA11)</f>
        <v>16.526315789473685</v>
      </c>
      <c r="AC11" s="3">
        <f t="shared" si="10"/>
        <v>1.8509473684210527</v>
      </c>
      <c r="AD11" s="5">
        <f>SUM(AA$3:AA11)</f>
        <v>16.526315789473685</v>
      </c>
    </row>
    <row r="12" spans="1:30" x14ac:dyDescent="0.25">
      <c r="A12" s="4" t="s">
        <v>4</v>
      </c>
      <c r="B12" s="2">
        <v>9</v>
      </c>
      <c r="C12" s="2">
        <f t="shared" si="1"/>
        <v>71</v>
      </c>
      <c r="D12" s="3">
        <f t="shared" si="11"/>
        <v>3.2222222222222223</v>
      </c>
      <c r="E12" s="3">
        <v>3</v>
      </c>
      <c r="F12" s="3">
        <f>SUM(E$3:E12)</f>
        <v>29</v>
      </c>
      <c r="G12" s="3">
        <f t="shared" si="2"/>
        <v>3.2480000000000002</v>
      </c>
      <c r="H12" s="5">
        <f>SUM(E$3:E12)</f>
        <v>29</v>
      </c>
      <c r="J12" s="4" t="s">
        <v>4</v>
      </c>
      <c r="K12" s="2">
        <v>9</v>
      </c>
      <c r="L12" s="2" t="str">
        <f t="shared" si="3"/>
        <v>Yellow</v>
      </c>
      <c r="M12" s="12">
        <f t="shared" ca="1" si="0"/>
        <v>5.2904103267312312E-2</v>
      </c>
      <c r="N12" s="10">
        <f t="shared" ca="1" si="4"/>
        <v>71.37959230690484</v>
      </c>
      <c r="O12" s="3">
        <f t="shared" ca="1" si="12"/>
        <v>3.1800452992327961</v>
      </c>
      <c r="P12" s="3">
        <f t="shared" ca="1" si="5"/>
        <v>2.841287690198063</v>
      </c>
      <c r="Q12" s="3">
        <f ca="1">SUM(P$3:P12)</f>
        <v>28.620407693095164</v>
      </c>
      <c r="R12" s="3">
        <f t="shared" ca="1" si="6"/>
        <v>3.2054856616266583</v>
      </c>
      <c r="S12" s="5">
        <f ca="1">SUM(P$3:P12)</f>
        <v>28.620407693095164</v>
      </c>
      <c r="U12" s="4" t="s">
        <v>4</v>
      </c>
      <c r="V12" s="2">
        <v>9</v>
      </c>
      <c r="W12" s="2" t="str">
        <f t="shared" ca="1" si="7"/>
        <v>Yellow</v>
      </c>
      <c r="X12" s="14">
        <f t="shared" si="13"/>
        <v>5.5649122807017539</v>
      </c>
      <c r="Y12" s="10">
        <f t="shared" si="8"/>
        <v>80.473684210526315</v>
      </c>
      <c r="Z12" s="3">
        <f t="shared" si="14"/>
        <v>2.1695906432748537</v>
      </c>
      <c r="AA12" s="3">
        <f t="shared" si="9"/>
        <v>3</v>
      </c>
      <c r="AB12" s="3">
        <f>SUM(AA$3:AA12)</f>
        <v>19.526315789473685</v>
      </c>
      <c r="AC12" s="3">
        <f t="shared" si="10"/>
        <v>2.1869473684210528</v>
      </c>
      <c r="AD12" s="5">
        <f>SUM(AA$3:AA12)</f>
        <v>19.526315789473685</v>
      </c>
    </row>
    <row r="13" spans="1:30" x14ac:dyDescent="0.25">
      <c r="A13" s="4" t="s">
        <v>4</v>
      </c>
      <c r="B13" s="2">
        <v>10</v>
      </c>
      <c r="C13" s="2">
        <f t="shared" si="1"/>
        <v>68</v>
      </c>
      <c r="D13" s="3">
        <f t="shared" si="11"/>
        <v>3.2</v>
      </c>
      <c r="E13" s="3">
        <v>3</v>
      </c>
      <c r="F13" s="3">
        <f>SUM(E$3:E13)</f>
        <v>32</v>
      </c>
      <c r="G13" s="3">
        <f t="shared" si="2"/>
        <v>3.5840000000000001</v>
      </c>
      <c r="H13" s="5">
        <f>SUM(E$3:E13)</f>
        <v>32</v>
      </c>
      <c r="J13" s="4" t="s">
        <v>4</v>
      </c>
      <c r="K13" s="2">
        <v>10</v>
      </c>
      <c r="L13" s="2" t="str">
        <f t="shared" si="3"/>
        <v>Yellow</v>
      </c>
      <c r="M13" s="12">
        <f t="shared" ca="1" si="0"/>
        <v>5.1322098236714346E-2</v>
      </c>
      <c r="N13" s="10">
        <f t="shared" ca="1" si="4"/>
        <v>68.53355860161497</v>
      </c>
      <c r="O13" s="3">
        <f t="shared" ca="1" si="12"/>
        <v>3.1466441398385023</v>
      </c>
      <c r="P13" s="3">
        <f t="shared" ca="1" si="5"/>
        <v>2.846033705289857</v>
      </c>
      <c r="Q13" s="3">
        <f ca="1">SUM(P$3:P13)</f>
        <v>31.466441398385022</v>
      </c>
      <c r="R13" s="3">
        <f t="shared" ca="1" si="6"/>
        <v>3.5242414366191226</v>
      </c>
      <c r="S13" s="5">
        <f ca="1">SUM(P$3:P13)</f>
        <v>31.466441398385022</v>
      </c>
      <c r="U13" s="4" t="s">
        <v>4</v>
      </c>
      <c r="V13" s="2">
        <v>10</v>
      </c>
      <c r="W13" s="2" t="str">
        <f t="shared" ca="1" si="7"/>
        <v>Yellow</v>
      </c>
      <c r="X13" s="14">
        <f t="shared" si="13"/>
        <v>5.7481203007518795</v>
      </c>
      <c r="Y13" s="10">
        <f t="shared" si="8"/>
        <v>77.473684210526315</v>
      </c>
      <c r="Z13" s="3">
        <f t="shared" si="14"/>
        <v>2.2526315789473683</v>
      </c>
      <c r="AA13" s="3">
        <f t="shared" si="9"/>
        <v>3</v>
      </c>
      <c r="AB13" s="3">
        <f>SUM(AA$3:AA13)</f>
        <v>22.526315789473685</v>
      </c>
      <c r="AC13" s="3">
        <f t="shared" si="10"/>
        <v>2.5229473684210526</v>
      </c>
      <c r="AD13" s="5">
        <f>SUM(AA$3:AA13)</f>
        <v>22.526315789473685</v>
      </c>
    </row>
    <row r="14" spans="1:30" x14ac:dyDescent="0.25">
      <c r="A14" s="4" t="s">
        <v>4</v>
      </c>
      <c r="B14" s="2">
        <v>11</v>
      </c>
      <c r="C14" s="2">
        <f t="shared" si="1"/>
        <v>65</v>
      </c>
      <c r="D14" s="3">
        <f t="shared" si="11"/>
        <v>3.1818181818181817</v>
      </c>
      <c r="E14" s="3">
        <v>3</v>
      </c>
      <c r="F14" s="3">
        <f>SUM(E$3:E14)</f>
        <v>35</v>
      </c>
      <c r="G14" s="3">
        <f t="shared" si="2"/>
        <v>3.92</v>
      </c>
      <c r="H14" s="5">
        <f>SUM(E$3:E14)</f>
        <v>35</v>
      </c>
      <c r="J14" s="4" t="s">
        <v>4</v>
      </c>
      <c r="K14" s="2">
        <v>11</v>
      </c>
      <c r="L14" s="2" t="str">
        <f t="shared" si="3"/>
        <v>Yellow</v>
      </c>
      <c r="M14" s="12">
        <f t="shared" ca="1" si="0"/>
        <v>6.0867586432750642E-2</v>
      </c>
      <c r="N14" s="10">
        <f t="shared" ca="1" si="4"/>
        <v>65.716161360913233</v>
      </c>
      <c r="O14" s="3">
        <f t="shared" ca="1" si="12"/>
        <v>3.1167126035533426</v>
      </c>
      <c r="P14" s="3">
        <f t="shared" ca="1" si="5"/>
        <v>2.817397240701748</v>
      </c>
      <c r="Q14" s="3">
        <f ca="1">SUM(P$3:P14)</f>
        <v>34.283838639086767</v>
      </c>
      <c r="R14" s="3">
        <f t="shared" ca="1" si="6"/>
        <v>3.8397899275777179</v>
      </c>
      <c r="S14" s="5">
        <f ca="1">SUM(P$3:P14)</f>
        <v>34.283838639086767</v>
      </c>
      <c r="U14" s="4" t="s">
        <v>4</v>
      </c>
      <c r="V14" s="2">
        <v>11</v>
      </c>
      <c r="W14" s="2" t="str">
        <f t="shared" ca="1" si="7"/>
        <v>Yellow</v>
      </c>
      <c r="X14" s="14">
        <f t="shared" si="13"/>
        <v>5.9595141700404861</v>
      </c>
      <c r="Y14" s="10">
        <f t="shared" si="8"/>
        <v>74.473684210526315</v>
      </c>
      <c r="Z14" s="3">
        <f t="shared" si="14"/>
        <v>2.3205741626794261</v>
      </c>
      <c r="AA14" s="3">
        <f t="shared" si="9"/>
        <v>3</v>
      </c>
      <c r="AB14" s="3">
        <f>SUM(AA$3:AA14)</f>
        <v>25.526315789473685</v>
      </c>
      <c r="AC14" s="3">
        <f t="shared" si="10"/>
        <v>2.8589473684210529</v>
      </c>
      <c r="AD14" s="5">
        <f>SUM(AA$3:AA14)</f>
        <v>25.526315789473685</v>
      </c>
    </row>
    <row r="15" spans="1:30" x14ac:dyDescent="0.25">
      <c r="A15" s="4" t="s">
        <v>3</v>
      </c>
      <c r="B15" s="2">
        <v>12</v>
      </c>
      <c r="C15" s="2">
        <f t="shared" si="1"/>
        <v>55</v>
      </c>
      <c r="D15" s="3">
        <f t="shared" si="11"/>
        <v>3.75</v>
      </c>
      <c r="E15" s="3">
        <v>10</v>
      </c>
      <c r="F15" s="3">
        <f>SUM(E$3:E15)</f>
        <v>45</v>
      </c>
      <c r="G15" s="3">
        <f t="shared" si="2"/>
        <v>5.04</v>
      </c>
      <c r="H15" s="5">
        <f>SUM(E$3:E15)</f>
        <v>45</v>
      </c>
      <c r="J15" s="4" t="s">
        <v>3</v>
      </c>
      <c r="K15" s="2">
        <v>12</v>
      </c>
      <c r="L15" s="2" t="str">
        <f t="shared" si="3"/>
        <v>Yellow</v>
      </c>
      <c r="M15" s="12">
        <f ca="1">IF(L15="Green",0,IF(L15="Yellow",(RAND()*4.3)+4.2,(MIN(2*RAND(),1))*(4.3)+4.2))/100</f>
        <v>8.1732540227645534E-2</v>
      </c>
      <c r="N15" s="10">
        <f t="shared" ca="1" si="4"/>
        <v>56.533486763189686</v>
      </c>
      <c r="O15" s="3">
        <f t="shared" ca="1" si="12"/>
        <v>3.6222094364008597</v>
      </c>
      <c r="P15" s="3">
        <f t="shared" ca="1" si="5"/>
        <v>9.182674597723544</v>
      </c>
      <c r="Q15" s="3">
        <f ca="1">SUM(P$3:P15)</f>
        <v>43.466513236810314</v>
      </c>
      <c r="R15" s="3">
        <f t="shared" ca="1" si="6"/>
        <v>4.8682494825227556</v>
      </c>
      <c r="S15" s="5">
        <f ca="1">SUM(P$3:P15)</f>
        <v>43.466513236810314</v>
      </c>
      <c r="U15" s="4" t="s">
        <v>3</v>
      </c>
      <c r="V15" s="2">
        <v>12</v>
      </c>
      <c r="W15" s="2" t="str">
        <f t="shared" ca="1" si="7"/>
        <v>Yellow</v>
      </c>
      <c r="X15" s="14">
        <f t="shared" si="13"/>
        <v>6.2061403508771926</v>
      </c>
      <c r="Y15" s="10">
        <f t="shared" si="8"/>
        <v>68.267543859649123</v>
      </c>
      <c r="Z15" s="3">
        <f t="shared" si="14"/>
        <v>2.6443713450292399</v>
      </c>
      <c r="AA15" s="3">
        <f t="shared" si="9"/>
        <v>6.2061403508771926</v>
      </c>
      <c r="AB15" s="3">
        <f>SUM(AA$3:AA15)</f>
        <v>31.732456140350877</v>
      </c>
      <c r="AC15" s="3">
        <f t="shared" si="10"/>
        <v>3.5540350877192983</v>
      </c>
      <c r="AD15" s="5">
        <f>SUM(AA$3:AA15)</f>
        <v>31.732456140350877</v>
      </c>
    </row>
    <row r="16" spans="1:30" x14ac:dyDescent="0.25">
      <c r="A16" s="4" t="s">
        <v>6</v>
      </c>
      <c r="B16" s="2">
        <v>13</v>
      </c>
      <c r="C16" s="2">
        <f t="shared" si="1"/>
        <v>45</v>
      </c>
      <c r="D16" s="3">
        <f t="shared" si="11"/>
        <v>4.2307692307692308</v>
      </c>
      <c r="E16" s="3">
        <v>10</v>
      </c>
      <c r="F16" s="3">
        <f>SUM(E$3:E16)</f>
        <v>55</v>
      </c>
      <c r="G16" s="3">
        <f t="shared" si="2"/>
        <v>6.16</v>
      </c>
      <c r="H16" s="5">
        <f>SUM(E$3:E16)</f>
        <v>55</v>
      </c>
      <c r="J16" s="4" t="s">
        <v>6</v>
      </c>
      <c r="K16" s="2">
        <v>13</v>
      </c>
      <c r="L16" s="2" t="str">
        <f t="shared" si="3"/>
        <v>Red</v>
      </c>
      <c r="M16" s="12">
        <f t="shared" ref="M16:M26" ca="1" si="15">IF(L16="Green",0,IF(L16="Yellow",(RAND()*4.3)+4.2,(MIN(2*RAND(),1))*(4.3)+4.2))/100</f>
        <v>8.5000000000000006E-2</v>
      </c>
      <c r="N16" s="10">
        <f t="shared" ca="1" si="4"/>
        <v>47.383486763189687</v>
      </c>
      <c r="O16" s="3">
        <f t="shared" ca="1" si="12"/>
        <v>4.0474240951392551</v>
      </c>
      <c r="P16" s="3">
        <f t="shared" ca="1" si="5"/>
        <v>9.15</v>
      </c>
      <c r="Q16" s="3">
        <f ca="1">SUM(P$3:P16)</f>
        <v>52.616513236810313</v>
      </c>
      <c r="R16" s="3">
        <f t="shared" ca="1" si="6"/>
        <v>5.8930494825227555</v>
      </c>
      <c r="S16" s="5">
        <f ca="1">SUM(P$3:P16)</f>
        <v>52.616513236810313</v>
      </c>
      <c r="U16" s="4" t="s">
        <v>6</v>
      </c>
      <c r="V16" s="2">
        <v>13</v>
      </c>
      <c r="W16" s="2" t="str">
        <f t="shared" ca="1" si="7"/>
        <v>Red</v>
      </c>
      <c r="X16" s="14">
        <f t="shared" si="13"/>
        <v>6.2061403508771926</v>
      </c>
      <c r="Y16" s="10">
        <f t="shared" si="8"/>
        <v>62.061403508771932</v>
      </c>
      <c r="Z16" s="3">
        <f t="shared" si="14"/>
        <v>2.9183535762483128</v>
      </c>
      <c r="AA16" s="3">
        <f t="shared" si="9"/>
        <v>6.2061403508771926</v>
      </c>
      <c r="AB16" s="3">
        <f>SUM(AA$3:AA16)</f>
        <v>37.938596491228068</v>
      </c>
      <c r="AC16" s="3">
        <f t="shared" si="10"/>
        <v>4.2491228070175442</v>
      </c>
      <c r="AD16" s="5">
        <f>SUM(AA$3:AA16)</f>
        <v>37.938596491228068</v>
      </c>
    </row>
    <row r="17" spans="1:30" x14ac:dyDescent="0.25">
      <c r="A17" s="4" t="s">
        <v>7</v>
      </c>
      <c r="B17" s="2">
        <v>14</v>
      </c>
      <c r="C17" s="2">
        <f t="shared" si="1"/>
        <v>42</v>
      </c>
      <c r="D17" s="3">
        <f t="shared" si="11"/>
        <v>4.1428571428571432</v>
      </c>
      <c r="E17" s="3">
        <v>3</v>
      </c>
      <c r="F17" s="3">
        <f>SUM(E$3:E17)</f>
        <v>58</v>
      </c>
      <c r="G17" s="3">
        <f t="shared" si="2"/>
        <v>6.4960000000000004</v>
      </c>
      <c r="H17" s="5">
        <f>SUM(E$3:E17)</f>
        <v>58</v>
      </c>
      <c r="J17" s="4" t="s">
        <v>7</v>
      </c>
      <c r="K17" s="2">
        <v>14</v>
      </c>
      <c r="L17" s="2" t="str">
        <f t="shared" si="3"/>
        <v>Red</v>
      </c>
      <c r="M17" s="12">
        <f t="shared" ca="1" si="15"/>
        <v>6.5294566114746128E-2</v>
      </c>
      <c r="N17" s="10">
        <f t="shared" ca="1" si="4"/>
        <v>44.579370461533927</v>
      </c>
      <c r="O17" s="3">
        <f t="shared" ca="1" si="12"/>
        <v>3.9586163956047193</v>
      </c>
      <c r="P17" s="3">
        <f t="shared" ca="1" si="5"/>
        <v>2.8041163016557618</v>
      </c>
      <c r="Q17" s="3">
        <f ca="1">SUM(P$3:P17)</f>
        <v>55.420629538466073</v>
      </c>
      <c r="R17" s="3">
        <f t="shared" ca="1" si="6"/>
        <v>6.2071105083082001</v>
      </c>
      <c r="S17" s="5">
        <f ca="1">SUM(P$3:P17)</f>
        <v>55.420629538466073</v>
      </c>
      <c r="U17" s="4" t="s">
        <v>7</v>
      </c>
      <c r="V17" s="2">
        <v>14</v>
      </c>
      <c r="W17" s="2" t="str">
        <f t="shared" ca="1" si="7"/>
        <v>Red</v>
      </c>
      <c r="X17" s="14">
        <f t="shared" si="13"/>
        <v>6.2061403508771935</v>
      </c>
      <c r="Y17" s="10">
        <f t="shared" si="8"/>
        <v>59.061403508771932</v>
      </c>
      <c r="Z17" s="3">
        <f t="shared" si="14"/>
        <v>2.9241854636591476</v>
      </c>
      <c r="AA17" s="3">
        <f t="shared" si="9"/>
        <v>3</v>
      </c>
      <c r="AB17" s="3">
        <f>SUM(AA$3:AA17)</f>
        <v>40.938596491228068</v>
      </c>
      <c r="AC17" s="3">
        <f t="shared" si="10"/>
        <v>4.5851228070175436</v>
      </c>
      <c r="AD17" s="5">
        <f>SUM(AA$3:AA17)</f>
        <v>40.938596491228068</v>
      </c>
    </row>
    <row r="18" spans="1:30" x14ac:dyDescent="0.25">
      <c r="A18" s="4" t="s">
        <v>7</v>
      </c>
      <c r="B18" s="2">
        <v>15</v>
      </c>
      <c r="C18" s="2">
        <f t="shared" si="1"/>
        <v>39</v>
      </c>
      <c r="D18" s="3">
        <f t="shared" si="11"/>
        <v>4.0666666666666664</v>
      </c>
      <c r="E18" s="3">
        <v>3</v>
      </c>
      <c r="F18" s="3">
        <f>SUM(E$3:E18)</f>
        <v>61</v>
      </c>
      <c r="G18" s="3">
        <f t="shared" si="2"/>
        <v>6.8319999999999999</v>
      </c>
      <c r="H18" s="5">
        <f>SUM(E$3:E18)</f>
        <v>61</v>
      </c>
      <c r="J18" s="4" t="s">
        <v>7</v>
      </c>
      <c r="K18" s="2">
        <v>15</v>
      </c>
      <c r="L18" s="2" t="str">
        <f t="shared" si="3"/>
        <v>Red</v>
      </c>
      <c r="M18" s="12">
        <f t="shared" ca="1" si="15"/>
        <v>8.5000000000000006E-2</v>
      </c>
      <c r="N18" s="10">
        <f t="shared" ca="1" si="4"/>
        <v>41.834370461533929</v>
      </c>
      <c r="O18" s="3">
        <f t="shared" ca="1" si="12"/>
        <v>3.8777086358977382</v>
      </c>
      <c r="P18" s="3">
        <f t="shared" ca="1" si="5"/>
        <v>2.7450000000000001</v>
      </c>
      <c r="Q18" s="3">
        <f ca="1">SUM(P$3:P18)</f>
        <v>58.165629538466071</v>
      </c>
      <c r="R18" s="3">
        <f t="shared" ca="1" si="6"/>
        <v>6.5145505083081998</v>
      </c>
      <c r="S18" s="5">
        <f ca="1">SUM(P$3:P18)</f>
        <v>58.165629538466071</v>
      </c>
      <c r="U18" s="4" t="s">
        <v>7</v>
      </c>
      <c r="V18" s="2">
        <v>15</v>
      </c>
      <c r="W18" s="2" t="str">
        <f t="shared" ca="1" si="7"/>
        <v>Red</v>
      </c>
      <c r="X18" s="14">
        <f t="shared" si="13"/>
        <v>6.5623781676413255</v>
      </c>
      <c r="Y18" s="10">
        <f t="shared" si="8"/>
        <v>56.061403508771932</v>
      </c>
      <c r="Z18" s="3">
        <f t="shared" si="14"/>
        <v>2.9292397660818712</v>
      </c>
      <c r="AA18" s="3">
        <f t="shared" si="9"/>
        <v>3</v>
      </c>
      <c r="AB18" s="3">
        <f>SUM(AA$3:AA18)</f>
        <v>43.938596491228068</v>
      </c>
      <c r="AC18" s="3">
        <f t="shared" si="10"/>
        <v>4.9211228070175439</v>
      </c>
      <c r="AD18" s="5">
        <f>SUM(AA$3:AA18)</f>
        <v>43.938596491228068</v>
      </c>
    </row>
    <row r="19" spans="1:30" x14ac:dyDescent="0.25">
      <c r="A19" s="4" t="s">
        <v>7</v>
      </c>
      <c r="B19" s="2">
        <v>16</v>
      </c>
      <c r="C19" s="2">
        <f t="shared" si="1"/>
        <v>36</v>
      </c>
      <c r="D19" s="3">
        <f t="shared" si="11"/>
        <v>4</v>
      </c>
      <c r="E19" s="3">
        <v>3</v>
      </c>
      <c r="F19" s="3">
        <f>SUM(E$3:E19)</f>
        <v>64</v>
      </c>
      <c r="G19" s="3">
        <f t="shared" si="2"/>
        <v>7.1680000000000001</v>
      </c>
      <c r="H19" s="5">
        <f>SUM(E$3:E19)</f>
        <v>64</v>
      </c>
      <c r="J19" s="4" t="s">
        <v>7</v>
      </c>
      <c r="K19" s="2">
        <v>16</v>
      </c>
      <c r="L19" s="2" t="str">
        <f t="shared" si="3"/>
        <v>Red</v>
      </c>
      <c r="M19" s="12">
        <f t="shared" ca="1" si="15"/>
        <v>8.5000000000000006E-2</v>
      </c>
      <c r="N19" s="10">
        <f t="shared" ca="1" si="4"/>
        <v>39.089370461533932</v>
      </c>
      <c r="O19" s="3">
        <f t="shared" ca="1" si="12"/>
        <v>3.8069143461541293</v>
      </c>
      <c r="P19" s="3">
        <f t="shared" ca="1" si="5"/>
        <v>2.7450000000000001</v>
      </c>
      <c r="Q19" s="3">
        <f ca="1">SUM(P$3:P19)</f>
        <v>60.910629538466068</v>
      </c>
      <c r="R19" s="3">
        <f t="shared" ca="1" si="6"/>
        <v>6.8219905083081995</v>
      </c>
      <c r="S19" s="5">
        <f ca="1">SUM(P$3:P19)</f>
        <v>60.910629538466068</v>
      </c>
      <c r="U19" s="4" t="s">
        <v>7</v>
      </c>
      <c r="V19" s="2">
        <v>16</v>
      </c>
      <c r="W19" s="2" t="str">
        <f t="shared" ca="1" si="7"/>
        <v>Red</v>
      </c>
      <c r="X19" s="14">
        <f t="shared" si="13"/>
        <v>7.0076754385964914</v>
      </c>
      <c r="Y19" s="10">
        <f t="shared" si="8"/>
        <v>53.061403508771932</v>
      </c>
      <c r="Z19" s="3">
        <f t="shared" si="14"/>
        <v>2.9336622807017543</v>
      </c>
      <c r="AA19" s="3">
        <f t="shared" si="9"/>
        <v>3</v>
      </c>
      <c r="AB19" s="3">
        <f>SUM(AA$3:AA19)</f>
        <v>46.938596491228068</v>
      </c>
      <c r="AC19" s="3">
        <f t="shared" si="10"/>
        <v>5.2571228070175442</v>
      </c>
      <c r="AD19" s="5">
        <f>SUM(AA$3:AA19)</f>
        <v>46.938596491228068</v>
      </c>
    </row>
    <row r="20" spans="1:30" x14ac:dyDescent="0.25">
      <c r="A20" s="4" t="s">
        <v>7</v>
      </c>
      <c r="B20" s="2">
        <v>17</v>
      </c>
      <c r="C20" s="2">
        <f t="shared" si="1"/>
        <v>33</v>
      </c>
      <c r="D20" s="3">
        <f t="shared" si="11"/>
        <v>3.9411764705882355</v>
      </c>
      <c r="E20" s="3">
        <v>3</v>
      </c>
      <c r="F20" s="3">
        <f>SUM(E$3:E20)</f>
        <v>67</v>
      </c>
      <c r="G20" s="3">
        <f t="shared" si="2"/>
        <v>7.5040000000000004</v>
      </c>
      <c r="H20" s="5">
        <f>SUM(E$3:E20)</f>
        <v>67</v>
      </c>
      <c r="J20" s="4" t="s">
        <v>7</v>
      </c>
      <c r="K20" s="2">
        <v>17</v>
      </c>
      <c r="L20" s="2" t="str">
        <f t="shared" si="3"/>
        <v>Red</v>
      </c>
      <c r="M20" s="12">
        <f t="shared" ca="1" si="15"/>
        <v>6.1486462058457897E-2</v>
      </c>
      <c r="N20" s="10">
        <f t="shared" ca="1" si="4"/>
        <v>36.273829847709308</v>
      </c>
      <c r="O20" s="3">
        <f t="shared" ca="1" si="12"/>
        <v>3.7485982442523937</v>
      </c>
      <c r="P20" s="3">
        <f t="shared" ca="1" si="5"/>
        <v>2.8155406138246262</v>
      </c>
      <c r="Q20" s="3">
        <f ca="1">SUM(P$3:P20)</f>
        <v>63.726170152290692</v>
      </c>
      <c r="R20" s="3">
        <f t="shared" ca="1" si="6"/>
        <v>7.1373310570565573</v>
      </c>
      <c r="S20" s="5">
        <f ca="1">SUM(P$3:P20)</f>
        <v>63.726170152290692</v>
      </c>
      <c r="U20" s="4" t="s">
        <v>7</v>
      </c>
      <c r="V20" s="2">
        <v>17</v>
      </c>
      <c r="W20" s="2" t="str">
        <f t="shared" ca="1" si="7"/>
        <v>Red</v>
      </c>
      <c r="X20" s="14">
        <f t="shared" si="13"/>
        <v>7.5802005012531328</v>
      </c>
      <c r="Y20" s="10">
        <f t="shared" si="8"/>
        <v>50.061403508771932</v>
      </c>
      <c r="Z20" s="3">
        <f t="shared" si="14"/>
        <v>2.937564499484004</v>
      </c>
      <c r="AA20" s="3">
        <f t="shared" si="9"/>
        <v>3</v>
      </c>
      <c r="AB20" s="3">
        <f>SUM(AA$3:AA20)</f>
        <v>49.938596491228068</v>
      </c>
      <c r="AC20" s="3">
        <f t="shared" si="10"/>
        <v>5.5931228070175436</v>
      </c>
      <c r="AD20" s="5">
        <f>SUM(AA$3:AA20)</f>
        <v>49.938596491228068</v>
      </c>
    </row>
    <row r="21" spans="1:30" x14ac:dyDescent="0.25">
      <c r="A21" s="4" t="s">
        <v>9</v>
      </c>
      <c r="B21" s="2">
        <v>18</v>
      </c>
      <c r="C21" s="2">
        <f t="shared" si="1"/>
        <v>23</v>
      </c>
      <c r="D21" s="3">
        <f t="shared" si="11"/>
        <v>4.2777777777777777</v>
      </c>
      <c r="E21" s="3">
        <v>10</v>
      </c>
      <c r="F21" s="3">
        <f>SUM(E$3:E21)</f>
        <v>77</v>
      </c>
      <c r="G21" s="3">
        <f t="shared" si="2"/>
        <v>8.6240000000000006</v>
      </c>
      <c r="H21" s="5">
        <f>SUM(E$3:E21)</f>
        <v>77</v>
      </c>
      <c r="J21" s="4" t="s">
        <v>9</v>
      </c>
      <c r="K21" s="2">
        <v>18</v>
      </c>
      <c r="L21" s="2" t="str">
        <f t="shared" si="3"/>
        <v>Red</v>
      </c>
      <c r="M21" s="12">
        <f t="shared" ca="1" si="15"/>
        <v>8.5000000000000006E-2</v>
      </c>
      <c r="N21" s="10">
        <f t="shared" ca="1" si="4"/>
        <v>27.123829847709302</v>
      </c>
      <c r="O21" s="3">
        <f t="shared" ca="1" si="12"/>
        <v>4.0486761195717058</v>
      </c>
      <c r="P21" s="3">
        <f t="shared" ca="1" si="5"/>
        <v>9.15</v>
      </c>
      <c r="Q21" s="3">
        <f ca="1">SUM(P$3:P21)</f>
        <v>72.876170152290698</v>
      </c>
      <c r="R21" s="3">
        <f t="shared" ca="1" si="6"/>
        <v>8.1621310570565591</v>
      </c>
      <c r="S21" s="5">
        <f ca="1">SUM(P$3:P21)</f>
        <v>72.876170152290698</v>
      </c>
      <c r="U21" s="4" t="s">
        <v>9</v>
      </c>
      <c r="V21" s="2">
        <v>18</v>
      </c>
      <c r="W21" s="2" t="str">
        <f t="shared" ca="1" si="7"/>
        <v>Red</v>
      </c>
      <c r="X21" s="14">
        <f t="shared" si="13"/>
        <v>8.3435672514619892</v>
      </c>
      <c r="Y21" s="10">
        <f t="shared" si="8"/>
        <v>41.717836257309941</v>
      </c>
      <c r="Z21" s="3">
        <f t="shared" si="14"/>
        <v>3.2378979857050032</v>
      </c>
      <c r="AA21" s="3">
        <f t="shared" si="9"/>
        <v>8.3435672514619892</v>
      </c>
      <c r="AB21" s="3">
        <f>SUM(AA$3:AA21)</f>
        <v>58.282163742690059</v>
      </c>
      <c r="AC21" s="3">
        <f t="shared" si="10"/>
        <v>6.5276023391812865</v>
      </c>
      <c r="AD21" s="5">
        <f>SUM(AA$3:AA21)</f>
        <v>58.282163742690059</v>
      </c>
    </row>
    <row r="22" spans="1:30" x14ac:dyDescent="0.25">
      <c r="A22" s="4" t="s">
        <v>9</v>
      </c>
      <c r="B22" s="2">
        <v>19</v>
      </c>
      <c r="C22" s="2">
        <f t="shared" si="1"/>
        <v>13</v>
      </c>
      <c r="D22" s="3">
        <f t="shared" si="11"/>
        <v>4.5789473684210522</v>
      </c>
      <c r="E22" s="3">
        <v>10</v>
      </c>
      <c r="F22" s="3">
        <f>SUM(E$3:E22)</f>
        <v>87</v>
      </c>
      <c r="G22" s="3">
        <f t="shared" si="2"/>
        <v>9.7439999999999998</v>
      </c>
      <c r="H22" s="5">
        <f>SUM(E$3:E22)</f>
        <v>87</v>
      </c>
      <c r="J22" s="4" t="s">
        <v>9</v>
      </c>
      <c r="K22" s="2">
        <v>19</v>
      </c>
      <c r="L22" s="2" t="str">
        <f t="shared" si="3"/>
        <v>Red</v>
      </c>
      <c r="M22" s="12">
        <f t="shared" ca="1" si="15"/>
        <v>8.5000000000000006E-2</v>
      </c>
      <c r="N22" s="10">
        <f t="shared" ca="1" si="4"/>
        <v>17.973829847709297</v>
      </c>
      <c r="O22" s="3">
        <f t="shared" ca="1" si="12"/>
        <v>4.3171668501205636</v>
      </c>
      <c r="P22" s="3">
        <f t="shared" ca="1" si="5"/>
        <v>9.15</v>
      </c>
      <c r="Q22" s="3">
        <f ca="1">SUM(P$3:P22)</f>
        <v>82.026170152290703</v>
      </c>
      <c r="R22" s="3">
        <f t="shared" ca="1" si="6"/>
        <v>9.1869310570565581</v>
      </c>
      <c r="S22" s="5">
        <f ca="1">SUM(P$3:P22)</f>
        <v>82.026170152290703</v>
      </c>
      <c r="U22" s="4" t="s">
        <v>9</v>
      </c>
      <c r="V22" s="2">
        <v>19</v>
      </c>
      <c r="W22" s="2" t="str">
        <f t="shared" ca="1" si="7"/>
        <v>Red</v>
      </c>
      <c r="X22" s="14">
        <f t="shared" si="13"/>
        <v>8.3435672514619874</v>
      </c>
      <c r="Y22" s="10">
        <f t="shared" si="8"/>
        <v>33.37426900584795</v>
      </c>
      <c r="Z22" s="3">
        <f t="shared" si="14"/>
        <v>3.5066174207448446</v>
      </c>
      <c r="AA22" s="3">
        <f t="shared" si="9"/>
        <v>8.3435672514619874</v>
      </c>
      <c r="AB22" s="3">
        <f>SUM(AA$3:AA22)</f>
        <v>66.62573099415205</v>
      </c>
      <c r="AC22" s="3">
        <f t="shared" si="10"/>
        <v>7.4620818713450294</v>
      </c>
      <c r="AD22" s="5">
        <f>SUM(AA$3:AA22)</f>
        <v>66.62573099415205</v>
      </c>
    </row>
    <row r="23" spans="1:30" x14ac:dyDescent="0.25">
      <c r="A23" s="4" t="s">
        <v>9</v>
      </c>
      <c r="B23" s="2">
        <v>20</v>
      </c>
      <c r="C23" s="2">
        <f t="shared" si="1"/>
        <v>3</v>
      </c>
      <c r="D23" s="3">
        <f t="shared" si="11"/>
        <v>4.8499999999999996</v>
      </c>
      <c r="E23" s="3">
        <v>10</v>
      </c>
      <c r="F23" s="3">
        <f>SUM(E$3:E23)</f>
        <v>97</v>
      </c>
      <c r="G23" s="3">
        <f t="shared" si="2"/>
        <v>10.864000000000001</v>
      </c>
      <c r="H23" s="5">
        <f>SUM(E$3:E23)</f>
        <v>97</v>
      </c>
      <c r="J23" s="4" t="s">
        <v>9</v>
      </c>
      <c r="K23" s="2">
        <v>20</v>
      </c>
      <c r="L23" s="2" t="str">
        <f t="shared" si="3"/>
        <v>Red</v>
      </c>
      <c r="M23" s="12">
        <f t="shared" ca="1" si="15"/>
        <v>8.5000000000000006E-2</v>
      </c>
      <c r="N23" s="10">
        <f t="shared" ca="1" si="4"/>
        <v>8.8238298477092911</v>
      </c>
      <c r="O23" s="3">
        <f t="shared" ca="1" si="12"/>
        <v>4.5588085076145353</v>
      </c>
      <c r="P23" s="3">
        <f t="shared" ca="1" si="5"/>
        <v>9.15</v>
      </c>
      <c r="Q23" s="3">
        <f ca="1">SUM(P$3:P23)</f>
        <v>91.176170152290709</v>
      </c>
      <c r="R23" s="3">
        <f t="shared" ca="1" si="6"/>
        <v>10.211731057056559</v>
      </c>
      <c r="S23" s="5">
        <f ca="1">SUM(P$3:P23)</f>
        <v>91.176170152290709</v>
      </c>
      <c r="U23" s="4" t="s">
        <v>9</v>
      </c>
      <c r="V23" s="2">
        <v>20</v>
      </c>
      <c r="W23" s="2" t="str">
        <f t="shared" ca="1" si="7"/>
        <v>Red</v>
      </c>
      <c r="X23" s="14">
        <f t="shared" si="13"/>
        <v>8.3435672514619874</v>
      </c>
      <c r="Y23" s="10">
        <f t="shared" si="8"/>
        <v>25.030701754385959</v>
      </c>
      <c r="Z23" s="3">
        <f t="shared" si="14"/>
        <v>3.7484649122807019</v>
      </c>
      <c r="AA23" s="3">
        <f t="shared" si="9"/>
        <v>8.3435672514619874</v>
      </c>
      <c r="AB23" s="3">
        <f>SUM(AA$3:AA23)</f>
        <v>74.969298245614041</v>
      </c>
      <c r="AC23" s="3">
        <f t="shared" si="10"/>
        <v>8.3965614035087732</v>
      </c>
      <c r="AD23" s="5">
        <f>SUM(AA$3:AA23)</f>
        <v>74.969298245614041</v>
      </c>
    </row>
    <row r="24" spans="1:30" x14ac:dyDescent="0.25">
      <c r="A24" s="4" t="s">
        <v>8</v>
      </c>
      <c r="B24" s="2">
        <v>21</v>
      </c>
      <c r="C24" s="2">
        <f t="shared" si="1"/>
        <v>0</v>
      </c>
      <c r="D24" s="3">
        <f t="shared" si="11"/>
        <v>4.7619047619047619</v>
      </c>
      <c r="E24" s="3">
        <v>3</v>
      </c>
      <c r="F24" s="3">
        <f>SUM(E$3:E24)</f>
        <v>100</v>
      </c>
      <c r="G24" s="3">
        <f t="shared" si="2"/>
        <v>11.200000000000001</v>
      </c>
      <c r="H24" s="5">
        <f>SUM(E$3:E24)</f>
        <v>100</v>
      </c>
      <c r="J24" s="4" t="s">
        <v>8</v>
      </c>
      <c r="K24" s="2">
        <v>21</v>
      </c>
      <c r="L24" s="2" t="str">
        <f t="shared" si="3"/>
        <v>Red</v>
      </c>
      <c r="M24" s="12">
        <f t="shared" ca="1" si="15"/>
        <v>8.5000000000000006E-2</v>
      </c>
      <c r="N24" s="10">
        <f t="shared" ca="1" si="4"/>
        <v>6.0788298477092866</v>
      </c>
      <c r="O24" s="3">
        <f t="shared" ca="1" si="12"/>
        <v>4.4724366739186054</v>
      </c>
      <c r="P24" s="3">
        <f t="shared" ca="1" si="5"/>
        <v>2.7450000000000001</v>
      </c>
      <c r="Q24" s="3">
        <f ca="1">SUM(P$3:P24)</f>
        <v>93.921170152290713</v>
      </c>
      <c r="R24" s="3">
        <f t="shared" ca="1" si="6"/>
        <v>10.51917105705656</v>
      </c>
      <c r="S24" s="5">
        <f ca="1">SUM(P$3:P24)</f>
        <v>93.921170152290713</v>
      </c>
      <c r="U24" s="4" t="s">
        <v>8</v>
      </c>
      <c r="V24" s="2">
        <v>21</v>
      </c>
      <c r="W24" s="2" t="str">
        <f t="shared" ca="1" si="7"/>
        <v>Red</v>
      </c>
      <c r="X24" s="14">
        <f t="shared" si="13"/>
        <v>8.3435672514619856</v>
      </c>
      <c r="Y24" s="10">
        <f t="shared" si="8"/>
        <v>22.030701754385959</v>
      </c>
      <c r="Z24" s="3">
        <f t="shared" si="14"/>
        <v>3.7128237259816208</v>
      </c>
      <c r="AA24" s="3">
        <f t="shared" si="9"/>
        <v>3</v>
      </c>
      <c r="AB24" s="3">
        <f>SUM(AA$3:AA24)</f>
        <v>77.969298245614041</v>
      </c>
      <c r="AC24" s="3">
        <f t="shared" si="10"/>
        <v>8.7325614035087735</v>
      </c>
      <c r="AD24" s="5">
        <f>SUM(AA$3:AA24)</f>
        <v>77.969298245614041</v>
      </c>
    </row>
    <row r="25" spans="1:30" x14ac:dyDescent="0.25">
      <c r="A25" s="4" t="s">
        <v>8</v>
      </c>
      <c r="B25" s="2">
        <v>22</v>
      </c>
      <c r="C25" s="2">
        <f t="shared" si="1"/>
        <v>-3</v>
      </c>
      <c r="D25" s="3">
        <f t="shared" si="11"/>
        <v>4.6818181818181817</v>
      </c>
      <c r="E25" s="3">
        <v>3</v>
      </c>
      <c r="F25" s="3">
        <f>SUM(E$3:E25)</f>
        <v>103</v>
      </c>
      <c r="G25" s="3">
        <f t="shared" si="2"/>
        <v>11.536</v>
      </c>
      <c r="H25" s="5">
        <f>SUM(E$3:E25)</f>
        <v>103</v>
      </c>
      <c r="J25" s="4" t="s">
        <v>8</v>
      </c>
      <c r="K25" s="2">
        <v>22</v>
      </c>
      <c r="L25" s="2" t="str">
        <f t="shared" si="3"/>
        <v>Red</v>
      </c>
      <c r="M25" s="12">
        <f t="shared" ca="1" si="15"/>
        <v>8.5000000000000006E-2</v>
      </c>
      <c r="N25" s="10">
        <f t="shared" ca="1" si="4"/>
        <v>3.333829847709282</v>
      </c>
      <c r="O25" s="3">
        <f t="shared" ca="1" si="12"/>
        <v>4.3939168251041236</v>
      </c>
      <c r="P25" s="3">
        <f t="shared" ca="1" si="5"/>
        <v>2.7450000000000001</v>
      </c>
      <c r="Q25" s="3">
        <f ca="1">SUM(P$3:P25)</f>
        <v>96.666170152290718</v>
      </c>
      <c r="R25" s="3">
        <f t="shared" ca="1" si="6"/>
        <v>10.82661105705656</v>
      </c>
      <c r="S25" s="5">
        <f ca="1">SUM(P$3:P25)</f>
        <v>96.666170152290718</v>
      </c>
      <c r="U25" s="4" t="s">
        <v>8</v>
      </c>
      <c r="V25" s="2">
        <v>22</v>
      </c>
      <c r="W25" s="2" t="str">
        <f t="shared" ca="1" si="7"/>
        <v>Red</v>
      </c>
      <c r="X25" s="14">
        <f t="shared" si="13"/>
        <v>11.015350877192979</v>
      </c>
      <c r="Y25" s="10">
        <f t="shared" si="8"/>
        <v>19.030701754385959</v>
      </c>
      <c r="Z25" s="3">
        <f t="shared" si="14"/>
        <v>3.6804226475279109</v>
      </c>
      <c r="AA25" s="3">
        <f t="shared" si="9"/>
        <v>3</v>
      </c>
      <c r="AB25" s="3">
        <f>SUM(AA$3:AA25)</f>
        <v>80.969298245614041</v>
      </c>
      <c r="AC25" s="3">
        <f t="shared" si="10"/>
        <v>9.068561403508772</v>
      </c>
      <c r="AD25" s="5">
        <f>SUM(AA$3:AA25)</f>
        <v>80.969298245614041</v>
      </c>
    </row>
    <row r="26" spans="1:30" ht="15.75" thickBot="1" x14ac:dyDescent="0.3">
      <c r="A26" s="6" t="s">
        <v>8</v>
      </c>
      <c r="B26" s="7">
        <v>23</v>
      </c>
      <c r="C26" s="7">
        <f t="shared" si="1"/>
        <v>-3</v>
      </c>
      <c r="D26" s="8">
        <f t="shared" si="11"/>
        <v>4.4782608695652177</v>
      </c>
      <c r="E26" s="8">
        <v>0</v>
      </c>
      <c r="F26" s="8">
        <f>SUM(E$3:E26)</f>
        <v>103</v>
      </c>
      <c r="G26" s="8">
        <f t="shared" si="2"/>
        <v>11.536</v>
      </c>
      <c r="H26" s="9">
        <f>SUM(E$3:E26)</f>
        <v>103</v>
      </c>
      <c r="J26" s="6" t="s">
        <v>8</v>
      </c>
      <c r="K26" s="7">
        <v>23</v>
      </c>
      <c r="L26" s="7" t="str">
        <f t="shared" si="3"/>
        <v>Red</v>
      </c>
      <c r="M26" s="13">
        <f t="shared" ca="1" si="15"/>
        <v>8.5000000000000006E-2</v>
      </c>
      <c r="N26" s="11">
        <f t="shared" ca="1" si="4"/>
        <v>3.333829847709282</v>
      </c>
      <c r="O26" s="8">
        <f t="shared" ca="1" si="12"/>
        <v>4.2028769631430745</v>
      </c>
      <c r="P26" s="8">
        <f t="shared" ca="1" si="5"/>
        <v>0</v>
      </c>
      <c r="Q26" s="8">
        <f ca="1">SUM(P$3:P26)</f>
        <v>96.666170152290718</v>
      </c>
      <c r="R26" s="8">
        <f t="shared" ca="1" si="6"/>
        <v>10.82661105705656</v>
      </c>
      <c r="S26" s="9">
        <f ca="1">SUM(P$3:P26)</f>
        <v>96.666170152290718</v>
      </c>
      <c r="U26" s="6" t="s">
        <v>8</v>
      </c>
      <c r="V26" s="7">
        <v>23</v>
      </c>
      <c r="W26" s="7" t="str">
        <f t="shared" ca="1" si="7"/>
        <v>Red</v>
      </c>
      <c r="X26" s="15">
        <f t="shared" si="13"/>
        <v>19.030701754385959</v>
      </c>
      <c r="Y26" s="11">
        <f t="shared" si="8"/>
        <v>19.030701754385959</v>
      </c>
      <c r="Z26" s="8">
        <f t="shared" si="14"/>
        <v>3.5204042715484367</v>
      </c>
      <c r="AA26" s="8">
        <f t="shared" si="9"/>
        <v>0</v>
      </c>
      <c r="AB26" s="8">
        <f>SUM(AA$3:AA26)</f>
        <v>80.969298245614041</v>
      </c>
      <c r="AC26" s="8">
        <f t="shared" si="10"/>
        <v>9.068561403508772</v>
      </c>
      <c r="AD26" s="9">
        <f>SUM(AA$3:AA26)</f>
        <v>80.969298245614041</v>
      </c>
    </row>
    <row r="27" spans="1:30" x14ac:dyDescent="0.25">
      <c r="A27" s="1"/>
      <c r="B27" s="1"/>
      <c r="C27" s="1"/>
      <c r="D27" s="1"/>
      <c r="E27" s="1"/>
      <c r="F27" s="1"/>
      <c r="G27" s="1"/>
      <c r="H27" s="1"/>
    </row>
  </sheetData>
  <mergeCells count="5">
    <mergeCell ref="A1:H1"/>
    <mergeCell ref="J1:Q1"/>
    <mergeCell ref="R1:S1"/>
    <mergeCell ref="U1:AB1"/>
    <mergeCell ref="AC1:A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EFB9-6510-4EFE-9548-A22B32E9732B}">
  <dimension ref="A1:G44"/>
  <sheetViews>
    <sheetView workbookViewId="0">
      <selection activeCell="J31" sqref="J31"/>
    </sheetView>
  </sheetViews>
  <sheetFormatPr defaultRowHeight="15" x14ac:dyDescent="0.25"/>
  <cols>
    <col min="1" max="1" width="14.5703125" bestFit="1" customWidth="1"/>
    <col min="2" max="2" width="9.28515625" bestFit="1" customWidth="1"/>
    <col min="3" max="3" width="16.28515625" bestFit="1" customWidth="1"/>
    <col min="5" max="5" width="17.85546875" customWidth="1"/>
    <col min="6" max="6" width="12.28515625" customWidth="1"/>
  </cols>
  <sheetData>
    <row r="1" spans="1:7" ht="16.5" customHeight="1" thickTop="1" thickBot="1" x14ac:dyDescent="0.3">
      <c r="A1" s="33" t="s">
        <v>33</v>
      </c>
      <c r="B1" s="34"/>
      <c r="C1" s="35"/>
      <c r="D1" s="16"/>
      <c r="E1" s="33" t="s">
        <v>34</v>
      </c>
      <c r="F1" s="34"/>
      <c r="G1" s="35"/>
    </row>
    <row r="2" spans="1:7" ht="15" customHeight="1" thickBot="1" x14ac:dyDescent="0.3">
      <c r="A2" s="17" t="s">
        <v>30</v>
      </c>
      <c r="B2" s="18" t="s">
        <v>31</v>
      </c>
      <c r="C2" s="19" t="s">
        <v>32</v>
      </c>
      <c r="D2" s="16"/>
      <c r="E2" s="18" t="s">
        <v>30</v>
      </c>
      <c r="F2" s="18" t="s">
        <v>31</v>
      </c>
      <c r="G2" s="19" t="s">
        <v>32</v>
      </c>
    </row>
    <row r="3" spans="1:7" ht="15.75" thickBot="1" x14ac:dyDescent="0.3">
      <c r="A3" s="20">
        <v>0.70833333333333337</v>
      </c>
      <c r="B3" s="21">
        <v>0</v>
      </c>
      <c r="C3" s="22">
        <v>95</v>
      </c>
      <c r="D3" s="16"/>
      <c r="E3" s="23">
        <v>0.70833333333333337</v>
      </c>
      <c r="F3" s="21">
        <v>0</v>
      </c>
      <c r="G3" s="22">
        <v>97</v>
      </c>
    </row>
    <row r="4" spans="1:7" ht="15.75" thickBot="1" x14ac:dyDescent="0.3">
      <c r="A4" s="20">
        <v>0.75</v>
      </c>
      <c r="B4" s="21">
        <v>1</v>
      </c>
      <c r="C4" s="22">
        <v>93</v>
      </c>
      <c r="D4" s="16"/>
      <c r="E4" s="23">
        <v>0.75</v>
      </c>
      <c r="F4" s="21">
        <v>1</v>
      </c>
      <c r="G4" s="22">
        <v>96</v>
      </c>
    </row>
    <row r="5" spans="1:7" ht="15.75" thickBot="1" x14ac:dyDescent="0.3">
      <c r="A5" s="20">
        <v>0.79166666666666663</v>
      </c>
      <c r="B5" s="21">
        <v>2</v>
      </c>
      <c r="C5" s="22">
        <v>92</v>
      </c>
      <c r="D5" s="16"/>
      <c r="E5" s="23">
        <v>0.79166666666666663</v>
      </c>
      <c r="F5" s="21">
        <v>2</v>
      </c>
      <c r="G5" s="22">
        <v>94</v>
      </c>
    </row>
    <row r="6" spans="1:7" ht="15.75" thickBot="1" x14ac:dyDescent="0.3">
      <c r="A6" s="20">
        <v>0.83333333333333337</v>
      </c>
      <c r="B6" s="21">
        <v>3</v>
      </c>
      <c r="C6" s="22">
        <v>92</v>
      </c>
      <c r="D6" s="16"/>
      <c r="E6" s="23">
        <v>0.83333333333333337</v>
      </c>
      <c r="F6" s="21">
        <v>3</v>
      </c>
      <c r="G6" s="22">
        <v>93</v>
      </c>
    </row>
    <row r="7" spans="1:7" ht="15.75" thickBot="1" x14ac:dyDescent="0.3">
      <c r="A7" s="20">
        <v>0.875</v>
      </c>
      <c r="B7" s="21">
        <v>4</v>
      </c>
      <c r="C7" s="22">
        <v>91</v>
      </c>
      <c r="D7" s="16"/>
      <c r="E7" s="23">
        <v>0.875</v>
      </c>
      <c r="F7" s="21">
        <v>4</v>
      </c>
      <c r="G7" s="22">
        <v>92</v>
      </c>
    </row>
    <row r="8" spans="1:7" ht="15.75" thickBot="1" x14ac:dyDescent="0.3">
      <c r="A8" s="20">
        <v>0.91666666666666663</v>
      </c>
      <c r="B8" s="21">
        <v>5</v>
      </c>
      <c r="C8" s="22">
        <v>90</v>
      </c>
      <c r="D8" s="16"/>
      <c r="E8" s="23">
        <v>0.91666666666666663</v>
      </c>
      <c r="F8" s="21">
        <v>5</v>
      </c>
      <c r="G8" s="22">
        <v>92</v>
      </c>
    </row>
    <row r="9" spans="1:7" ht="15.75" thickBot="1" x14ac:dyDescent="0.3">
      <c r="A9" s="20">
        <v>0.95833333333333337</v>
      </c>
      <c r="B9" s="21">
        <v>6</v>
      </c>
      <c r="C9" s="22">
        <v>90</v>
      </c>
      <c r="D9" s="16"/>
      <c r="E9" s="23">
        <v>0.95833333333333337</v>
      </c>
      <c r="F9" s="21">
        <v>6</v>
      </c>
      <c r="G9" s="22">
        <v>90</v>
      </c>
    </row>
    <row r="10" spans="1:7" ht="15.75" thickBot="1" x14ac:dyDescent="0.3">
      <c r="A10" s="20">
        <v>0</v>
      </c>
      <c r="B10" s="21">
        <v>7</v>
      </c>
      <c r="C10" s="22">
        <v>89</v>
      </c>
      <c r="D10" s="16"/>
      <c r="E10" s="23">
        <v>0</v>
      </c>
      <c r="F10" s="21">
        <v>7</v>
      </c>
      <c r="G10" s="22">
        <v>89</v>
      </c>
    </row>
    <row r="11" spans="1:7" ht="15.75" thickBot="1" x14ac:dyDescent="0.3">
      <c r="A11" s="20">
        <v>4.1666666666666664E-2</v>
      </c>
      <c r="B11" s="21">
        <v>8</v>
      </c>
      <c r="C11" s="22">
        <v>88</v>
      </c>
      <c r="D11" s="16"/>
      <c r="E11" s="23">
        <v>4.1666666666666664E-2</v>
      </c>
      <c r="F11" s="21">
        <v>8</v>
      </c>
      <c r="G11" s="22">
        <v>88</v>
      </c>
    </row>
    <row r="12" spans="1:7" ht="15.75" thickBot="1" x14ac:dyDescent="0.3">
      <c r="A12" s="20">
        <v>8.3333333333333329E-2</v>
      </c>
      <c r="B12" s="21">
        <v>9</v>
      </c>
      <c r="C12" s="22">
        <v>86</v>
      </c>
      <c r="D12" s="16"/>
      <c r="E12" s="23">
        <v>8.3333333333333329E-2</v>
      </c>
      <c r="F12" s="21">
        <v>9</v>
      </c>
      <c r="G12" s="22">
        <v>87</v>
      </c>
    </row>
    <row r="13" spans="1:7" ht="15.75" thickBot="1" x14ac:dyDescent="0.3">
      <c r="A13" s="20">
        <v>0.125</v>
      </c>
      <c r="B13" s="21">
        <v>10</v>
      </c>
      <c r="C13" s="22">
        <v>85</v>
      </c>
      <c r="D13" s="16"/>
      <c r="E13" s="23">
        <v>0.125</v>
      </c>
      <c r="F13" s="21">
        <v>10</v>
      </c>
      <c r="G13" s="22">
        <v>86</v>
      </c>
    </row>
    <row r="14" spans="1:7" ht="15.75" thickBot="1" x14ac:dyDescent="0.3">
      <c r="A14" s="20">
        <v>0.16666666666666666</v>
      </c>
      <c r="B14" s="21">
        <v>11</v>
      </c>
      <c r="C14" s="22">
        <v>84</v>
      </c>
      <c r="D14" s="16"/>
      <c r="E14" s="23">
        <v>0.16666666666666666</v>
      </c>
      <c r="F14" s="21">
        <v>11</v>
      </c>
      <c r="G14" s="22">
        <v>85</v>
      </c>
    </row>
    <row r="15" spans="1:7" ht="15.75" thickBot="1" x14ac:dyDescent="0.3">
      <c r="A15" s="20">
        <v>0.20833333333333334</v>
      </c>
      <c r="B15" s="21">
        <v>12</v>
      </c>
      <c r="C15" s="22">
        <v>82</v>
      </c>
      <c r="D15" s="16"/>
      <c r="E15" s="23">
        <v>0.20833333333333334</v>
      </c>
      <c r="F15" s="21">
        <v>12</v>
      </c>
      <c r="G15" s="22">
        <v>83</v>
      </c>
    </row>
    <row r="16" spans="1:7" ht="15.75" thickBot="1" x14ac:dyDescent="0.3">
      <c r="A16" s="20">
        <v>0.25</v>
      </c>
      <c r="B16" s="21">
        <v>13</v>
      </c>
      <c r="C16" s="22">
        <v>81</v>
      </c>
      <c r="D16" s="16"/>
      <c r="E16" s="23">
        <v>0.25</v>
      </c>
      <c r="F16" s="21">
        <v>13</v>
      </c>
      <c r="G16" s="22">
        <v>82</v>
      </c>
    </row>
    <row r="17" spans="1:7" ht="15.75" thickBot="1" x14ac:dyDescent="0.3">
      <c r="A17" s="20">
        <v>0.29166666666666669</v>
      </c>
      <c r="B17" s="21">
        <v>14</v>
      </c>
      <c r="C17" s="22">
        <v>80</v>
      </c>
      <c r="D17" s="16"/>
      <c r="E17" s="23">
        <v>0.29166666666666669</v>
      </c>
      <c r="F17" s="21">
        <v>14</v>
      </c>
      <c r="G17" s="22">
        <v>81</v>
      </c>
    </row>
    <row r="18" spans="1:7" ht="15.75" thickBot="1" x14ac:dyDescent="0.3">
      <c r="A18" s="20">
        <v>0.33333333333333331</v>
      </c>
      <c r="B18" s="21">
        <v>15</v>
      </c>
      <c r="C18" s="22">
        <v>78</v>
      </c>
      <c r="D18" s="16"/>
      <c r="E18" s="23">
        <v>0.33333333333333331</v>
      </c>
      <c r="F18" s="21">
        <v>15</v>
      </c>
      <c r="G18" s="22">
        <v>80</v>
      </c>
    </row>
    <row r="19" spans="1:7" ht="15.75" thickBot="1" x14ac:dyDescent="0.3">
      <c r="A19" s="20">
        <v>0.375</v>
      </c>
      <c r="B19" s="21">
        <v>16</v>
      </c>
      <c r="C19" s="22">
        <v>78</v>
      </c>
      <c r="D19" s="16"/>
      <c r="E19" s="23">
        <v>0.375</v>
      </c>
      <c r="F19" s="21">
        <v>16</v>
      </c>
      <c r="G19" s="22">
        <v>79</v>
      </c>
    </row>
    <row r="20" spans="1:7" ht="15.75" thickBot="1" x14ac:dyDescent="0.3">
      <c r="A20" s="20">
        <v>0.41666666666666669</v>
      </c>
      <c r="B20" s="21">
        <v>17</v>
      </c>
      <c r="C20" s="22">
        <v>77</v>
      </c>
      <c r="D20" s="16"/>
      <c r="E20" s="23">
        <v>0.41666666666666669</v>
      </c>
      <c r="F20" s="21">
        <v>17</v>
      </c>
      <c r="G20" s="22">
        <v>79</v>
      </c>
    </row>
    <row r="21" spans="1:7" ht="15.75" thickBot="1" x14ac:dyDescent="0.3">
      <c r="A21" s="20">
        <v>0.45833333333333331</v>
      </c>
      <c r="B21" s="21">
        <v>18</v>
      </c>
      <c r="C21" s="22">
        <v>76</v>
      </c>
      <c r="D21" s="16"/>
      <c r="E21" s="23">
        <v>0.45833333333333331</v>
      </c>
      <c r="F21" s="21">
        <v>18</v>
      </c>
      <c r="G21" s="22">
        <v>78</v>
      </c>
    </row>
    <row r="22" spans="1:7" ht="15.75" thickBot="1" x14ac:dyDescent="0.3">
      <c r="A22" s="20">
        <v>0.5</v>
      </c>
      <c r="B22" s="21">
        <v>19</v>
      </c>
      <c r="C22" s="22">
        <v>75</v>
      </c>
      <c r="D22" s="16"/>
      <c r="E22" s="23">
        <v>0.5</v>
      </c>
      <c r="F22" s="21">
        <v>19</v>
      </c>
      <c r="G22" s="22">
        <v>77</v>
      </c>
    </row>
    <row r="23" spans="1:7" ht="15.75" thickBot="1" x14ac:dyDescent="0.3">
      <c r="A23" s="20">
        <v>0.54166666666666663</v>
      </c>
      <c r="B23" s="21">
        <v>20</v>
      </c>
      <c r="C23" s="22">
        <v>73</v>
      </c>
      <c r="D23" s="16"/>
      <c r="E23" s="23">
        <v>0.54166666666666663</v>
      </c>
      <c r="F23" s="21">
        <v>20</v>
      </c>
      <c r="G23" s="22">
        <v>76</v>
      </c>
    </row>
    <row r="24" spans="1:7" ht="15.75" thickBot="1" x14ac:dyDescent="0.3">
      <c r="A24" s="20">
        <v>0.58333333333333337</v>
      </c>
      <c r="B24" s="21">
        <v>21</v>
      </c>
      <c r="C24" s="22">
        <v>72</v>
      </c>
      <c r="D24" s="16"/>
      <c r="E24" s="23">
        <v>0.58333333333333337</v>
      </c>
      <c r="F24" s="21">
        <v>21</v>
      </c>
      <c r="G24" s="22">
        <v>74</v>
      </c>
    </row>
    <row r="25" spans="1:7" ht="15.75" thickBot="1" x14ac:dyDescent="0.3">
      <c r="A25" s="20">
        <v>0.625</v>
      </c>
      <c r="B25" s="21">
        <v>22</v>
      </c>
      <c r="C25" s="22">
        <v>71</v>
      </c>
      <c r="D25" s="16"/>
      <c r="E25" s="23">
        <v>0.625</v>
      </c>
      <c r="F25" s="21">
        <v>22</v>
      </c>
      <c r="G25" s="22">
        <v>73</v>
      </c>
    </row>
    <row r="26" spans="1:7" ht="15.75" thickBot="1" x14ac:dyDescent="0.3">
      <c r="A26" s="20">
        <v>0.66666666666666663</v>
      </c>
      <c r="B26" s="21">
        <v>23</v>
      </c>
      <c r="C26" s="22">
        <v>69</v>
      </c>
      <c r="D26" s="16"/>
      <c r="E26" s="23">
        <v>0.66666666666666663</v>
      </c>
      <c r="F26" s="21">
        <v>23</v>
      </c>
      <c r="G26" s="22">
        <v>72</v>
      </c>
    </row>
    <row r="27" spans="1:7" ht="15.75" thickBot="1" x14ac:dyDescent="0.3">
      <c r="A27" s="20">
        <v>0.70833333333333337</v>
      </c>
      <c r="B27" s="21">
        <v>24</v>
      </c>
      <c r="C27" s="22">
        <v>69</v>
      </c>
      <c r="D27" s="16"/>
      <c r="E27" s="23">
        <v>0.70833333333333337</v>
      </c>
      <c r="F27" s="21">
        <v>24</v>
      </c>
      <c r="G27" s="22">
        <v>69</v>
      </c>
    </row>
    <row r="28" spans="1:7" ht="15.75" thickBot="1" x14ac:dyDescent="0.3">
      <c r="A28" s="20">
        <v>0.75</v>
      </c>
      <c r="B28" s="21">
        <v>25</v>
      </c>
      <c r="C28" s="22">
        <v>68</v>
      </c>
      <c r="D28" s="16"/>
      <c r="E28" s="23">
        <v>0.75</v>
      </c>
      <c r="F28" s="21">
        <v>25</v>
      </c>
      <c r="G28" s="22">
        <v>69</v>
      </c>
    </row>
    <row r="29" spans="1:7" ht="15.75" thickBot="1" x14ac:dyDescent="0.3">
      <c r="A29" s="20">
        <v>0.79166666666666663</v>
      </c>
      <c r="B29" s="21">
        <v>26</v>
      </c>
      <c r="C29" s="22">
        <v>67</v>
      </c>
      <c r="D29" s="16"/>
      <c r="E29" s="23">
        <v>0.79166666666666663</v>
      </c>
      <c r="F29" s="21">
        <v>26</v>
      </c>
      <c r="G29" s="22">
        <v>68</v>
      </c>
    </row>
    <row r="30" spans="1:7" ht="15.75" thickBot="1" x14ac:dyDescent="0.3">
      <c r="A30" s="20">
        <v>0.83333333333333337</v>
      </c>
      <c r="B30" s="21">
        <v>27</v>
      </c>
      <c r="C30" s="22">
        <v>66</v>
      </c>
      <c r="D30" s="16"/>
      <c r="E30" s="23">
        <v>0.83333333333333337</v>
      </c>
      <c r="F30" s="21">
        <v>27</v>
      </c>
      <c r="G30" s="22">
        <v>67</v>
      </c>
    </row>
    <row r="31" spans="1:7" ht="15.75" thickBot="1" x14ac:dyDescent="0.3">
      <c r="A31" s="20">
        <v>0.875</v>
      </c>
      <c r="B31" s="21">
        <v>28</v>
      </c>
      <c r="C31" s="22">
        <v>65</v>
      </c>
      <c r="D31" s="16"/>
      <c r="E31" s="23">
        <v>0.875</v>
      </c>
      <c r="F31" s="21">
        <v>28</v>
      </c>
      <c r="G31" s="22">
        <v>65</v>
      </c>
    </row>
    <row r="32" spans="1:7" ht="15.75" thickBot="1" x14ac:dyDescent="0.3">
      <c r="A32" s="20">
        <v>0.91666666666666663</v>
      </c>
      <c r="B32" s="21">
        <v>29</v>
      </c>
      <c r="C32" s="22">
        <v>64</v>
      </c>
      <c r="D32" s="16"/>
      <c r="E32" s="23">
        <v>0.91666666666666663</v>
      </c>
      <c r="F32" s="21">
        <v>29</v>
      </c>
      <c r="G32" s="22">
        <v>64</v>
      </c>
    </row>
    <row r="33" spans="1:7" ht="15.75" thickBot="1" x14ac:dyDescent="0.3">
      <c r="A33" s="20">
        <v>0.95833333333333337</v>
      </c>
      <c r="B33" s="21">
        <v>30</v>
      </c>
      <c r="C33" s="22">
        <v>63</v>
      </c>
      <c r="D33" s="16"/>
      <c r="E33" s="23">
        <v>0.95833333333333337</v>
      </c>
      <c r="F33" s="21">
        <v>30</v>
      </c>
      <c r="G33" s="22">
        <v>63</v>
      </c>
    </row>
    <row r="34" spans="1:7" ht="15.75" thickBot="1" x14ac:dyDescent="0.3">
      <c r="A34" s="20">
        <v>0</v>
      </c>
      <c r="B34" s="21">
        <v>31</v>
      </c>
      <c r="C34" s="22">
        <v>62</v>
      </c>
      <c r="D34" s="16"/>
      <c r="E34" s="23">
        <v>0</v>
      </c>
      <c r="F34" s="21">
        <v>31</v>
      </c>
      <c r="G34" s="22">
        <v>63</v>
      </c>
    </row>
    <row r="35" spans="1:7" ht="15.75" thickBot="1" x14ac:dyDescent="0.3">
      <c r="A35" s="20">
        <v>4.1666666666666664E-2</v>
      </c>
      <c r="B35" s="21">
        <v>32</v>
      </c>
      <c r="C35" s="22">
        <v>61</v>
      </c>
      <c r="D35" s="16"/>
      <c r="E35" s="23">
        <v>4.1666666666666664E-2</v>
      </c>
      <c r="F35" s="21">
        <v>32</v>
      </c>
      <c r="G35" s="22">
        <v>62</v>
      </c>
    </row>
    <row r="36" spans="1:7" ht="15.75" thickBot="1" x14ac:dyDescent="0.3">
      <c r="A36" s="20">
        <v>8.3333333333333329E-2</v>
      </c>
      <c r="B36" s="21">
        <v>33</v>
      </c>
      <c r="C36" s="22">
        <v>61</v>
      </c>
      <c r="D36" s="16"/>
      <c r="E36" s="23">
        <v>8.3333333333333329E-2</v>
      </c>
      <c r="F36" s="21">
        <v>33</v>
      </c>
      <c r="G36" s="22">
        <v>61</v>
      </c>
    </row>
    <row r="37" spans="1:7" ht="15.75" thickBot="1" x14ac:dyDescent="0.3">
      <c r="A37" s="20">
        <v>0.125</v>
      </c>
      <c r="B37" s="21">
        <v>34</v>
      </c>
      <c r="C37" s="24"/>
      <c r="D37" s="16"/>
      <c r="E37" s="23">
        <v>0.125</v>
      </c>
      <c r="F37" s="21">
        <v>34</v>
      </c>
      <c r="G37" s="22">
        <v>60</v>
      </c>
    </row>
    <row r="38" spans="1:7" ht="15.75" thickBot="1" x14ac:dyDescent="0.3">
      <c r="A38" s="20">
        <v>0.16666666666666666</v>
      </c>
      <c r="B38" s="21">
        <v>35</v>
      </c>
      <c r="C38" s="24"/>
      <c r="D38" s="16"/>
      <c r="E38" s="23">
        <v>0.16666666666666666</v>
      </c>
      <c r="F38" s="21">
        <v>35</v>
      </c>
      <c r="G38" s="22">
        <v>59</v>
      </c>
    </row>
    <row r="39" spans="1:7" ht="15.75" thickBot="1" x14ac:dyDescent="0.3">
      <c r="A39" s="20">
        <v>0.20833333333333334</v>
      </c>
      <c r="B39" s="21">
        <v>36</v>
      </c>
      <c r="C39" s="24"/>
      <c r="D39" s="16"/>
      <c r="E39" s="23">
        <v>0.20833333333333334</v>
      </c>
      <c r="F39" s="21">
        <v>36</v>
      </c>
      <c r="G39" s="22">
        <v>58</v>
      </c>
    </row>
    <row r="40" spans="1:7" ht="15.75" thickBot="1" x14ac:dyDescent="0.3">
      <c r="A40" s="20">
        <v>0.25</v>
      </c>
      <c r="B40" s="21">
        <v>37</v>
      </c>
      <c r="C40" s="24"/>
      <c r="D40" s="16"/>
      <c r="E40" s="23">
        <v>0.25</v>
      </c>
      <c r="F40" s="21">
        <v>37</v>
      </c>
      <c r="G40" s="22">
        <v>58</v>
      </c>
    </row>
    <row r="41" spans="1:7" ht="15.75" thickBot="1" x14ac:dyDescent="0.3">
      <c r="A41" s="20">
        <v>0.29166666666666669</v>
      </c>
      <c r="B41" s="21">
        <v>38</v>
      </c>
      <c r="C41" s="24"/>
      <c r="D41" s="16"/>
      <c r="E41" s="23">
        <v>0.29166666666666669</v>
      </c>
      <c r="F41" s="21">
        <v>38</v>
      </c>
      <c r="G41" s="22">
        <v>53</v>
      </c>
    </row>
    <row r="42" spans="1:7" ht="15.75" thickBot="1" x14ac:dyDescent="0.3">
      <c r="A42" s="20">
        <v>0.33333333333333331</v>
      </c>
      <c r="B42" s="21">
        <v>39</v>
      </c>
      <c r="C42" s="24"/>
      <c r="D42" s="16"/>
      <c r="E42" s="23">
        <v>0.33333333333333331</v>
      </c>
      <c r="F42" s="21">
        <v>39</v>
      </c>
      <c r="G42" s="24"/>
    </row>
    <row r="43" spans="1:7" ht="15.75" thickBot="1" x14ac:dyDescent="0.3">
      <c r="A43" s="25">
        <v>0.375</v>
      </c>
      <c r="B43" s="26">
        <v>40</v>
      </c>
      <c r="C43" s="27"/>
      <c r="D43" s="16"/>
      <c r="E43" s="28">
        <v>0.375</v>
      </c>
      <c r="F43" s="26">
        <v>40</v>
      </c>
      <c r="G43" s="27"/>
    </row>
    <row r="44" spans="1:7" ht="15.75" thickTop="1" x14ac:dyDescent="0.25"/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E91D-A032-4129-869E-DA9A1FE75CD0}">
  <dimension ref="A1:AH26"/>
  <sheetViews>
    <sheetView zoomScaleNormal="100" workbookViewId="0">
      <selection activeCell="L13" sqref="L13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10.42578125" bestFit="1" customWidth="1"/>
    <col min="4" max="4" width="14.140625" bestFit="1" customWidth="1"/>
    <col min="5" max="5" width="15.7109375" bestFit="1" customWidth="1"/>
    <col min="6" max="6" width="19.42578125" customWidth="1"/>
    <col min="7" max="7" width="18" bestFit="1" customWidth="1"/>
    <col min="8" max="8" width="14.85546875" bestFit="1" customWidth="1"/>
    <col min="10" max="10" width="15.85546875" bestFit="1" customWidth="1"/>
    <col min="11" max="11" width="8.28515625" bestFit="1" customWidth="1"/>
    <col min="12" max="12" width="14" bestFit="1" customWidth="1"/>
    <col min="14" max="14" width="14" bestFit="1" customWidth="1"/>
    <col min="15" max="15" width="10.42578125" bestFit="1" customWidth="1"/>
    <col min="16" max="16" width="14.140625" bestFit="1" customWidth="1"/>
    <col min="17" max="17" width="20.42578125" customWidth="1"/>
    <col min="18" max="18" width="15.7109375" bestFit="1" customWidth="1"/>
    <col min="19" max="19" width="20.42578125" bestFit="1" customWidth="1"/>
    <col min="20" max="21" width="18" bestFit="1" customWidth="1"/>
    <col min="22" max="22" width="19.5703125" bestFit="1" customWidth="1"/>
    <col min="23" max="23" width="14.85546875" bestFit="1" customWidth="1"/>
    <col min="25" max="25" width="13.140625" bestFit="1" customWidth="1"/>
    <col min="26" max="26" width="8.28515625" bestFit="1" customWidth="1"/>
    <col min="27" max="27" width="14" bestFit="1" customWidth="1"/>
    <col min="28" max="28" width="10.85546875" bestFit="1" customWidth="1"/>
    <col min="29" max="29" width="10.42578125" bestFit="1" customWidth="1"/>
    <col min="30" max="30" width="14.5703125" bestFit="1" customWidth="1"/>
    <col min="31" max="32" width="15.7109375" bestFit="1" customWidth="1"/>
    <col min="33" max="33" width="18" bestFit="1" customWidth="1"/>
    <col min="34" max="34" width="14.85546875" bestFit="1" customWidth="1"/>
  </cols>
  <sheetData>
    <row r="1" spans="1:34" ht="16.5" customHeight="1" thickTop="1" thickBot="1" x14ac:dyDescent="0.3">
      <c r="A1" s="40" t="s">
        <v>16</v>
      </c>
      <c r="B1" s="41"/>
      <c r="C1" s="41"/>
      <c r="D1" s="41"/>
      <c r="E1" s="41"/>
      <c r="F1" s="41"/>
      <c r="G1" s="41"/>
      <c r="H1" s="41"/>
      <c r="I1" s="42"/>
      <c r="J1" s="40" t="s">
        <v>18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2"/>
      <c r="Y1" s="40" t="s">
        <v>29</v>
      </c>
      <c r="Z1" s="41"/>
      <c r="AA1" s="41"/>
      <c r="AB1" s="41"/>
      <c r="AC1" s="41"/>
      <c r="AD1" s="41"/>
      <c r="AE1" s="41"/>
      <c r="AF1" s="41"/>
      <c r="AG1" s="41"/>
      <c r="AH1" s="41"/>
    </row>
    <row r="2" spans="1:34" ht="34.5" customHeight="1" x14ac:dyDescent="0.25">
      <c r="A2" s="43" t="s">
        <v>21</v>
      </c>
      <c r="B2" s="43" t="s">
        <v>0</v>
      </c>
      <c r="C2" s="43" t="s">
        <v>15</v>
      </c>
      <c r="D2" s="43" t="s">
        <v>14</v>
      </c>
      <c r="E2" s="43" t="s">
        <v>10</v>
      </c>
      <c r="F2" s="43" t="s">
        <v>11</v>
      </c>
      <c r="G2" s="43" t="s">
        <v>12</v>
      </c>
      <c r="H2" s="43" t="s">
        <v>13</v>
      </c>
      <c r="I2" s="42"/>
      <c r="J2" s="43" t="s">
        <v>21</v>
      </c>
      <c r="K2" s="43" t="s">
        <v>0</v>
      </c>
      <c r="L2" s="43" t="s">
        <v>17</v>
      </c>
      <c r="M2" s="43" t="s">
        <v>19</v>
      </c>
      <c r="N2" s="43" t="s">
        <v>22</v>
      </c>
      <c r="O2" s="43" t="s">
        <v>15</v>
      </c>
      <c r="P2" s="43" t="s">
        <v>14</v>
      </c>
      <c r="Q2" s="43" t="s">
        <v>23</v>
      </c>
      <c r="R2" s="43" t="s">
        <v>10</v>
      </c>
      <c r="S2" s="43" t="s">
        <v>24</v>
      </c>
      <c r="T2" s="43" t="s">
        <v>11</v>
      </c>
      <c r="U2" s="43" t="s">
        <v>12</v>
      </c>
      <c r="V2" s="43" t="s">
        <v>25</v>
      </c>
      <c r="W2" s="43" t="s">
        <v>13</v>
      </c>
      <c r="X2" s="42"/>
      <c r="Y2" s="43" t="s">
        <v>21</v>
      </c>
      <c r="Z2" s="43" t="s">
        <v>0</v>
      </c>
      <c r="AA2" s="43" t="s">
        <v>17</v>
      </c>
      <c r="AB2" s="43" t="s">
        <v>20</v>
      </c>
      <c r="AC2" s="43" t="s">
        <v>15</v>
      </c>
      <c r="AD2" s="43" t="s">
        <v>14</v>
      </c>
      <c r="AE2" s="43" t="s">
        <v>10</v>
      </c>
      <c r="AF2" s="43" t="s">
        <v>11</v>
      </c>
      <c r="AG2" s="43" t="s">
        <v>12</v>
      </c>
      <c r="AH2" s="43" t="s">
        <v>13</v>
      </c>
    </row>
    <row r="3" spans="1:34" ht="17.25" customHeight="1" x14ac:dyDescent="0.25">
      <c r="A3" s="30" t="s">
        <v>2</v>
      </c>
      <c r="B3" s="30">
        <v>0</v>
      </c>
      <c r="C3" s="30">
        <v>100</v>
      </c>
      <c r="D3" s="30">
        <v>0</v>
      </c>
      <c r="E3" s="30">
        <v>0</v>
      </c>
      <c r="F3" s="30">
        <v>0</v>
      </c>
      <c r="G3" s="30">
        <v>0</v>
      </c>
      <c r="H3" s="37">
        <v>3.5000000000000001E-3</v>
      </c>
      <c r="J3" s="30" t="s">
        <v>2</v>
      </c>
      <c r="K3" s="30">
        <v>0</v>
      </c>
      <c r="L3" s="30" t="s">
        <v>26</v>
      </c>
      <c r="M3" s="36">
        <v>0</v>
      </c>
      <c r="N3" s="36">
        <v>0</v>
      </c>
      <c r="O3" s="30">
        <v>100</v>
      </c>
      <c r="P3" s="30">
        <v>0</v>
      </c>
      <c r="Q3" s="30">
        <v>0</v>
      </c>
      <c r="R3" s="37">
        <v>0</v>
      </c>
      <c r="S3" s="30">
        <v>0</v>
      </c>
      <c r="T3" s="30">
        <v>0</v>
      </c>
      <c r="U3" s="30">
        <v>0</v>
      </c>
      <c r="V3" s="30">
        <v>0</v>
      </c>
      <c r="W3" s="38">
        <v>3.5000000000000001E-3</v>
      </c>
      <c r="Y3" s="30" t="s">
        <v>2</v>
      </c>
      <c r="Z3" s="30">
        <v>0</v>
      </c>
      <c r="AA3" s="30" t="s">
        <v>26</v>
      </c>
      <c r="AB3" s="30">
        <v>4.17</v>
      </c>
      <c r="AC3" s="30">
        <v>100</v>
      </c>
      <c r="AD3" s="30">
        <v>0</v>
      </c>
      <c r="AE3" s="30">
        <v>0</v>
      </c>
      <c r="AF3" s="30">
        <v>0</v>
      </c>
      <c r="AG3" s="30">
        <v>0</v>
      </c>
      <c r="AH3" s="37">
        <v>0</v>
      </c>
    </row>
    <row r="4" spans="1:34" ht="16.5" customHeight="1" x14ac:dyDescent="0.25">
      <c r="A4" s="30" t="s">
        <v>2</v>
      </c>
      <c r="B4" s="30">
        <v>1</v>
      </c>
      <c r="C4" s="30">
        <v>100</v>
      </c>
      <c r="D4" s="30">
        <v>0</v>
      </c>
      <c r="E4" s="30">
        <v>0</v>
      </c>
      <c r="F4" s="30">
        <v>0</v>
      </c>
      <c r="G4" s="30">
        <v>0</v>
      </c>
      <c r="H4" s="37">
        <v>3.5000000000000001E-3</v>
      </c>
      <c r="J4" s="30" t="s">
        <v>2</v>
      </c>
      <c r="K4" s="30">
        <v>1</v>
      </c>
      <c r="L4" s="30" t="s">
        <v>26</v>
      </c>
      <c r="M4" s="36">
        <v>0</v>
      </c>
      <c r="N4" s="36">
        <v>0</v>
      </c>
      <c r="O4" s="30">
        <v>100</v>
      </c>
      <c r="P4" s="30">
        <v>0</v>
      </c>
      <c r="Q4" s="30">
        <v>0</v>
      </c>
      <c r="R4" s="37">
        <v>0</v>
      </c>
      <c r="S4" s="30">
        <v>0</v>
      </c>
      <c r="T4" s="30">
        <v>0</v>
      </c>
      <c r="U4" s="30">
        <v>0</v>
      </c>
      <c r="V4" s="30">
        <v>0</v>
      </c>
      <c r="W4" s="38">
        <v>3.5000000000000001E-3</v>
      </c>
      <c r="Y4" s="30" t="s">
        <v>2</v>
      </c>
      <c r="Z4" s="30">
        <v>1</v>
      </c>
      <c r="AA4" s="30" t="s">
        <v>26</v>
      </c>
      <c r="AB4" s="30">
        <v>4.3499999999999996</v>
      </c>
      <c r="AC4" s="30">
        <v>100</v>
      </c>
      <c r="AD4" s="30">
        <v>0</v>
      </c>
      <c r="AE4" s="30">
        <v>0</v>
      </c>
      <c r="AF4" s="30">
        <v>0</v>
      </c>
      <c r="AG4" s="30">
        <v>0</v>
      </c>
      <c r="AH4" s="37">
        <v>0</v>
      </c>
    </row>
    <row r="5" spans="1:34" ht="17.25" customHeight="1" x14ac:dyDescent="0.25">
      <c r="A5" s="30" t="s">
        <v>2</v>
      </c>
      <c r="B5" s="30">
        <v>2</v>
      </c>
      <c r="C5" s="30">
        <v>100</v>
      </c>
      <c r="D5" s="30">
        <v>0</v>
      </c>
      <c r="E5" s="30">
        <v>0</v>
      </c>
      <c r="F5" s="30">
        <v>0</v>
      </c>
      <c r="G5" s="30">
        <v>0</v>
      </c>
      <c r="H5" s="37">
        <v>3.5000000000000001E-3</v>
      </c>
      <c r="J5" s="30" t="s">
        <v>2</v>
      </c>
      <c r="K5" s="30">
        <v>2</v>
      </c>
      <c r="L5" s="30" t="s">
        <v>26</v>
      </c>
      <c r="M5" s="36">
        <v>0</v>
      </c>
      <c r="N5" s="36">
        <v>0</v>
      </c>
      <c r="O5" s="30">
        <v>100</v>
      </c>
      <c r="P5" s="30">
        <v>0</v>
      </c>
      <c r="Q5" s="30">
        <v>0</v>
      </c>
      <c r="R5" s="37">
        <v>0</v>
      </c>
      <c r="S5" s="30">
        <v>0</v>
      </c>
      <c r="T5" s="30">
        <v>0</v>
      </c>
      <c r="U5" s="30">
        <v>0</v>
      </c>
      <c r="V5" s="30">
        <v>0</v>
      </c>
      <c r="W5" s="38">
        <v>3.5000000000000001E-3</v>
      </c>
      <c r="Y5" s="30" t="s">
        <v>2</v>
      </c>
      <c r="Z5" s="30">
        <v>2</v>
      </c>
      <c r="AA5" s="30" t="s">
        <v>26</v>
      </c>
      <c r="AB5" s="30">
        <v>4.55</v>
      </c>
      <c r="AC5" s="30">
        <v>100</v>
      </c>
      <c r="AD5" s="30">
        <v>0</v>
      </c>
      <c r="AE5" s="30">
        <v>0</v>
      </c>
      <c r="AF5" s="30">
        <v>0</v>
      </c>
      <c r="AG5" s="30">
        <v>0</v>
      </c>
      <c r="AH5" s="37">
        <v>0</v>
      </c>
    </row>
    <row r="6" spans="1:34" ht="16.5" customHeight="1" x14ac:dyDescent="0.25">
      <c r="A6" s="30" t="s">
        <v>2</v>
      </c>
      <c r="B6" s="30">
        <v>3</v>
      </c>
      <c r="C6" s="30">
        <v>100</v>
      </c>
      <c r="D6" s="30">
        <v>0</v>
      </c>
      <c r="E6" s="30">
        <v>0</v>
      </c>
      <c r="F6" s="30">
        <v>0</v>
      </c>
      <c r="G6" s="30">
        <v>0</v>
      </c>
      <c r="H6" s="37">
        <v>3.5000000000000001E-3</v>
      </c>
      <c r="J6" s="30" t="s">
        <v>2</v>
      </c>
      <c r="K6" s="30">
        <v>3</v>
      </c>
      <c r="L6" s="30" t="s">
        <v>26</v>
      </c>
      <c r="M6" s="36">
        <v>0</v>
      </c>
      <c r="N6" s="36">
        <v>0</v>
      </c>
      <c r="O6" s="30">
        <v>100</v>
      </c>
      <c r="P6" s="30">
        <v>0</v>
      </c>
      <c r="Q6" s="30">
        <v>0</v>
      </c>
      <c r="R6" s="37">
        <v>0</v>
      </c>
      <c r="S6" s="30">
        <v>0</v>
      </c>
      <c r="T6" s="30">
        <v>0</v>
      </c>
      <c r="U6" s="30">
        <v>0</v>
      </c>
      <c r="V6" s="30">
        <v>0</v>
      </c>
      <c r="W6" s="38">
        <v>3.5000000000000001E-3</v>
      </c>
      <c r="Y6" s="30" t="s">
        <v>2</v>
      </c>
      <c r="Z6" s="30">
        <v>3</v>
      </c>
      <c r="AA6" s="30" t="s">
        <v>26</v>
      </c>
      <c r="AB6" s="30">
        <v>4.76</v>
      </c>
      <c r="AC6" s="30">
        <v>100</v>
      </c>
      <c r="AD6" s="30">
        <v>0</v>
      </c>
      <c r="AE6" s="30">
        <v>0</v>
      </c>
      <c r="AF6" s="30">
        <v>0</v>
      </c>
      <c r="AG6" s="30">
        <v>0</v>
      </c>
      <c r="AH6" s="37">
        <v>0</v>
      </c>
    </row>
    <row r="7" spans="1:34" ht="16.5" customHeight="1" x14ac:dyDescent="0.25">
      <c r="A7" s="30" t="s">
        <v>2</v>
      </c>
      <c r="B7" s="30">
        <v>4</v>
      </c>
      <c r="C7" s="30">
        <v>100</v>
      </c>
      <c r="D7" s="30">
        <v>0</v>
      </c>
      <c r="E7" s="30">
        <v>0</v>
      </c>
      <c r="F7" s="30">
        <v>0</v>
      </c>
      <c r="G7" s="30">
        <v>0</v>
      </c>
      <c r="H7" s="37">
        <v>3.5000000000000001E-3</v>
      </c>
      <c r="J7" s="30" t="s">
        <v>2</v>
      </c>
      <c r="K7" s="30">
        <v>4</v>
      </c>
      <c r="L7" s="30" t="s">
        <v>26</v>
      </c>
      <c r="M7" s="36">
        <v>0</v>
      </c>
      <c r="N7" s="36">
        <v>0</v>
      </c>
      <c r="O7" s="30">
        <v>100</v>
      </c>
      <c r="P7" s="30">
        <v>0</v>
      </c>
      <c r="Q7" s="30">
        <v>0</v>
      </c>
      <c r="R7" s="37">
        <v>0</v>
      </c>
      <c r="S7" s="30">
        <v>0</v>
      </c>
      <c r="T7" s="30">
        <v>0</v>
      </c>
      <c r="U7" s="30">
        <v>0</v>
      </c>
      <c r="V7" s="30">
        <v>0</v>
      </c>
      <c r="W7" s="38">
        <v>3.5000000000000001E-3</v>
      </c>
      <c r="Y7" s="30" t="s">
        <v>2</v>
      </c>
      <c r="Z7" s="30">
        <v>4</v>
      </c>
      <c r="AA7" s="30" t="s">
        <v>26</v>
      </c>
      <c r="AB7" s="30">
        <v>5</v>
      </c>
      <c r="AC7" s="30">
        <v>100</v>
      </c>
      <c r="AD7" s="30">
        <v>0</v>
      </c>
      <c r="AE7" s="30">
        <v>0</v>
      </c>
      <c r="AF7" s="30">
        <v>0</v>
      </c>
      <c r="AG7" s="30">
        <v>0</v>
      </c>
      <c r="AH7" s="37">
        <v>0</v>
      </c>
    </row>
    <row r="8" spans="1:34" x14ac:dyDescent="0.25">
      <c r="A8" s="30" t="s">
        <v>5</v>
      </c>
      <c r="B8" s="30">
        <v>5</v>
      </c>
      <c r="C8" s="30">
        <v>90</v>
      </c>
      <c r="D8" s="30">
        <v>2</v>
      </c>
      <c r="E8" s="30">
        <v>10</v>
      </c>
      <c r="F8" s="30">
        <v>10</v>
      </c>
      <c r="G8" s="30">
        <v>17.899999999999999</v>
      </c>
      <c r="H8" s="37">
        <v>9.9700000000000006</v>
      </c>
      <c r="J8" s="30" t="s">
        <v>5</v>
      </c>
      <c r="K8" s="30">
        <v>5</v>
      </c>
      <c r="L8" s="30" t="s">
        <v>26</v>
      </c>
      <c r="M8" s="36">
        <v>0</v>
      </c>
      <c r="N8" s="36">
        <v>0</v>
      </c>
      <c r="O8" s="30">
        <v>90</v>
      </c>
      <c r="P8" s="30">
        <v>2</v>
      </c>
      <c r="Q8" s="30">
        <v>10</v>
      </c>
      <c r="R8" s="37">
        <v>10</v>
      </c>
      <c r="S8" s="30">
        <v>10</v>
      </c>
      <c r="T8" s="30">
        <v>10</v>
      </c>
      <c r="U8" s="30">
        <v>17.899999999999999</v>
      </c>
      <c r="V8" s="30">
        <v>10</v>
      </c>
      <c r="W8" s="37">
        <v>9.9700000000000006</v>
      </c>
      <c r="Y8" s="30" t="s">
        <v>5</v>
      </c>
      <c r="Z8" s="30">
        <v>5</v>
      </c>
      <c r="AA8" s="30" t="s">
        <v>26</v>
      </c>
      <c r="AB8" s="30">
        <v>5.26</v>
      </c>
      <c r="AC8" s="30">
        <v>94.73</v>
      </c>
      <c r="AD8" s="30">
        <v>1.1000000000000001</v>
      </c>
      <c r="AE8" s="30">
        <v>5.26</v>
      </c>
      <c r="AF8" s="30">
        <v>5.3</v>
      </c>
      <c r="AG8" s="30">
        <v>9.5</v>
      </c>
      <c r="AH8" s="37">
        <v>5.3</v>
      </c>
    </row>
    <row r="9" spans="1:34" x14ac:dyDescent="0.25">
      <c r="A9" s="30" t="s">
        <v>5</v>
      </c>
      <c r="B9" s="30">
        <v>6</v>
      </c>
      <c r="C9" s="30">
        <v>80.599999999999994</v>
      </c>
      <c r="D9" s="30">
        <v>3.2</v>
      </c>
      <c r="E9" s="30">
        <v>9.4</v>
      </c>
      <c r="F9" s="30">
        <v>19.399999999999999</v>
      </c>
      <c r="G9" s="30">
        <v>34.9</v>
      </c>
      <c r="H9" s="37">
        <v>19.38</v>
      </c>
      <c r="J9" s="30" t="s">
        <v>5</v>
      </c>
      <c r="K9" s="30">
        <v>6</v>
      </c>
      <c r="L9" s="30" t="s">
        <v>26</v>
      </c>
      <c r="M9" s="36">
        <v>0</v>
      </c>
      <c r="N9" s="36">
        <v>0</v>
      </c>
      <c r="O9" s="30">
        <v>80.599999999999994</v>
      </c>
      <c r="P9" s="30">
        <v>3.2</v>
      </c>
      <c r="Q9" s="30">
        <v>9.4</v>
      </c>
      <c r="R9" s="37">
        <v>9.4</v>
      </c>
      <c r="S9" s="30">
        <v>19.399999999999999</v>
      </c>
      <c r="T9" s="30">
        <v>19.399999999999999</v>
      </c>
      <c r="U9" s="30">
        <v>34.9</v>
      </c>
      <c r="V9" s="30">
        <v>19.399999999999999</v>
      </c>
      <c r="W9" s="37">
        <v>19.38</v>
      </c>
      <c r="Y9" s="30" t="s">
        <v>5</v>
      </c>
      <c r="Z9" s="30">
        <v>6</v>
      </c>
      <c r="AA9" s="30" t="s">
        <v>26</v>
      </c>
      <c r="AB9" s="30">
        <v>5.26</v>
      </c>
      <c r="AC9" s="30">
        <v>89.47</v>
      </c>
      <c r="AD9" s="30">
        <v>1.8</v>
      </c>
      <c r="AE9" s="30">
        <v>5.26</v>
      </c>
      <c r="AF9" s="30">
        <v>10.5</v>
      </c>
      <c r="AG9" s="30">
        <v>19</v>
      </c>
      <c r="AH9" s="37">
        <v>10.5</v>
      </c>
    </row>
    <row r="10" spans="1:34" x14ac:dyDescent="0.25">
      <c r="A10" s="30" t="s">
        <v>5</v>
      </c>
      <c r="B10" s="30">
        <v>7</v>
      </c>
      <c r="C10" s="30">
        <v>77.2</v>
      </c>
      <c r="D10" s="30">
        <v>3.3</v>
      </c>
      <c r="E10" s="30">
        <v>3.4</v>
      </c>
      <c r="F10" s="30">
        <v>22.8</v>
      </c>
      <c r="G10" s="30">
        <v>41</v>
      </c>
      <c r="H10" s="37">
        <v>22.76</v>
      </c>
      <c r="J10" s="30" t="s">
        <v>5</v>
      </c>
      <c r="K10" s="30">
        <v>7</v>
      </c>
      <c r="L10" s="30" t="s">
        <v>26</v>
      </c>
      <c r="M10" s="36">
        <v>0</v>
      </c>
      <c r="N10" s="36">
        <v>0</v>
      </c>
      <c r="O10" s="30">
        <v>77.2</v>
      </c>
      <c r="P10" s="30">
        <v>3.3</v>
      </c>
      <c r="Q10" s="30">
        <v>3.4</v>
      </c>
      <c r="R10" s="37">
        <v>3.4</v>
      </c>
      <c r="S10" s="30">
        <v>22.8</v>
      </c>
      <c r="T10" s="30">
        <v>22.8</v>
      </c>
      <c r="U10" s="30">
        <v>41</v>
      </c>
      <c r="V10" s="30">
        <v>22.8</v>
      </c>
      <c r="W10" s="37">
        <v>22.76</v>
      </c>
      <c r="Y10" s="30" t="s">
        <v>5</v>
      </c>
      <c r="Z10" s="30">
        <v>7</v>
      </c>
      <c r="AA10" s="30" t="s">
        <v>26</v>
      </c>
      <c r="AB10" s="30">
        <v>5.26</v>
      </c>
      <c r="AC10" s="30">
        <v>86.09</v>
      </c>
      <c r="AD10" s="30">
        <v>2</v>
      </c>
      <c r="AE10" s="30">
        <v>3.38</v>
      </c>
      <c r="AF10" s="30">
        <v>13.9</v>
      </c>
      <c r="AG10" s="30">
        <v>25</v>
      </c>
      <c r="AH10" s="37">
        <v>13.9</v>
      </c>
    </row>
    <row r="11" spans="1:34" x14ac:dyDescent="0.25">
      <c r="A11" s="30" t="s">
        <v>5</v>
      </c>
      <c r="B11" s="30">
        <v>8</v>
      </c>
      <c r="C11" s="30">
        <v>74.099999999999994</v>
      </c>
      <c r="D11" s="30">
        <v>3.2</v>
      </c>
      <c r="E11" s="30">
        <v>3.1</v>
      </c>
      <c r="F11" s="30">
        <v>25.9</v>
      </c>
      <c r="G11" s="30">
        <v>46.6</v>
      </c>
      <c r="H11" s="37">
        <v>25.91</v>
      </c>
      <c r="J11" s="30" t="s">
        <v>5</v>
      </c>
      <c r="K11" s="30">
        <v>8</v>
      </c>
      <c r="L11" s="30" t="s">
        <v>27</v>
      </c>
      <c r="M11" s="36">
        <v>7.6999999999999999E-2</v>
      </c>
      <c r="N11" s="36">
        <v>8.2000000000000003E-2</v>
      </c>
      <c r="O11" s="30">
        <v>74.3</v>
      </c>
      <c r="P11" s="30">
        <v>3.2</v>
      </c>
      <c r="Q11" s="30">
        <v>2.9</v>
      </c>
      <c r="R11" s="37">
        <v>2.5</v>
      </c>
      <c r="S11" s="30">
        <v>25.7</v>
      </c>
      <c r="T11" s="30">
        <v>25.2</v>
      </c>
      <c r="U11" s="30">
        <v>46.2</v>
      </c>
      <c r="V11" s="30">
        <v>25.7</v>
      </c>
      <c r="W11" s="38">
        <v>25.22</v>
      </c>
      <c r="Y11" s="30" t="s">
        <v>5</v>
      </c>
      <c r="Z11" s="30">
        <v>8</v>
      </c>
      <c r="AA11" s="30" t="s">
        <v>27</v>
      </c>
      <c r="AB11" s="30">
        <v>5.38</v>
      </c>
      <c r="AC11" s="30">
        <v>82.94</v>
      </c>
      <c r="AD11" s="30">
        <v>2.1</v>
      </c>
      <c r="AE11" s="30">
        <v>3.15</v>
      </c>
      <c r="AF11" s="30">
        <v>17.100000000000001</v>
      </c>
      <c r="AG11" s="30">
        <v>30.7</v>
      </c>
      <c r="AH11" s="37">
        <v>17.100000000000001</v>
      </c>
    </row>
    <row r="12" spans="1:34" x14ac:dyDescent="0.25">
      <c r="A12" s="30" t="s">
        <v>5</v>
      </c>
      <c r="B12" s="30">
        <v>9</v>
      </c>
      <c r="C12" s="30">
        <v>71.8</v>
      </c>
      <c r="D12" s="30">
        <v>3.1</v>
      </c>
      <c r="E12" s="30">
        <v>2.2999999999999998</v>
      </c>
      <c r="F12" s="30">
        <v>28.2</v>
      </c>
      <c r="G12" s="30">
        <v>50.7</v>
      </c>
      <c r="H12" s="37">
        <v>28.17</v>
      </c>
      <c r="J12" s="30" t="s">
        <v>5</v>
      </c>
      <c r="K12" s="30">
        <v>9</v>
      </c>
      <c r="L12" s="30" t="s">
        <v>27</v>
      </c>
      <c r="M12" s="36">
        <v>7.0999999999999994E-2</v>
      </c>
      <c r="N12" s="36">
        <v>7.1999999999999995E-2</v>
      </c>
      <c r="O12" s="30">
        <v>72.3</v>
      </c>
      <c r="P12" s="30">
        <v>3.1</v>
      </c>
      <c r="Q12" s="30">
        <v>2.1</v>
      </c>
      <c r="R12" s="37">
        <v>1.3</v>
      </c>
      <c r="S12" s="30">
        <v>27.7</v>
      </c>
      <c r="T12" s="30">
        <v>26.5</v>
      </c>
      <c r="U12" s="30">
        <v>49.9</v>
      </c>
      <c r="V12" s="30">
        <v>27.7</v>
      </c>
      <c r="W12" s="37">
        <v>26.55</v>
      </c>
      <c r="Y12" s="30" t="s">
        <v>5</v>
      </c>
      <c r="Z12" s="30">
        <v>9</v>
      </c>
      <c r="AA12" s="30" t="s">
        <v>27</v>
      </c>
      <c r="AB12" s="30">
        <v>5.53</v>
      </c>
      <c r="AC12" s="30">
        <v>80.680000000000007</v>
      </c>
      <c r="AD12" s="30">
        <v>2.1</v>
      </c>
      <c r="AE12" s="30">
        <v>2.2599999999999998</v>
      </c>
      <c r="AF12" s="30">
        <v>19.3</v>
      </c>
      <c r="AG12" s="30">
        <v>34.799999999999997</v>
      </c>
      <c r="AH12" s="37">
        <v>19.3</v>
      </c>
    </row>
    <row r="13" spans="1:34" x14ac:dyDescent="0.25">
      <c r="A13" s="30" t="s">
        <v>5</v>
      </c>
      <c r="B13" s="30">
        <v>10</v>
      </c>
      <c r="C13" s="30">
        <v>69.3</v>
      </c>
      <c r="D13" s="30">
        <v>3.1</v>
      </c>
      <c r="E13" s="30">
        <v>2.6</v>
      </c>
      <c r="F13" s="30">
        <v>30.7</v>
      </c>
      <c r="G13" s="30">
        <v>55.3</v>
      </c>
      <c r="H13" s="37">
        <v>30.74</v>
      </c>
      <c r="J13" s="30" t="s">
        <v>5</v>
      </c>
      <c r="K13" s="30">
        <v>10</v>
      </c>
      <c r="L13" s="30" t="s">
        <v>27</v>
      </c>
      <c r="M13" s="36">
        <v>4.8000000000000001E-2</v>
      </c>
      <c r="N13" s="36">
        <v>6.0999999999999999E-2</v>
      </c>
      <c r="O13" s="30">
        <v>69.8</v>
      </c>
      <c r="P13" s="30">
        <v>3</v>
      </c>
      <c r="Q13" s="30">
        <v>2.4</v>
      </c>
      <c r="R13" s="37">
        <v>3.4</v>
      </c>
      <c r="S13" s="30">
        <v>30.2</v>
      </c>
      <c r="T13" s="30">
        <v>30</v>
      </c>
      <c r="U13" s="30">
        <v>54.3</v>
      </c>
      <c r="V13" s="30">
        <v>30.2</v>
      </c>
      <c r="W13" s="37">
        <v>29.98</v>
      </c>
      <c r="Y13" s="30" t="s">
        <v>5</v>
      </c>
      <c r="Z13" s="30">
        <v>10</v>
      </c>
      <c r="AA13" s="30" t="s">
        <v>27</v>
      </c>
      <c r="AB13" s="30">
        <v>5.76</v>
      </c>
      <c r="AC13" s="30">
        <v>78.11</v>
      </c>
      <c r="AD13" s="30">
        <v>2.2000000000000002</v>
      </c>
      <c r="AE13" s="30">
        <v>2.57</v>
      </c>
      <c r="AF13" s="30">
        <v>21.9</v>
      </c>
      <c r="AG13" s="30">
        <v>39.4</v>
      </c>
      <c r="AH13" s="37">
        <v>21.9</v>
      </c>
    </row>
    <row r="14" spans="1:34" x14ac:dyDescent="0.25">
      <c r="A14" s="30" t="s">
        <v>5</v>
      </c>
      <c r="B14" s="30">
        <v>11</v>
      </c>
      <c r="C14" s="30">
        <v>65.5</v>
      </c>
      <c r="D14" s="30">
        <v>3.1</v>
      </c>
      <c r="E14" s="30">
        <v>3.7</v>
      </c>
      <c r="F14" s="30">
        <v>34.5</v>
      </c>
      <c r="G14" s="30">
        <v>62.1</v>
      </c>
      <c r="H14" s="37">
        <v>34.49</v>
      </c>
      <c r="J14" s="30" t="s">
        <v>5</v>
      </c>
      <c r="K14" s="30">
        <v>11</v>
      </c>
      <c r="L14" s="30" t="s">
        <v>27</v>
      </c>
      <c r="M14" s="36">
        <v>6.3E-2</v>
      </c>
      <c r="N14" s="36">
        <v>4.3999999999999997E-2</v>
      </c>
      <c r="O14" s="30">
        <v>66.3</v>
      </c>
      <c r="P14" s="30">
        <v>3.1</v>
      </c>
      <c r="Q14" s="30">
        <v>3.6</v>
      </c>
      <c r="R14" s="37">
        <v>3.2</v>
      </c>
      <c r="S14" s="30">
        <v>33.700000000000003</v>
      </c>
      <c r="T14" s="30">
        <v>33.200000000000003</v>
      </c>
      <c r="U14" s="30">
        <v>60.7</v>
      </c>
      <c r="V14" s="30">
        <v>33.700000000000003</v>
      </c>
      <c r="W14" s="37">
        <v>33.22</v>
      </c>
      <c r="Y14" s="30" t="s">
        <v>5</v>
      </c>
      <c r="Z14" s="30">
        <v>11</v>
      </c>
      <c r="AA14" s="30" t="s">
        <v>27</v>
      </c>
      <c r="AB14" s="30">
        <v>6.01</v>
      </c>
      <c r="AC14" s="30">
        <v>74.36</v>
      </c>
      <c r="AD14" s="30">
        <v>2.2999999999999998</v>
      </c>
      <c r="AE14" s="30">
        <v>3.75</v>
      </c>
      <c r="AF14" s="30">
        <v>25.6</v>
      </c>
      <c r="AG14" s="30">
        <v>46.1</v>
      </c>
      <c r="AH14" s="37">
        <v>25.6</v>
      </c>
    </row>
    <row r="15" spans="1:34" ht="30.75" customHeight="1" x14ac:dyDescent="0.25">
      <c r="A15" s="30" t="s">
        <v>3</v>
      </c>
      <c r="B15" s="30">
        <v>12</v>
      </c>
      <c r="C15" s="30">
        <v>56</v>
      </c>
      <c r="D15" s="30">
        <v>3.7</v>
      </c>
      <c r="E15" s="30">
        <v>9.5</v>
      </c>
      <c r="F15" s="30">
        <v>44</v>
      </c>
      <c r="G15" s="30">
        <v>79.3</v>
      </c>
      <c r="H15" s="37">
        <v>44.03</v>
      </c>
      <c r="J15" s="30" t="s">
        <v>3</v>
      </c>
      <c r="K15" s="30">
        <v>12</v>
      </c>
      <c r="L15" s="30" t="s">
        <v>27</v>
      </c>
      <c r="M15" s="36">
        <v>6.5000000000000002E-2</v>
      </c>
      <c r="N15" s="36">
        <v>8.1000000000000003E-2</v>
      </c>
      <c r="O15" s="30">
        <v>57.5</v>
      </c>
      <c r="P15" s="30">
        <v>3.5</v>
      </c>
      <c r="Q15" s="30">
        <v>8.8000000000000007</v>
      </c>
      <c r="R15" s="37">
        <v>8.6999999999999993</v>
      </c>
      <c r="S15" s="30">
        <v>42.5</v>
      </c>
      <c r="T15" s="30">
        <v>41.9</v>
      </c>
      <c r="U15" s="30">
        <v>76.5</v>
      </c>
      <c r="V15" s="30">
        <v>42.5</v>
      </c>
      <c r="W15" s="37">
        <v>41.88</v>
      </c>
      <c r="Y15" s="30" t="s">
        <v>3</v>
      </c>
      <c r="Z15" s="30">
        <v>12</v>
      </c>
      <c r="AA15" s="30" t="s">
        <v>27</v>
      </c>
      <c r="AB15" s="30">
        <v>6.2</v>
      </c>
      <c r="AC15" s="30">
        <v>68.16</v>
      </c>
      <c r="AD15" s="30">
        <v>2.7</v>
      </c>
      <c r="AE15" s="30">
        <v>6.2</v>
      </c>
      <c r="AF15" s="30">
        <v>31.8</v>
      </c>
      <c r="AG15" s="30">
        <v>57.3</v>
      </c>
      <c r="AH15" s="37">
        <v>31.8</v>
      </c>
    </row>
    <row r="16" spans="1:34" ht="30.75" customHeight="1" x14ac:dyDescent="0.25">
      <c r="A16" s="30" t="s">
        <v>6</v>
      </c>
      <c r="B16" s="30">
        <v>13</v>
      </c>
      <c r="C16" s="30">
        <v>45.6</v>
      </c>
      <c r="D16" s="30">
        <v>4.2</v>
      </c>
      <c r="E16" s="30">
        <v>10.4</v>
      </c>
      <c r="F16" s="30">
        <v>54.4</v>
      </c>
      <c r="G16" s="30">
        <v>97.9</v>
      </c>
      <c r="H16" s="37">
        <v>54.41</v>
      </c>
      <c r="J16" s="30" t="s">
        <v>6</v>
      </c>
      <c r="K16" s="30">
        <v>13</v>
      </c>
      <c r="L16" s="30" t="s">
        <v>28</v>
      </c>
      <c r="M16" s="36">
        <v>8.5000000000000006E-2</v>
      </c>
      <c r="N16" s="36">
        <v>8.5000000000000006E-2</v>
      </c>
      <c r="O16" s="30">
        <v>48</v>
      </c>
      <c r="P16" s="30">
        <v>4</v>
      </c>
      <c r="Q16" s="30">
        <v>9.5</v>
      </c>
      <c r="R16" s="37">
        <v>9.9</v>
      </c>
      <c r="S16" s="30">
        <v>52</v>
      </c>
      <c r="T16" s="30">
        <v>51.8</v>
      </c>
      <c r="U16" s="30">
        <v>93.6</v>
      </c>
      <c r="V16" s="30">
        <v>52</v>
      </c>
      <c r="W16" s="37">
        <v>51.75</v>
      </c>
      <c r="Y16" s="30" t="s">
        <v>6</v>
      </c>
      <c r="Z16" s="30">
        <v>13</v>
      </c>
      <c r="AA16" s="30" t="s">
        <v>28</v>
      </c>
      <c r="AB16" s="30">
        <v>6.2</v>
      </c>
      <c r="AC16" s="30">
        <v>61.97</v>
      </c>
      <c r="AD16" s="30">
        <v>2.9</v>
      </c>
      <c r="AE16" s="30">
        <v>6.2</v>
      </c>
      <c r="AF16" s="30">
        <v>38</v>
      </c>
      <c r="AG16" s="30">
        <v>68.5</v>
      </c>
      <c r="AH16" s="37">
        <v>38</v>
      </c>
    </row>
    <row r="17" spans="1:34" ht="30.75" customHeight="1" x14ac:dyDescent="0.25">
      <c r="A17" s="30" t="s">
        <v>7</v>
      </c>
      <c r="B17" s="30">
        <v>14</v>
      </c>
      <c r="C17" s="30">
        <v>42.4</v>
      </c>
      <c r="D17" s="30">
        <v>4.0999999999999996</v>
      </c>
      <c r="E17" s="30">
        <v>3.2</v>
      </c>
      <c r="F17" s="30">
        <v>57.6</v>
      </c>
      <c r="G17" s="30">
        <v>103.7</v>
      </c>
      <c r="H17" s="37">
        <v>57.61</v>
      </c>
      <c r="J17" s="30" t="s">
        <v>7</v>
      </c>
      <c r="K17" s="30">
        <v>14</v>
      </c>
      <c r="L17" s="30" t="s">
        <v>28</v>
      </c>
      <c r="M17" s="36">
        <v>8.5000000000000006E-2</v>
      </c>
      <c r="N17" s="36">
        <v>8.5000000000000006E-2</v>
      </c>
      <c r="O17" s="30">
        <v>45.1</v>
      </c>
      <c r="P17" s="30">
        <v>3.9</v>
      </c>
      <c r="Q17" s="30">
        <v>2.9</v>
      </c>
      <c r="R17" s="37">
        <v>2.7</v>
      </c>
      <c r="S17" s="30">
        <v>54.9</v>
      </c>
      <c r="T17" s="30">
        <v>54.4</v>
      </c>
      <c r="U17" s="30">
        <v>98.9</v>
      </c>
      <c r="V17" s="30">
        <v>54.9</v>
      </c>
      <c r="W17" s="37">
        <v>54.41</v>
      </c>
      <c r="Y17" s="30" t="s">
        <v>7</v>
      </c>
      <c r="Z17" s="30">
        <v>14</v>
      </c>
      <c r="AA17" s="30" t="s">
        <v>28</v>
      </c>
      <c r="AB17" s="30">
        <v>6.2</v>
      </c>
      <c r="AC17" s="30">
        <v>58.77</v>
      </c>
      <c r="AD17" s="30">
        <v>2.9</v>
      </c>
      <c r="AE17" s="30">
        <v>3.2</v>
      </c>
      <c r="AF17" s="30">
        <v>41.2</v>
      </c>
      <c r="AG17" s="30">
        <v>74.2</v>
      </c>
      <c r="AH17" s="37">
        <v>41.2</v>
      </c>
    </row>
    <row r="18" spans="1:34" ht="30.75" customHeight="1" x14ac:dyDescent="0.25">
      <c r="A18" s="30" t="s">
        <v>7</v>
      </c>
      <c r="B18" s="30">
        <v>15</v>
      </c>
      <c r="C18" s="30">
        <v>39.6</v>
      </c>
      <c r="D18" s="30">
        <v>4</v>
      </c>
      <c r="E18" s="30">
        <v>2.8</v>
      </c>
      <c r="F18" s="30">
        <v>60.4</v>
      </c>
      <c r="G18" s="30">
        <v>108.8</v>
      </c>
      <c r="H18" s="37">
        <v>60.42</v>
      </c>
      <c r="J18" s="30" t="s">
        <v>7</v>
      </c>
      <c r="K18" s="30">
        <v>15</v>
      </c>
      <c r="L18" s="30" t="s">
        <v>28</v>
      </c>
      <c r="M18" s="36">
        <v>6.0999999999999999E-2</v>
      </c>
      <c r="N18" s="36">
        <v>5.8999999999999997E-2</v>
      </c>
      <c r="O18" s="30">
        <v>42.4</v>
      </c>
      <c r="P18" s="30">
        <v>3.8</v>
      </c>
      <c r="Q18" s="30">
        <v>2.6</v>
      </c>
      <c r="R18" s="37">
        <v>2.9</v>
      </c>
      <c r="S18" s="30">
        <v>57.6</v>
      </c>
      <c r="T18" s="30">
        <v>57.3</v>
      </c>
      <c r="U18" s="30">
        <v>103.6</v>
      </c>
      <c r="V18" s="30">
        <v>57.6</v>
      </c>
      <c r="W18" s="37">
        <v>57.33</v>
      </c>
      <c r="Y18" s="30" t="s">
        <v>7</v>
      </c>
      <c r="Z18" s="30">
        <v>15</v>
      </c>
      <c r="AA18" s="30" t="s">
        <v>28</v>
      </c>
      <c r="AB18" s="30">
        <v>6.53</v>
      </c>
      <c r="AC18" s="30">
        <v>55.96</v>
      </c>
      <c r="AD18" s="30">
        <v>2.9</v>
      </c>
      <c r="AE18" s="30">
        <v>2.81</v>
      </c>
      <c r="AF18" s="30">
        <v>44</v>
      </c>
      <c r="AG18" s="30">
        <v>79.3</v>
      </c>
      <c r="AH18" s="37">
        <v>44</v>
      </c>
    </row>
    <row r="19" spans="1:34" ht="30.75" customHeight="1" x14ac:dyDescent="0.25">
      <c r="A19" s="30" t="s">
        <v>7</v>
      </c>
      <c r="B19" s="30">
        <v>16</v>
      </c>
      <c r="C19" s="30">
        <v>36.6</v>
      </c>
      <c r="D19" s="30">
        <v>4</v>
      </c>
      <c r="E19" s="30">
        <v>3</v>
      </c>
      <c r="F19" s="30">
        <v>63.4</v>
      </c>
      <c r="G19" s="30">
        <v>114.2</v>
      </c>
      <c r="H19" s="37">
        <v>63.45</v>
      </c>
      <c r="J19" s="30" t="s">
        <v>7</v>
      </c>
      <c r="K19" s="30">
        <v>16</v>
      </c>
      <c r="L19" s="30" t="s">
        <v>28</v>
      </c>
      <c r="M19" s="36">
        <v>6.3E-2</v>
      </c>
      <c r="N19" s="36">
        <v>7.4999999999999997E-2</v>
      </c>
      <c r="O19" s="30">
        <v>39.6</v>
      </c>
      <c r="P19" s="30">
        <v>3.8</v>
      </c>
      <c r="Q19" s="30">
        <v>2.8</v>
      </c>
      <c r="R19" s="37">
        <v>2.9</v>
      </c>
      <c r="S19" s="30">
        <v>60.4</v>
      </c>
      <c r="T19" s="30">
        <v>60.3</v>
      </c>
      <c r="U19" s="30">
        <v>108.7</v>
      </c>
      <c r="V19" s="30">
        <v>60.4</v>
      </c>
      <c r="W19" s="37">
        <v>60.26</v>
      </c>
      <c r="Y19" s="30" t="s">
        <v>7</v>
      </c>
      <c r="Z19" s="30">
        <v>16</v>
      </c>
      <c r="AA19" s="30" t="s">
        <v>28</v>
      </c>
      <c r="AB19" s="30">
        <v>7</v>
      </c>
      <c r="AC19" s="30">
        <v>52.93</v>
      </c>
      <c r="AD19" s="30">
        <v>2.9</v>
      </c>
      <c r="AE19" s="30">
        <v>3.03</v>
      </c>
      <c r="AF19" s="30">
        <v>47.1</v>
      </c>
      <c r="AG19" s="30">
        <v>84.7</v>
      </c>
      <c r="AH19" s="37">
        <v>47.1</v>
      </c>
    </row>
    <row r="20" spans="1:34" ht="30.75" customHeight="1" x14ac:dyDescent="0.25">
      <c r="A20" s="30" t="s">
        <v>7</v>
      </c>
      <c r="B20" s="30">
        <v>17</v>
      </c>
      <c r="C20" s="30">
        <v>33</v>
      </c>
      <c r="D20" s="30">
        <v>3.9</v>
      </c>
      <c r="E20" s="30">
        <v>3.5</v>
      </c>
      <c r="F20" s="30">
        <v>67</v>
      </c>
      <c r="G20" s="30">
        <v>120.5</v>
      </c>
      <c r="H20" s="37">
        <v>66.95</v>
      </c>
      <c r="J20" s="30" t="s">
        <v>7</v>
      </c>
      <c r="K20" s="30">
        <v>17</v>
      </c>
      <c r="L20" s="30" t="s">
        <v>28</v>
      </c>
      <c r="M20" s="36">
        <v>8.5000000000000006E-2</v>
      </c>
      <c r="N20" s="36">
        <v>7.4999999999999997E-2</v>
      </c>
      <c r="O20" s="30">
        <v>36.4</v>
      </c>
      <c r="P20" s="30">
        <v>3.7</v>
      </c>
      <c r="Q20" s="30">
        <v>3.2</v>
      </c>
      <c r="R20" s="37">
        <v>3.1</v>
      </c>
      <c r="S20" s="30">
        <v>63.6</v>
      </c>
      <c r="T20" s="30">
        <v>63.4</v>
      </c>
      <c r="U20" s="30">
        <v>114.5</v>
      </c>
      <c r="V20" s="30">
        <v>63.6</v>
      </c>
      <c r="W20" s="37">
        <v>63.41</v>
      </c>
      <c r="Y20" s="30" t="s">
        <v>7</v>
      </c>
      <c r="Z20" s="30">
        <v>17</v>
      </c>
      <c r="AA20" s="30" t="s">
        <v>28</v>
      </c>
      <c r="AB20" s="30">
        <v>7.56</v>
      </c>
      <c r="AC20" s="30">
        <v>49.43</v>
      </c>
      <c r="AD20" s="30">
        <v>3</v>
      </c>
      <c r="AE20" s="30">
        <v>3.5</v>
      </c>
      <c r="AF20" s="30">
        <v>50.6</v>
      </c>
      <c r="AG20" s="30">
        <v>91</v>
      </c>
      <c r="AH20" s="37">
        <v>50.6</v>
      </c>
    </row>
    <row r="21" spans="1:34" ht="30.75" customHeight="1" x14ac:dyDescent="0.25">
      <c r="A21" s="30" t="s">
        <v>9</v>
      </c>
      <c r="B21" s="30">
        <v>18</v>
      </c>
      <c r="C21" s="30">
        <v>23.4</v>
      </c>
      <c r="D21" s="30">
        <v>4.3</v>
      </c>
      <c r="E21" s="30">
        <v>9.6</v>
      </c>
      <c r="F21" s="30">
        <v>76.599999999999994</v>
      </c>
      <c r="G21" s="30">
        <v>137.80000000000001</v>
      </c>
      <c r="H21" s="37">
        <v>76.56</v>
      </c>
      <c r="J21" s="30" t="s">
        <v>9</v>
      </c>
      <c r="K21" s="30">
        <v>18</v>
      </c>
      <c r="L21" s="30" t="s">
        <v>28</v>
      </c>
      <c r="M21" s="36">
        <v>7.5999999999999998E-2</v>
      </c>
      <c r="N21" s="36">
        <v>4.9000000000000002E-2</v>
      </c>
      <c r="O21" s="30">
        <v>27.2</v>
      </c>
      <c r="P21" s="30">
        <v>4</v>
      </c>
      <c r="Q21" s="30">
        <v>9.1</v>
      </c>
      <c r="R21" s="37">
        <v>8.6999999999999993</v>
      </c>
      <c r="S21" s="30">
        <v>72.8</v>
      </c>
      <c r="T21" s="30">
        <v>72.2</v>
      </c>
      <c r="U21" s="30">
        <v>131</v>
      </c>
      <c r="V21" s="30">
        <v>72.8</v>
      </c>
      <c r="W21" s="37">
        <v>72.16</v>
      </c>
      <c r="Y21" s="30" t="s">
        <v>9</v>
      </c>
      <c r="Z21" s="30">
        <v>18</v>
      </c>
      <c r="AA21" s="30" t="s">
        <v>28</v>
      </c>
      <c r="AB21" s="30">
        <v>8.24</v>
      </c>
      <c r="AC21" s="30">
        <v>41.19</v>
      </c>
      <c r="AD21" s="30">
        <v>3.3</v>
      </c>
      <c r="AE21" s="30">
        <v>8.24</v>
      </c>
      <c r="AF21" s="30">
        <v>58.8</v>
      </c>
      <c r="AG21" s="30">
        <v>105.9</v>
      </c>
      <c r="AH21" s="37">
        <v>58.8</v>
      </c>
    </row>
    <row r="22" spans="1:34" ht="30.75" customHeight="1" x14ac:dyDescent="0.25">
      <c r="A22" s="30" t="s">
        <v>9</v>
      </c>
      <c r="B22" s="30">
        <v>19</v>
      </c>
      <c r="C22" s="30">
        <v>12.7</v>
      </c>
      <c r="D22" s="30">
        <v>4.5999999999999996</v>
      </c>
      <c r="E22" s="30">
        <v>10.8</v>
      </c>
      <c r="F22" s="30">
        <v>87.3</v>
      </c>
      <c r="G22" s="30">
        <v>157.19999999999999</v>
      </c>
      <c r="H22" s="37">
        <v>87.35</v>
      </c>
      <c r="J22" s="30" t="s">
        <v>9</v>
      </c>
      <c r="K22" s="30">
        <v>19</v>
      </c>
      <c r="L22" s="30" t="s">
        <v>28</v>
      </c>
      <c r="M22" s="36">
        <v>8.5000000000000006E-2</v>
      </c>
      <c r="N22" s="36">
        <v>7.1999999999999995E-2</v>
      </c>
      <c r="O22" s="30">
        <v>17.2</v>
      </c>
      <c r="P22" s="30">
        <v>4.4000000000000004</v>
      </c>
      <c r="Q22" s="30">
        <v>10</v>
      </c>
      <c r="R22" s="37">
        <v>10.9</v>
      </c>
      <c r="S22" s="30">
        <v>82.8</v>
      </c>
      <c r="T22" s="30">
        <v>83.1</v>
      </c>
      <c r="U22" s="30">
        <v>149</v>
      </c>
      <c r="V22" s="30">
        <v>82.8</v>
      </c>
      <c r="W22" s="37">
        <v>83.08</v>
      </c>
      <c r="Y22" s="30" t="s">
        <v>9</v>
      </c>
      <c r="Z22" s="30">
        <v>19</v>
      </c>
      <c r="AA22" s="30" t="s">
        <v>28</v>
      </c>
      <c r="AB22" s="30">
        <v>8.24</v>
      </c>
      <c r="AC22" s="30">
        <v>32.950000000000003</v>
      </c>
      <c r="AD22" s="30">
        <v>3.5</v>
      </c>
      <c r="AE22" s="30">
        <v>8.24</v>
      </c>
      <c r="AF22" s="30">
        <v>67</v>
      </c>
      <c r="AG22" s="30">
        <v>120.7</v>
      </c>
      <c r="AH22" s="37">
        <v>67</v>
      </c>
    </row>
    <row r="23" spans="1:34" ht="30.75" customHeight="1" x14ac:dyDescent="0.25">
      <c r="A23" s="30" t="s">
        <v>9</v>
      </c>
      <c r="B23" s="30">
        <v>20</v>
      </c>
      <c r="C23" s="30">
        <v>2.5</v>
      </c>
      <c r="D23" s="30">
        <v>4.9000000000000004</v>
      </c>
      <c r="E23" s="30">
        <v>10.1</v>
      </c>
      <c r="F23" s="30">
        <v>97.5</v>
      </c>
      <c r="G23" s="30">
        <v>175.4</v>
      </c>
      <c r="H23" s="37">
        <v>97.46</v>
      </c>
      <c r="J23" s="30" t="s">
        <v>9</v>
      </c>
      <c r="K23" s="30">
        <v>20</v>
      </c>
      <c r="L23" s="30" t="s">
        <v>28</v>
      </c>
      <c r="M23" s="36">
        <v>4.8000000000000001E-2</v>
      </c>
      <c r="N23" s="36">
        <v>8.5000000000000006E-2</v>
      </c>
      <c r="O23" s="30">
        <v>8</v>
      </c>
      <c r="P23" s="30">
        <v>4.5999999999999996</v>
      </c>
      <c r="Q23" s="30">
        <v>9.3000000000000007</v>
      </c>
      <c r="R23" s="37">
        <v>9.3000000000000007</v>
      </c>
      <c r="S23" s="30">
        <v>92</v>
      </c>
      <c r="T23" s="30">
        <v>92.4</v>
      </c>
      <c r="U23" s="30">
        <v>165.7</v>
      </c>
      <c r="V23" s="30">
        <v>92</v>
      </c>
      <c r="W23" s="37">
        <v>92.41</v>
      </c>
      <c r="Y23" s="30" t="s">
        <v>9</v>
      </c>
      <c r="Z23" s="30">
        <v>20</v>
      </c>
      <c r="AA23" s="30" t="s">
        <v>28</v>
      </c>
      <c r="AB23" s="30">
        <v>8.24</v>
      </c>
      <c r="AC23" s="30">
        <v>24.72</v>
      </c>
      <c r="AD23" s="30">
        <v>3.8</v>
      </c>
      <c r="AE23" s="30">
        <v>8.24</v>
      </c>
      <c r="AF23" s="30">
        <v>75.3</v>
      </c>
      <c r="AG23" s="30">
        <v>135.5</v>
      </c>
      <c r="AH23" s="37">
        <v>75.3</v>
      </c>
    </row>
    <row r="24" spans="1:34" x14ac:dyDescent="0.25">
      <c r="A24" s="30" t="s">
        <v>8</v>
      </c>
      <c r="B24" s="30">
        <v>21</v>
      </c>
      <c r="C24" s="30">
        <v>0.3</v>
      </c>
      <c r="D24" s="30">
        <v>4.7</v>
      </c>
      <c r="E24" s="30">
        <v>2.2000000000000002</v>
      </c>
      <c r="F24" s="30">
        <v>99.7</v>
      </c>
      <c r="G24" s="30">
        <v>179.4</v>
      </c>
      <c r="H24" s="37">
        <v>99.66</v>
      </c>
      <c r="J24" s="30" t="s">
        <v>8</v>
      </c>
      <c r="K24" s="30">
        <v>21</v>
      </c>
      <c r="L24" s="30" t="s">
        <v>28</v>
      </c>
      <c r="M24" s="36">
        <v>8.5000000000000006E-2</v>
      </c>
      <c r="N24" s="36">
        <v>7.4999999999999997E-2</v>
      </c>
      <c r="O24" s="30">
        <v>5.9</v>
      </c>
      <c r="P24" s="30">
        <v>4.5</v>
      </c>
      <c r="Q24" s="30">
        <v>2</v>
      </c>
      <c r="R24" s="37">
        <v>2.2000000000000002</v>
      </c>
      <c r="S24" s="30">
        <v>94.1</v>
      </c>
      <c r="T24" s="30">
        <v>94.6</v>
      </c>
      <c r="U24" s="30">
        <v>169.3</v>
      </c>
      <c r="V24" s="30">
        <v>94.1</v>
      </c>
      <c r="W24" s="37">
        <v>94.6</v>
      </c>
      <c r="Y24" s="30" t="s">
        <v>8</v>
      </c>
      <c r="Z24" s="30">
        <v>21</v>
      </c>
      <c r="AA24" s="30" t="s">
        <v>28</v>
      </c>
      <c r="AB24" s="30">
        <v>8.24</v>
      </c>
      <c r="AC24" s="30">
        <v>22.52</v>
      </c>
      <c r="AD24" s="30">
        <v>3.7</v>
      </c>
      <c r="AE24" s="30">
        <v>2.2000000000000002</v>
      </c>
      <c r="AF24" s="30">
        <v>77.5</v>
      </c>
      <c r="AG24" s="30">
        <v>139.5</v>
      </c>
      <c r="AH24" s="37">
        <v>77.5</v>
      </c>
    </row>
    <row r="25" spans="1:34" x14ac:dyDescent="0.25">
      <c r="A25" s="30" t="s">
        <v>8</v>
      </c>
      <c r="B25" s="30">
        <v>22</v>
      </c>
      <c r="C25" s="30">
        <v>-2.8</v>
      </c>
      <c r="D25" s="30">
        <v>4.7</v>
      </c>
      <c r="E25" s="30">
        <v>3.1</v>
      </c>
      <c r="F25" s="30">
        <v>102.8</v>
      </c>
      <c r="G25" s="30">
        <v>185</v>
      </c>
      <c r="H25" s="37">
        <v>102.77</v>
      </c>
      <c r="J25" s="30" t="s">
        <v>8</v>
      </c>
      <c r="K25" s="30">
        <v>22</v>
      </c>
      <c r="L25" s="30" t="s">
        <v>28</v>
      </c>
      <c r="M25" s="36">
        <v>5.5E-2</v>
      </c>
      <c r="N25" s="36">
        <v>8.5000000000000006E-2</v>
      </c>
      <c r="O25" s="30">
        <v>3.1</v>
      </c>
      <c r="P25" s="30">
        <v>4.4000000000000004</v>
      </c>
      <c r="Q25" s="30">
        <v>2.8</v>
      </c>
      <c r="R25" s="37">
        <v>2.5</v>
      </c>
      <c r="S25" s="30">
        <v>96.9</v>
      </c>
      <c r="T25" s="30">
        <v>97.1</v>
      </c>
      <c r="U25" s="30">
        <v>174.4</v>
      </c>
      <c r="V25" s="30">
        <v>96.9</v>
      </c>
      <c r="W25" s="37">
        <v>97.06</v>
      </c>
      <c r="Y25" s="30" t="s">
        <v>8</v>
      </c>
      <c r="Z25" s="30">
        <v>22</v>
      </c>
      <c r="AA25" s="30" t="s">
        <v>28</v>
      </c>
      <c r="AB25" s="30">
        <v>11.26</v>
      </c>
      <c r="AC25" s="30">
        <v>19.41</v>
      </c>
      <c r="AD25" s="30">
        <v>3.7</v>
      </c>
      <c r="AE25" s="30">
        <v>3.1</v>
      </c>
      <c r="AF25" s="30">
        <v>80.599999999999994</v>
      </c>
      <c r="AG25" s="30">
        <v>145.1</v>
      </c>
      <c r="AH25" s="37">
        <v>80.599999999999994</v>
      </c>
    </row>
    <row r="26" spans="1:34" x14ac:dyDescent="0.25">
      <c r="A26" s="30" t="s">
        <v>8</v>
      </c>
      <c r="B26" s="30">
        <v>23</v>
      </c>
      <c r="C26" s="30">
        <v>-2.8</v>
      </c>
      <c r="D26" s="30">
        <v>4.5</v>
      </c>
      <c r="E26" s="30">
        <v>0</v>
      </c>
      <c r="F26" s="30">
        <v>102.8</v>
      </c>
      <c r="G26" s="30">
        <v>185</v>
      </c>
      <c r="H26" s="37">
        <v>102.77</v>
      </c>
      <c r="J26" s="39" t="s">
        <v>8</v>
      </c>
      <c r="K26" s="30">
        <v>23</v>
      </c>
      <c r="L26" s="30" t="s">
        <v>28</v>
      </c>
      <c r="M26" s="36">
        <v>6.2E-2</v>
      </c>
      <c r="N26" s="36">
        <v>8.5000000000000006E-2</v>
      </c>
      <c r="O26" s="30">
        <v>3.1</v>
      </c>
      <c r="P26" s="30">
        <v>4.2</v>
      </c>
      <c r="Q26" s="30">
        <v>0</v>
      </c>
      <c r="R26" s="37">
        <v>0</v>
      </c>
      <c r="S26" s="30">
        <v>96.9</v>
      </c>
      <c r="T26" s="30">
        <v>97.1</v>
      </c>
      <c r="U26" s="30">
        <v>174.4</v>
      </c>
      <c r="V26" s="30">
        <v>96.9</v>
      </c>
      <c r="W26" s="37">
        <v>97.06</v>
      </c>
      <c r="Y26" s="30" t="s">
        <v>8</v>
      </c>
      <c r="Z26" s="30">
        <v>23</v>
      </c>
      <c r="AA26" s="30" t="s">
        <v>28</v>
      </c>
      <c r="AB26" s="30">
        <v>19.41</v>
      </c>
      <c r="AC26" s="30">
        <v>19.41</v>
      </c>
      <c r="AD26" s="30">
        <v>3.5</v>
      </c>
      <c r="AE26" s="30">
        <v>0</v>
      </c>
      <c r="AF26" s="30">
        <v>80.599999999999994</v>
      </c>
      <c r="AG26" s="30">
        <v>145.1</v>
      </c>
      <c r="AH26" s="37">
        <v>80.599999999999994</v>
      </c>
    </row>
  </sheetData>
  <mergeCells count="3">
    <mergeCell ref="A1:H1"/>
    <mergeCell ref="J1:W1"/>
    <mergeCell ref="Y1:A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Estimated Simulation</vt:lpstr>
      <vt:lpstr>AquaMOM IoT Device Simulation</vt:lpstr>
      <vt:lpstr>Battery Experiments -Adaptation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Mota</dc:creator>
  <cp:lastModifiedBy>David Mota</cp:lastModifiedBy>
  <dcterms:created xsi:type="dcterms:W3CDTF">2024-05-30T12:32:30Z</dcterms:created>
  <dcterms:modified xsi:type="dcterms:W3CDTF">2024-07-14T22:53:43Z</dcterms:modified>
</cp:coreProperties>
</file>