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6.xml" ContentType="application/vnd.openxmlformats-officedocument.spreadsheetml.comments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inancial_Database\"/>
    </mc:Choice>
  </mc:AlternateContent>
  <xr:revisionPtr revIDLastSave="0" documentId="8_{0CAD6998-8381-4418-AA65-F8D9C5110D69}" xr6:coauthVersionLast="44" xr6:coauthVersionMax="44" xr10:uidLastSave="{00000000-0000-0000-0000-000000000000}"/>
  <bookViews>
    <workbookView xWindow="-28920" yWindow="-4995" windowWidth="29040" windowHeight="15840" firstSheet="1" activeTab="1" xr2:uid="{E68F6D7E-1CEB-4F1B-AFC7-410CB8DF31B7}"/>
  </bookViews>
  <sheets>
    <sheet name="Procedures" sheetId="2" r:id="rId1"/>
    <sheet name="AUD_fcst" sheetId="10" r:id="rId2"/>
    <sheet name="AUD" sheetId="11" r:id="rId3"/>
    <sheet name="GBP_fcst" sheetId="7" r:id="rId4"/>
    <sheet name="GBP" sheetId="6" r:id="rId5"/>
    <sheet name="JPY_fcst" sheetId="8" r:id="rId6"/>
    <sheet name="JPY" sheetId="5" r:id="rId7"/>
    <sheet name="EUR_fcst" sheetId="9" r:id="rId8"/>
    <sheet name="EUR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1" l="1"/>
  <c r="P5" i="11"/>
  <c r="N67" i="11"/>
  <c r="N66" i="11"/>
  <c r="N65" i="11"/>
  <c r="N64" i="11"/>
  <c r="N63" i="11"/>
  <c r="N62" i="11"/>
  <c r="N61" i="11"/>
  <c r="N60" i="11"/>
  <c r="N59" i="11"/>
  <c r="N58" i="11"/>
  <c r="N57" i="11"/>
  <c r="N56" i="11"/>
  <c r="N55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P60" i="11"/>
  <c r="Q60" i="11" s="1"/>
  <c r="S60" i="11"/>
  <c r="P61" i="11"/>
  <c r="S61" i="11"/>
  <c r="T61" i="11" s="1"/>
  <c r="P62" i="11"/>
  <c r="Q62" i="11" s="1"/>
  <c r="S62" i="11"/>
  <c r="T62" i="11" s="1"/>
  <c r="P63" i="11"/>
  <c r="S63" i="11"/>
  <c r="P64" i="11"/>
  <c r="S64" i="11"/>
  <c r="P65" i="11"/>
  <c r="Q65" i="11" s="1"/>
  <c r="S65" i="11"/>
  <c r="P66" i="11"/>
  <c r="Q66" i="11" s="1"/>
  <c r="S66" i="11"/>
  <c r="P67" i="11"/>
  <c r="Q67" i="11" s="1"/>
  <c r="S67" i="11"/>
  <c r="T67" i="11" s="1"/>
  <c r="P63" i="5"/>
  <c r="S63" i="5"/>
  <c r="P64" i="5"/>
  <c r="S64" i="5"/>
  <c r="P65" i="5"/>
  <c r="S65" i="5"/>
  <c r="P66" i="5"/>
  <c r="S66" i="5"/>
  <c r="P67" i="5"/>
  <c r="S67" i="5"/>
  <c r="P5" i="5"/>
  <c r="N5" i="5"/>
  <c r="P60" i="6"/>
  <c r="S60" i="6"/>
  <c r="P61" i="6"/>
  <c r="S61" i="6"/>
  <c r="P62" i="6"/>
  <c r="S62" i="6"/>
  <c r="P63" i="6"/>
  <c r="S63" i="6"/>
  <c r="P64" i="6"/>
  <c r="S64" i="6"/>
  <c r="P65" i="6"/>
  <c r="S65" i="6"/>
  <c r="P66" i="6"/>
  <c r="S66" i="6"/>
  <c r="P67" i="6"/>
  <c r="S67" i="6"/>
  <c r="T68" i="6"/>
  <c r="N67" i="6"/>
  <c r="N66" i="6"/>
  <c r="N65" i="6"/>
  <c r="N64" i="6"/>
  <c r="N63" i="6"/>
  <c r="T63" i="6" s="1"/>
  <c r="N62" i="6"/>
  <c r="N61" i="6"/>
  <c r="Q61" i="6" s="1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S5" i="6"/>
  <c r="P5" i="6"/>
  <c r="S5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S5" i="1"/>
  <c r="P5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T67" i="5" l="1"/>
  <c r="T63" i="5"/>
  <c r="T64" i="6"/>
  <c r="Q5" i="6"/>
  <c r="T67" i="6"/>
  <c r="T65" i="11"/>
  <c r="T63" i="11"/>
  <c r="Q5" i="11"/>
  <c r="T5" i="11"/>
  <c r="Q67" i="5"/>
  <c r="Q63" i="5"/>
  <c r="T66" i="5"/>
  <c r="Q66" i="5"/>
  <c r="T65" i="5"/>
  <c r="Q65" i="5"/>
  <c r="T64" i="5"/>
  <c r="Q64" i="5"/>
  <c r="Q67" i="6"/>
  <c r="T66" i="6"/>
  <c r="Q63" i="6"/>
  <c r="T62" i="6"/>
  <c r="T65" i="6"/>
  <c r="Q62" i="6"/>
  <c r="T61" i="6"/>
  <c r="T66" i="11"/>
  <c r="Q63" i="11"/>
  <c r="Q64" i="11"/>
  <c r="T64" i="11"/>
  <c r="Q61" i="11"/>
  <c r="T60" i="11"/>
  <c r="Q64" i="6"/>
  <c r="Q66" i="6"/>
  <c r="T60" i="6"/>
  <c r="Q65" i="6"/>
  <c r="Q60" i="6"/>
  <c r="P57" i="11"/>
  <c r="Q57" i="11" s="1"/>
  <c r="S57" i="11"/>
  <c r="T57" i="11" s="1"/>
  <c r="P58" i="11"/>
  <c r="Q58" i="11" s="1"/>
  <c r="S58" i="11"/>
  <c r="T58" i="11" s="1"/>
  <c r="P59" i="11"/>
  <c r="Q59" i="11" s="1"/>
  <c r="S59" i="11"/>
  <c r="T59" i="11" s="1"/>
  <c r="P57" i="6"/>
  <c r="S57" i="6"/>
  <c r="P58" i="6"/>
  <c r="S58" i="6"/>
  <c r="P59" i="6"/>
  <c r="S59" i="6"/>
  <c r="S16" i="10"/>
  <c r="S15" i="10"/>
  <c r="S14" i="10"/>
  <c r="S13" i="10"/>
  <c r="S12" i="10"/>
  <c r="S11" i="10"/>
  <c r="S10" i="10"/>
  <c r="S9" i="10"/>
  <c r="S8" i="10"/>
  <c r="S7" i="10"/>
  <c r="S6" i="10"/>
  <c r="S5" i="10"/>
  <c r="N6" i="7"/>
  <c r="T6" i="7" s="1"/>
  <c r="S6" i="7"/>
  <c r="S7" i="7"/>
  <c r="S8" i="7"/>
  <c r="S9" i="7"/>
  <c r="S10" i="7"/>
  <c r="S11" i="7"/>
  <c r="S12" i="7"/>
  <c r="S13" i="7"/>
  <c r="S14" i="7"/>
  <c r="S15" i="7"/>
  <c r="S16" i="7"/>
  <c r="S5" i="7"/>
  <c r="N6" i="8"/>
  <c r="S6" i="8"/>
  <c r="S7" i="8"/>
  <c r="S8" i="8"/>
  <c r="S9" i="8"/>
  <c r="S10" i="8"/>
  <c r="S11" i="8"/>
  <c r="P12" i="8"/>
  <c r="S12" i="8"/>
  <c r="S13" i="8"/>
  <c r="S14" i="8"/>
  <c r="S15" i="8"/>
  <c r="S16" i="8"/>
  <c r="S5" i="8"/>
  <c r="S6" i="9"/>
  <c r="S7" i="9"/>
  <c r="S8" i="9"/>
  <c r="S9" i="9"/>
  <c r="S10" i="9"/>
  <c r="S11" i="9"/>
  <c r="S12" i="9"/>
  <c r="S13" i="9"/>
  <c r="S14" i="9"/>
  <c r="S15" i="9"/>
  <c r="S16" i="9"/>
  <c r="S5" i="9"/>
  <c r="T12" i="9"/>
  <c r="N5" i="9"/>
  <c r="T8" i="8" l="1"/>
  <c r="T6" i="8"/>
  <c r="P9" i="8"/>
  <c r="P12" i="10"/>
  <c r="T14" i="10"/>
  <c r="T8" i="10"/>
  <c r="P5" i="7"/>
  <c r="P13" i="7"/>
  <c r="T16" i="10"/>
  <c r="N7" i="10"/>
  <c r="T7" i="10" s="1"/>
  <c r="T15" i="10"/>
  <c r="P5" i="10"/>
  <c r="T13" i="10"/>
  <c r="P6" i="10"/>
  <c r="T14" i="8"/>
  <c r="T8" i="7"/>
  <c r="P10" i="7"/>
  <c r="N5" i="7"/>
  <c r="T5" i="7" s="1"/>
  <c r="P6" i="7"/>
  <c r="T13" i="7"/>
  <c r="T14" i="7"/>
  <c r="P16" i="7"/>
  <c r="T10" i="7"/>
  <c r="N7" i="7"/>
  <c r="T7" i="7" s="1"/>
  <c r="T12" i="7"/>
  <c r="P9" i="7"/>
  <c r="Q6" i="7"/>
  <c r="P5" i="8"/>
  <c r="Q9" i="8"/>
  <c r="N5" i="8"/>
  <c r="T5" i="8" s="1"/>
  <c r="P10" i="8"/>
  <c r="Q10" i="8" s="1"/>
  <c r="P16" i="8"/>
  <c r="P13" i="8"/>
  <c r="Q13" i="8" s="1"/>
  <c r="T11" i="8"/>
  <c r="T15" i="9"/>
  <c r="P11" i="9"/>
  <c r="P7" i="9"/>
  <c r="P14" i="9"/>
  <c r="N6" i="9"/>
  <c r="T6" i="9" s="1"/>
  <c r="T10" i="9"/>
  <c r="T5" i="9"/>
  <c r="P13" i="9"/>
  <c r="T8" i="9"/>
  <c r="P12" i="9"/>
  <c r="Q12" i="9" s="1"/>
  <c r="P16" i="9"/>
  <c r="T13" i="9"/>
  <c r="P9" i="9"/>
  <c r="P11" i="8"/>
  <c r="P8" i="8"/>
  <c r="Q8" i="8" s="1"/>
  <c r="T15" i="8"/>
  <c r="T10" i="8"/>
  <c r="N7" i="8"/>
  <c r="T7" i="8" s="1"/>
  <c r="T16" i="8"/>
  <c r="T12" i="8"/>
  <c r="T13" i="8"/>
  <c r="T15" i="7"/>
  <c r="P12" i="7"/>
  <c r="P8" i="7"/>
  <c r="P14" i="7"/>
  <c r="T16" i="7"/>
  <c r="P11" i="7"/>
  <c r="T9" i="7"/>
  <c r="T11" i="9"/>
  <c r="P5" i="9"/>
  <c r="P15" i="9"/>
  <c r="P6" i="9"/>
  <c r="T14" i="9"/>
  <c r="P8" i="9"/>
  <c r="N7" i="9"/>
  <c r="T7" i="9" s="1"/>
  <c r="P10" i="9"/>
  <c r="T16" i="9"/>
  <c r="T9" i="9"/>
  <c r="P13" i="10"/>
  <c r="P9" i="10"/>
  <c r="Q9" i="10" s="1"/>
  <c r="P16" i="10"/>
  <c r="P7" i="10"/>
  <c r="T12" i="10"/>
  <c r="P14" i="10"/>
  <c r="Q14" i="10" s="1"/>
  <c r="N5" i="10"/>
  <c r="T5" i="10" s="1"/>
  <c r="P10" i="10"/>
  <c r="Q10" i="10" s="1"/>
  <c r="P8" i="10"/>
  <c r="P15" i="10"/>
  <c r="N6" i="10"/>
  <c r="T11" i="10"/>
  <c r="T10" i="10"/>
  <c r="T9" i="10"/>
  <c r="P11" i="10"/>
  <c r="P15" i="7"/>
  <c r="P7" i="7"/>
  <c r="T9" i="8"/>
  <c r="P14" i="8"/>
  <c r="P6" i="8"/>
  <c r="Q6" i="8" s="1"/>
  <c r="P15" i="8"/>
  <c r="P7" i="8"/>
  <c r="S56" i="11"/>
  <c r="P56" i="11"/>
  <c r="Q56" i="11" s="1"/>
  <c r="S55" i="11"/>
  <c r="T55" i="11" s="1"/>
  <c r="P55" i="11"/>
  <c r="Q55" i="11" s="1"/>
  <c r="S54" i="11"/>
  <c r="T54" i="11" s="1"/>
  <c r="P54" i="11"/>
  <c r="Q54" i="11" s="1"/>
  <c r="S53" i="11"/>
  <c r="T53" i="11" s="1"/>
  <c r="P53" i="11"/>
  <c r="Q53" i="11" s="1"/>
  <c r="S52" i="11"/>
  <c r="T52" i="11" s="1"/>
  <c r="P52" i="11"/>
  <c r="Q52" i="11" s="1"/>
  <c r="S51" i="11"/>
  <c r="T51" i="11" s="1"/>
  <c r="P51" i="11"/>
  <c r="Q51" i="11" s="1"/>
  <c r="S50" i="11"/>
  <c r="T50" i="11" s="1"/>
  <c r="P50" i="11"/>
  <c r="Q50" i="11" s="1"/>
  <c r="S49" i="11"/>
  <c r="T49" i="11" s="1"/>
  <c r="P49" i="11"/>
  <c r="Q49" i="11" s="1"/>
  <c r="S48" i="11"/>
  <c r="P48" i="11"/>
  <c r="Q48" i="11" s="1"/>
  <c r="S47" i="11"/>
  <c r="T47" i="11" s="1"/>
  <c r="P47" i="11"/>
  <c r="Q47" i="11" s="1"/>
  <c r="S46" i="11"/>
  <c r="T46" i="11" s="1"/>
  <c r="P46" i="11"/>
  <c r="Q46" i="11" s="1"/>
  <c r="S45" i="11"/>
  <c r="T45" i="11" s="1"/>
  <c r="P45" i="11"/>
  <c r="Q45" i="11" s="1"/>
  <c r="S44" i="11"/>
  <c r="T44" i="11" s="1"/>
  <c r="P44" i="11"/>
  <c r="Q44" i="11" s="1"/>
  <c r="S43" i="11"/>
  <c r="T43" i="11" s="1"/>
  <c r="P43" i="11"/>
  <c r="Q43" i="11" s="1"/>
  <c r="S42" i="11"/>
  <c r="T42" i="11" s="1"/>
  <c r="P42" i="11"/>
  <c r="Q42" i="11" s="1"/>
  <c r="S41" i="11"/>
  <c r="T41" i="11" s="1"/>
  <c r="P41" i="11"/>
  <c r="Q41" i="11" s="1"/>
  <c r="S40" i="11"/>
  <c r="P40" i="11"/>
  <c r="Q40" i="11" s="1"/>
  <c r="S39" i="11"/>
  <c r="T39" i="11" s="1"/>
  <c r="P39" i="11"/>
  <c r="Q39" i="11" s="1"/>
  <c r="S38" i="11"/>
  <c r="T38" i="11" s="1"/>
  <c r="P38" i="11"/>
  <c r="Q38" i="11" s="1"/>
  <c r="S37" i="11"/>
  <c r="T37" i="11" s="1"/>
  <c r="P37" i="11"/>
  <c r="Q37" i="11" s="1"/>
  <c r="S36" i="11"/>
  <c r="T36" i="11" s="1"/>
  <c r="P36" i="11"/>
  <c r="Q36" i="11" s="1"/>
  <c r="S35" i="11"/>
  <c r="T35" i="11" s="1"/>
  <c r="P35" i="11"/>
  <c r="Q35" i="11" s="1"/>
  <c r="S34" i="11"/>
  <c r="T34" i="11" s="1"/>
  <c r="P34" i="11"/>
  <c r="Q34" i="11" s="1"/>
  <c r="S33" i="11"/>
  <c r="T33" i="11" s="1"/>
  <c r="P33" i="11"/>
  <c r="Q33" i="11" s="1"/>
  <c r="S32" i="11"/>
  <c r="P32" i="11"/>
  <c r="Q32" i="11" s="1"/>
  <c r="S31" i="11"/>
  <c r="T31" i="11" s="1"/>
  <c r="P31" i="11"/>
  <c r="Q31" i="11" s="1"/>
  <c r="S30" i="11"/>
  <c r="T30" i="11" s="1"/>
  <c r="P30" i="11"/>
  <c r="Q30" i="11" s="1"/>
  <c r="S29" i="11"/>
  <c r="T29" i="11" s="1"/>
  <c r="P29" i="11"/>
  <c r="Q29" i="11" s="1"/>
  <c r="S28" i="11"/>
  <c r="T28" i="11" s="1"/>
  <c r="P28" i="11"/>
  <c r="Q28" i="11" s="1"/>
  <c r="S27" i="11"/>
  <c r="T27" i="11" s="1"/>
  <c r="P27" i="11"/>
  <c r="Q27" i="11" s="1"/>
  <c r="S26" i="11"/>
  <c r="T26" i="11" s="1"/>
  <c r="P26" i="11"/>
  <c r="Q26" i="11" s="1"/>
  <c r="S25" i="11"/>
  <c r="T25" i="11" s="1"/>
  <c r="P25" i="11"/>
  <c r="Q25" i="11" s="1"/>
  <c r="S24" i="11"/>
  <c r="T24" i="11" s="1"/>
  <c r="P24" i="11"/>
  <c r="S23" i="11"/>
  <c r="T23" i="11" s="1"/>
  <c r="P23" i="11"/>
  <c r="Q23" i="11" s="1"/>
  <c r="S22" i="11"/>
  <c r="T22" i="11" s="1"/>
  <c r="P22" i="11"/>
  <c r="Q22" i="11" s="1"/>
  <c r="S21" i="11"/>
  <c r="T21" i="11" s="1"/>
  <c r="P21" i="11"/>
  <c r="Q21" i="11" s="1"/>
  <c r="S20" i="11"/>
  <c r="T20" i="11" s="1"/>
  <c r="P20" i="11"/>
  <c r="Q20" i="11" s="1"/>
  <c r="S19" i="11"/>
  <c r="T19" i="11" s="1"/>
  <c r="P19" i="11"/>
  <c r="Q19" i="11" s="1"/>
  <c r="S18" i="11"/>
  <c r="T18" i="11" s="1"/>
  <c r="P18" i="11"/>
  <c r="Q18" i="11" s="1"/>
  <c r="S17" i="11"/>
  <c r="T17" i="11" s="1"/>
  <c r="P17" i="11"/>
  <c r="Q17" i="11" s="1"/>
  <c r="S16" i="11"/>
  <c r="P16" i="11"/>
  <c r="Q16" i="11" s="1"/>
  <c r="S15" i="11"/>
  <c r="T15" i="11" s="1"/>
  <c r="P15" i="11"/>
  <c r="Q15" i="11" s="1"/>
  <c r="S14" i="11"/>
  <c r="T14" i="11" s="1"/>
  <c r="P14" i="11"/>
  <c r="Q14" i="11" s="1"/>
  <c r="S13" i="11"/>
  <c r="T13" i="11" s="1"/>
  <c r="P13" i="11"/>
  <c r="Q13" i="11" s="1"/>
  <c r="S12" i="11"/>
  <c r="T12" i="11" s="1"/>
  <c r="P12" i="11"/>
  <c r="Q12" i="11" s="1"/>
  <c r="S11" i="11"/>
  <c r="T11" i="11" s="1"/>
  <c r="P11" i="11"/>
  <c r="Q11" i="11" s="1"/>
  <c r="S10" i="11"/>
  <c r="T10" i="11" s="1"/>
  <c r="P10" i="11"/>
  <c r="Q10" i="11" s="1"/>
  <c r="S9" i="11"/>
  <c r="T9" i="11" s="1"/>
  <c r="P9" i="11"/>
  <c r="Q9" i="11" s="1"/>
  <c r="S8" i="11"/>
  <c r="P8" i="11"/>
  <c r="Q8" i="11" s="1"/>
  <c r="S7" i="11"/>
  <c r="T7" i="11" s="1"/>
  <c r="P7" i="11"/>
  <c r="Q7" i="11" s="1"/>
  <c r="S6" i="11"/>
  <c r="T6" i="11" s="1"/>
  <c r="P6" i="11"/>
  <c r="Q6" i="11" s="1"/>
  <c r="Q8" i="10" l="1"/>
  <c r="Q6" i="9"/>
  <c r="Q8" i="7"/>
  <c r="Q7" i="7"/>
  <c r="Q12" i="7"/>
  <c r="Q9" i="7"/>
  <c r="Q10" i="9"/>
  <c r="Q7" i="10"/>
  <c r="Q16" i="10"/>
  <c r="Q6" i="10"/>
  <c r="Q14" i="8"/>
  <c r="Q13" i="10"/>
  <c r="Q15" i="10"/>
  <c r="T6" i="10"/>
  <c r="Q14" i="7"/>
  <c r="Q5" i="7"/>
  <c r="Q10" i="7"/>
  <c r="Q15" i="7"/>
  <c r="Q11" i="7"/>
  <c r="Q13" i="7"/>
  <c r="Q5" i="8"/>
  <c r="Q15" i="8"/>
  <c r="Q11" i="8"/>
  <c r="Q7" i="8"/>
  <c r="Q15" i="9"/>
  <c r="Q5" i="9"/>
  <c r="Q13" i="9"/>
  <c r="Q8" i="9"/>
  <c r="Q12" i="8"/>
  <c r="Q16" i="8"/>
  <c r="T11" i="7"/>
  <c r="Q16" i="7"/>
  <c r="Q16" i="9"/>
  <c r="Q9" i="9"/>
  <c r="Q14" i="9"/>
  <c r="Q7" i="9"/>
  <c r="Q11" i="9"/>
  <c r="Q11" i="10"/>
  <c r="Q12" i="10"/>
  <c r="Q5" i="10"/>
  <c r="Q24" i="11"/>
  <c r="T8" i="11"/>
  <c r="T16" i="11"/>
  <c r="T32" i="11"/>
  <c r="T40" i="11"/>
  <c r="T48" i="11"/>
  <c r="T56" i="11"/>
  <c r="P54" i="6"/>
  <c r="S54" i="6"/>
  <c r="P55" i="6"/>
  <c r="S55" i="6"/>
  <c r="P56" i="6"/>
  <c r="S56" i="6"/>
  <c r="S66" i="1" l="1"/>
  <c r="T66" i="1" s="1"/>
  <c r="P66" i="1"/>
  <c r="Q66" i="1" s="1"/>
  <c r="S65" i="1"/>
  <c r="T65" i="1" s="1"/>
  <c r="P65" i="1"/>
  <c r="Q65" i="1" s="1"/>
  <c r="S64" i="1"/>
  <c r="T64" i="1" s="1"/>
  <c r="P64" i="1"/>
  <c r="Q64" i="1" s="1"/>
  <c r="S63" i="1"/>
  <c r="T63" i="1" s="1"/>
  <c r="P63" i="1"/>
  <c r="Q63" i="1" s="1"/>
  <c r="S62" i="1"/>
  <c r="T62" i="1" s="1"/>
  <c r="P62" i="1"/>
  <c r="Q62" i="1" s="1"/>
  <c r="S61" i="1"/>
  <c r="T61" i="1" s="1"/>
  <c r="P61" i="1"/>
  <c r="Q61" i="1" s="1"/>
  <c r="S60" i="1"/>
  <c r="T60" i="1" s="1"/>
  <c r="P60" i="1"/>
  <c r="Q60" i="1" s="1"/>
  <c r="S59" i="1"/>
  <c r="P59" i="1"/>
  <c r="S58" i="1"/>
  <c r="P58" i="1"/>
  <c r="S57" i="1"/>
  <c r="P57" i="1"/>
  <c r="S56" i="1"/>
  <c r="P56" i="1"/>
  <c r="S55" i="1"/>
  <c r="P55" i="1"/>
  <c r="S54" i="1"/>
  <c r="P54" i="1"/>
  <c r="S53" i="1"/>
  <c r="P53" i="1"/>
  <c r="S52" i="1"/>
  <c r="P52" i="1"/>
  <c r="S51" i="1"/>
  <c r="P51" i="1"/>
  <c r="S50" i="1"/>
  <c r="P50" i="1"/>
  <c r="S62" i="5"/>
  <c r="T62" i="5" s="1"/>
  <c r="P62" i="5"/>
  <c r="Q62" i="5" s="1"/>
  <c r="S61" i="5"/>
  <c r="T61" i="5" s="1"/>
  <c r="P61" i="5"/>
  <c r="Q61" i="5" s="1"/>
  <c r="S60" i="5"/>
  <c r="T60" i="5" s="1"/>
  <c r="P60" i="5"/>
  <c r="Q60" i="5" s="1"/>
  <c r="S59" i="5"/>
  <c r="P59" i="5"/>
  <c r="S58" i="5"/>
  <c r="P58" i="5"/>
  <c r="S57" i="5"/>
  <c r="P57" i="5"/>
  <c r="S56" i="5"/>
  <c r="P56" i="5"/>
  <c r="S55" i="5"/>
  <c r="P55" i="5"/>
  <c r="S54" i="5"/>
  <c r="P54" i="5"/>
  <c r="S53" i="5"/>
  <c r="P53" i="5"/>
  <c r="S52" i="5"/>
  <c r="P52" i="5"/>
  <c r="S51" i="5"/>
  <c r="P51" i="5"/>
  <c r="P51" i="6"/>
  <c r="S51" i="6"/>
  <c r="P52" i="6"/>
  <c r="S52" i="6"/>
  <c r="P53" i="6"/>
  <c r="S53" i="6"/>
  <c r="S50" i="6"/>
  <c r="P50" i="6"/>
  <c r="T54" i="6"/>
  <c r="T55" i="6"/>
  <c r="T59" i="6" l="1"/>
  <c r="Q59" i="6"/>
  <c r="T57" i="6"/>
  <c r="Q57" i="6"/>
  <c r="T58" i="6"/>
  <c r="Q58" i="6"/>
  <c r="Q57" i="5"/>
  <c r="Q54" i="5"/>
  <c r="Q58" i="5"/>
  <c r="T53" i="5"/>
  <c r="T58" i="5"/>
  <c r="T57" i="5"/>
  <c r="T57" i="1"/>
  <c r="Q58" i="1"/>
  <c r="Q59" i="1"/>
  <c r="Q59" i="5"/>
  <c r="T59" i="5"/>
  <c r="Q53" i="5"/>
  <c r="T58" i="1"/>
  <c r="Q57" i="1"/>
  <c r="T59" i="1"/>
  <c r="Q56" i="6"/>
  <c r="T56" i="6"/>
  <c r="Q54" i="6"/>
  <c r="Q55" i="6"/>
  <c r="Q55" i="1"/>
  <c r="T52" i="6"/>
  <c r="T53" i="6"/>
  <c r="T56" i="1"/>
  <c r="Q54" i="1"/>
  <c r="T54" i="1"/>
  <c r="T56" i="5"/>
  <c r="Q51" i="5"/>
  <c r="T54" i="5"/>
  <c r="Q56" i="5"/>
  <c r="Q55" i="5"/>
  <c r="T55" i="5"/>
  <c r="Q52" i="6"/>
  <c r="T55" i="1"/>
  <c r="T51" i="1"/>
  <c r="Q56" i="1"/>
  <c r="Q50" i="6"/>
  <c r="Q51" i="6"/>
  <c r="T51" i="6"/>
  <c r="T50" i="6"/>
  <c r="T53" i="1"/>
  <c r="Q53" i="6"/>
  <c r="T52" i="5"/>
  <c r="Q52" i="5"/>
  <c r="Q52" i="1"/>
  <c r="T52" i="1"/>
  <c r="Q50" i="1"/>
  <c r="Q53" i="1"/>
  <c r="T50" i="1"/>
  <c r="T51" i="5"/>
  <c r="Q51" i="1"/>
  <c r="S49" i="1" l="1"/>
  <c r="P49" i="1"/>
  <c r="S48" i="1"/>
  <c r="P48" i="1"/>
  <c r="S50" i="5"/>
  <c r="P50" i="5"/>
  <c r="S49" i="5"/>
  <c r="P49" i="5"/>
  <c r="Q49" i="5" s="1"/>
  <c r="S48" i="5"/>
  <c r="P48" i="5"/>
  <c r="S49" i="6"/>
  <c r="P49" i="6"/>
  <c r="S48" i="6"/>
  <c r="P48" i="6"/>
  <c r="Q49" i="6" l="1"/>
  <c r="T49" i="6"/>
  <c r="Q48" i="1"/>
  <c r="Q48" i="5"/>
  <c r="Q49" i="1"/>
  <c r="T49" i="1"/>
  <c r="T49" i="5"/>
  <c r="Q50" i="5"/>
  <c r="T50" i="5"/>
  <c r="T48" i="5"/>
  <c r="T48" i="6"/>
  <c r="Q48" i="6"/>
  <c r="T48" i="1"/>
  <c r="S47" i="6"/>
  <c r="P47" i="6"/>
  <c r="S46" i="6"/>
  <c r="P46" i="6"/>
  <c r="S45" i="6"/>
  <c r="P45" i="6"/>
  <c r="S44" i="6"/>
  <c r="P44" i="6"/>
  <c r="S43" i="6"/>
  <c r="P43" i="6"/>
  <c r="S42" i="6"/>
  <c r="P42" i="6"/>
  <c r="S41" i="6"/>
  <c r="P41" i="6"/>
  <c r="S40" i="6"/>
  <c r="P40" i="6"/>
  <c r="S39" i="6"/>
  <c r="P39" i="6"/>
  <c r="S38" i="6"/>
  <c r="P38" i="6"/>
  <c r="S37" i="6"/>
  <c r="P37" i="6"/>
  <c r="S36" i="6"/>
  <c r="P36" i="6"/>
  <c r="S35" i="6"/>
  <c r="P35" i="6"/>
  <c r="S34" i="6"/>
  <c r="P34" i="6"/>
  <c r="S33" i="6"/>
  <c r="P33" i="6"/>
  <c r="S32" i="6"/>
  <c r="P32" i="6"/>
  <c r="S31" i="6"/>
  <c r="P31" i="6"/>
  <c r="S30" i="6"/>
  <c r="P30" i="6"/>
  <c r="S29" i="6"/>
  <c r="P29" i="6"/>
  <c r="S28" i="6"/>
  <c r="P28" i="6"/>
  <c r="S27" i="6"/>
  <c r="P27" i="6"/>
  <c r="S26" i="6"/>
  <c r="P26" i="6"/>
  <c r="S25" i="6"/>
  <c r="P25" i="6"/>
  <c r="S24" i="6"/>
  <c r="P24" i="6"/>
  <c r="S23" i="6"/>
  <c r="P23" i="6"/>
  <c r="S22" i="6"/>
  <c r="P22" i="6"/>
  <c r="S21" i="6"/>
  <c r="P21" i="6"/>
  <c r="S20" i="6"/>
  <c r="P20" i="6"/>
  <c r="S19" i="6"/>
  <c r="P19" i="6"/>
  <c r="S18" i="6"/>
  <c r="P18" i="6"/>
  <c r="S17" i="6"/>
  <c r="P17" i="6"/>
  <c r="S16" i="6"/>
  <c r="P16" i="6"/>
  <c r="S15" i="6"/>
  <c r="P15" i="6"/>
  <c r="S14" i="6"/>
  <c r="P14" i="6"/>
  <c r="S13" i="6"/>
  <c r="P13" i="6"/>
  <c r="S12" i="6"/>
  <c r="P12" i="6"/>
  <c r="S11" i="6"/>
  <c r="P11" i="6"/>
  <c r="S10" i="6"/>
  <c r="P10" i="6"/>
  <c r="S9" i="6"/>
  <c r="P9" i="6"/>
  <c r="S8" i="6"/>
  <c r="P8" i="6"/>
  <c r="S7" i="6"/>
  <c r="P7" i="6"/>
  <c r="S6" i="6"/>
  <c r="P6" i="6"/>
  <c r="S47" i="5"/>
  <c r="P47" i="5"/>
  <c r="S46" i="5"/>
  <c r="P46" i="5"/>
  <c r="S45" i="5"/>
  <c r="P45" i="5"/>
  <c r="S44" i="5"/>
  <c r="P44" i="5"/>
  <c r="S43" i="5"/>
  <c r="P43" i="5"/>
  <c r="S42" i="5"/>
  <c r="P42" i="5"/>
  <c r="S41" i="5"/>
  <c r="P41" i="5"/>
  <c r="S40" i="5"/>
  <c r="P40" i="5"/>
  <c r="S39" i="5"/>
  <c r="P39" i="5"/>
  <c r="S38" i="5"/>
  <c r="P38" i="5"/>
  <c r="S37" i="5"/>
  <c r="P37" i="5"/>
  <c r="S36" i="5"/>
  <c r="P36" i="5"/>
  <c r="S35" i="5"/>
  <c r="P35" i="5"/>
  <c r="S34" i="5"/>
  <c r="P34" i="5"/>
  <c r="S33" i="5"/>
  <c r="P33" i="5"/>
  <c r="S32" i="5"/>
  <c r="P32" i="5"/>
  <c r="S31" i="5"/>
  <c r="P31" i="5"/>
  <c r="S30" i="5"/>
  <c r="P30" i="5"/>
  <c r="S29" i="5"/>
  <c r="P29" i="5"/>
  <c r="S28" i="5"/>
  <c r="P28" i="5"/>
  <c r="S27" i="5"/>
  <c r="P27" i="5"/>
  <c r="S26" i="5"/>
  <c r="P26" i="5"/>
  <c r="S25" i="5"/>
  <c r="P25" i="5"/>
  <c r="S24" i="5"/>
  <c r="P24" i="5"/>
  <c r="S23" i="5"/>
  <c r="P23" i="5"/>
  <c r="S22" i="5"/>
  <c r="P22" i="5"/>
  <c r="S21" i="5"/>
  <c r="P21" i="5"/>
  <c r="S20" i="5"/>
  <c r="P20" i="5"/>
  <c r="S19" i="5"/>
  <c r="P19" i="5"/>
  <c r="S18" i="5"/>
  <c r="P18" i="5"/>
  <c r="S17" i="5"/>
  <c r="P17" i="5"/>
  <c r="S16" i="5"/>
  <c r="P16" i="5"/>
  <c r="S15" i="5"/>
  <c r="P15" i="5"/>
  <c r="S14" i="5"/>
  <c r="P14" i="5"/>
  <c r="S13" i="5"/>
  <c r="P13" i="5"/>
  <c r="S12" i="5"/>
  <c r="P12" i="5"/>
  <c r="S11" i="5"/>
  <c r="P11" i="5"/>
  <c r="S10" i="5"/>
  <c r="P10" i="5"/>
  <c r="S9" i="5"/>
  <c r="P9" i="5"/>
  <c r="S8" i="5"/>
  <c r="P8" i="5"/>
  <c r="S7" i="5"/>
  <c r="P7" i="5"/>
  <c r="S6" i="5"/>
  <c r="P6" i="5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Q47" i="6" l="1"/>
  <c r="T6" i="1"/>
  <c r="T26" i="5"/>
  <c r="T34" i="5"/>
  <c r="Q44" i="6"/>
  <c r="Q8" i="1"/>
  <c r="Q12" i="1"/>
  <c r="Q16" i="1"/>
  <c r="Q20" i="1"/>
  <c r="Q24" i="1"/>
  <c r="Q28" i="1"/>
  <c r="Q32" i="1"/>
  <c r="Q36" i="1"/>
  <c r="Q40" i="1"/>
  <c r="Q44" i="1"/>
  <c r="T5" i="1"/>
  <c r="T10" i="1"/>
  <c r="Q5" i="1"/>
  <c r="T14" i="1"/>
  <c r="T18" i="1"/>
  <c r="T22" i="1"/>
  <c r="T26" i="1"/>
  <c r="T30" i="1"/>
  <c r="T34" i="1"/>
  <c r="T38" i="1"/>
  <c r="T42" i="1"/>
  <c r="T46" i="1"/>
  <c r="T6" i="6"/>
  <c r="Q9" i="6"/>
  <c r="Q12" i="6"/>
  <c r="T14" i="6"/>
  <c r="Q20" i="6"/>
  <c r="T24" i="6"/>
  <c r="Q25" i="6"/>
  <c r="T32" i="6"/>
  <c r="Q33" i="6"/>
  <c r="Q37" i="6"/>
  <c r="T38" i="6"/>
  <c r="Q41" i="6"/>
  <c r="T46" i="6"/>
  <c r="T7" i="6"/>
  <c r="T13" i="6"/>
  <c r="T21" i="6"/>
  <c r="T25" i="6"/>
  <c r="T33" i="6"/>
  <c r="T39" i="6"/>
  <c r="T45" i="6"/>
  <c r="T29" i="5"/>
  <c r="Q10" i="5"/>
  <c r="Q32" i="6"/>
  <c r="T10" i="6"/>
  <c r="Q15" i="6"/>
  <c r="Q27" i="6"/>
  <c r="T28" i="6"/>
  <c r="T34" i="6"/>
  <c r="T36" i="6"/>
  <c r="T42" i="6"/>
  <c r="Q6" i="6"/>
  <c r="T11" i="6"/>
  <c r="Q14" i="6"/>
  <c r="T15" i="6"/>
  <c r="Q17" i="6"/>
  <c r="T23" i="6"/>
  <c r="T31" i="6"/>
  <c r="T35" i="6"/>
  <c r="Q38" i="6"/>
  <c r="T43" i="6"/>
  <c r="Q46" i="6"/>
  <c r="T47" i="6"/>
  <c r="Q9" i="1"/>
  <c r="Q13" i="1"/>
  <c r="Q17" i="1"/>
  <c r="Q21" i="1"/>
  <c r="Q25" i="1"/>
  <c r="Q29" i="1"/>
  <c r="Q33" i="1"/>
  <c r="Q37" i="1"/>
  <c r="Q41" i="1"/>
  <c r="Q45" i="1"/>
  <c r="T8" i="1"/>
  <c r="T11" i="1"/>
  <c r="T15" i="1"/>
  <c r="T19" i="1"/>
  <c r="T23" i="1"/>
  <c r="T27" i="1"/>
  <c r="T31" i="1"/>
  <c r="T35" i="1"/>
  <c r="T39" i="1"/>
  <c r="T43" i="1"/>
  <c r="T47" i="1"/>
  <c r="T7" i="1"/>
  <c r="Q6" i="1"/>
  <c r="Q10" i="1"/>
  <c r="Q14" i="1"/>
  <c r="Q18" i="1"/>
  <c r="Q22" i="1"/>
  <c r="Q26" i="1"/>
  <c r="Q30" i="1"/>
  <c r="Q34" i="1"/>
  <c r="Q38" i="1"/>
  <c r="Q42" i="1"/>
  <c r="Q46" i="1"/>
  <c r="T9" i="1"/>
  <c r="T12" i="1"/>
  <c r="T16" i="1"/>
  <c r="T20" i="1"/>
  <c r="T24" i="1"/>
  <c r="T28" i="1"/>
  <c r="T32" i="1"/>
  <c r="T36" i="1"/>
  <c r="T40" i="1"/>
  <c r="T44" i="1"/>
  <c r="Q7" i="1"/>
  <c r="Q11" i="1"/>
  <c r="Q15" i="1"/>
  <c r="Q19" i="1"/>
  <c r="Q23" i="1"/>
  <c r="Q27" i="1"/>
  <c r="Q31" i="1"/>
  <c r="Q35" i="1"/>
  <c r="Q39" i="1"/>
  <c r="Q43" i="1"/>
  <c r="Q47" i="1"/>
  <c r="T13" i="1"/>
  <c r="T17" i="1"/>
  <c r="T21" i="1"/>
  <c r="T25" i="1"/>
  <c r="T29" i="1"/>
  <c r="T33" i="1"/>
  <c r="T37" i="1"/>
  <c r="T41" i="1"/>
  <c r="T45" i="1"/>
  <c r="Q38" i="5"/>
  <c r="Q17" i="5"/>
  <c r="Q25" i="5"/>
  <c r="T9" i="5"/>
  <c r="T17" i="5"/>
  <c r="Q28" i="5"/>
  <c r="Q36" i="5"/>
  <c r="T41" i="5"/>
  <c r="Q44" i="5"/>
  <c r="Q14" i="5"/>
  <c r="Q46" i="5"/>
  <c r="T22" i="5"/>
  <c r="T46" i="5"/>
  <c r="Q12" i="5"/>
  <c r="T12" i="5"/>
  <c r="T36" i="5"/>
  <c r="Q42" i="5"/>
  <c r="T44" i="5"/>
  <c r="Q6" i="5"/>
  <c r="T19" i="5"/>
  <c r="Q9" i="5"/>
  <c r="Q33" i="5"/>
  <c r="T7" i="5"/>
  <c r="T15" i="5"/>
  <c r="T23" i="5"/>
  <c r="T31" i="5"/>
  <c r="T39" i="5"/>
  <c r="T47" i="5"/>
  <c r="Q22" i="5"/>
  <c r="Q41" i="5"/>
  <c r="T8" i="5"/>
  <c r="T16" i="5"/>
  <c r="T32" i="5"/>
  <c r="T40" i="5"/>
  <c r="T16" i="6"/>
  <c r="Q11" i="6"/>
  <c r="Q16" i="6"/>
  <c r="Q21" i="6"/>
  <c r="T26" i="6"/>
  <c r="Q31" i="6"/>
  <c r="Q36" i="6"/>
  <c r="Q43" i="6"/>
  <c r="Q7" i="6"/>
  <c r="Q19" i="6"/>
  <c r="Q24" i="6"/>
  <c r="Q29" i="6"/>
  <c r="Q39" i="6"/>
  <c r="T9" i="6"/>
  <c r="T19" i="6"/>
  <c r="Q22" i="6"/>
  <c r="T29" i="6"/>
  <c r="T41" i="6"/>
  <c r="T12" i="6"/>
  <c r="T22" i="6"/>
  <c r="T5" i="6"/>
  <c r="T8" i="6"/>
  <c r="T17" i="6"/>
  <c r="T27" i="6"/>
  <c r="Q30" i="6"/>
  <c r="T37" i="6"/>
  <c r="T40" i="6"/>
  <c r="T44" i="6"/>
  <c r="Q8" i="6"/>
  <c r="Q13" i="6"/>
  <c r="T18" i="6"/>
  <c r="T20" i="6"/>
  <c r="Q23" i="6"/>
  <c r="Q28" i="6"/>
  <c r="T30" i="6"/>
  <c r="Q35" i="6"/>
  <c r="Q40" i="6"/>
  <c r="Q45" i="6"/>
  <c r="Q5" i="5"/>
  <c r="Q37" i="5"/>
  <c r="Q47" i="5"/>
  <c r="Q20" i="5"/>
  <c r="T37" i="5"/>
  <c r="Q8" i="5"/>
  <c r="T10" i="5"/>
  <c r="Q13" i="5"/>
  <c r="Q18" i="5"/>
  <c r="T20" i="5"/>
  <c r="Q23" i="5"/>
  <c r="T30" i="5"/>
  <c r="Q35" i="5"/>
  <c r="Q40" i="5"/>
  <c r="T42" i="5"/>
  <c r="Q45" i="5"/>
  <c r="T27" i="5"/>
  <c r="T35" i="5"/>
  <c r="T6" i="5"/>
  <c r="Q11" i="5"/>
  <c r="Q16" i="5"/>
  <c r="T18" i="5"/>
  <c r="Q21" i="5"/>
  <c r="Q26" i="5"/>
  <c r="T28" i="5"/>
  <c r="Q31" i="5"/>
  <c r="T38" i="5"/>
  <c r="Q43" i="5"/>
  <c r="Q15" i="5"/>
  <c r="Q27" i="5"/>
  <c r="Q30" i="5"/>
  <c r="T45" i="5"/>
  <c r="T11" i="5"/>
  <c r="T21" i="5"/>
  <c r="T24" i="5"/>
  <c r="T33" i="5"/>
  <c r="T43" i="5"/>
  <c r="Q32" i="5"/>
  <c r="T5" i="5"/>
  <c r="T13" i="5"/>
  <c r="T25" i="5"/>
  <c r="Q7" i="5"/>
  <c r="T14" i="5"/>
  <c r="Q19" i="5"/>
  <c r="Q24" i="5"/>
  <c r="Q29" i="5"/>
  <c r="Q34" i="5"/>
  <c r="Q39" i="5"/>
  <c r="Q10" i="6"/>
  <c r="Q18" i="6"/>
  <c r="Q26" i="6"/>
  <c r="Q34" i="6"/>
  <c r="Q4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Smith</author>
  </authors>
  <commentList>
    <comment ref="D5" authorId="0" shapeId="0" xr:uid="{A664AA99-EC76-455D-BA6B-BA831A333AC2}">
      <text>
        <r>
          <rPr>
            <b/>
            <sz val="9"/>
            <color indexed="81"/>
            <rFont val="Tahoma"/>
            <family val="2"/>
          </rPr>
          <t>Dave Smith:</t>
        </r>
        <r>
          <rPr>
            <sz val="9"/>
            <color indexed="81"/>
            <rFont val="Tahoma"/>
            <family val="2"/>
          </rPr>
          <t xml:space="preserve">
from Matlab data_AUD_fcst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Smith</author>
  </authors>
  <commentList>
    <comment ref="C5" authorId="0" shapeId="0" xr:uid="{ABD9E80D-DAA8-4B64-A578-558A571DDC0F}">
      <text>
        <r>
          <rPr>
            <b/>
            <sz val="9"/>
            <color indexed="81"/>
            <rFont val="Tahoma"/>
            <family val="2"/>
          </rPr>
          <t>Dave Smith:</t>
        </r>
        <r>
          <rPr>
            <sz val="9"/>
            <color indexed="81"/>
            <rFont val="Tahoma"/>
            <family val="2"/>
          </rPr>
          <t xml:space="preserve">
from Matlab data_AUD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Smith</author>
  </authors>
  <commentList>
    <comment ref="D5" authorId="0" shapeId="0" xr:uid="{EBEAA538-DF7A-4622-8705-A33D0BEA8D93}">
      <text>
        <r>
          <rPr>
            <b/>
            <sz val="9"/>
            <color indexed="81"/>
            <rFont val="Tahoma"/>
            <family val="2"/>
          </rPr>
          <t>Dave Smith:</t>
        </r>
        <r>
          <rPr>
            <sz val="9"/>
            <color indexed="81"/>
            <rFont val="Tahoma"/>
            <family val="2"/>
          </rPr>
          <t xml:space="preserve">
from Matlab data_GBP_fcst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Smith</author>
  </authors>
  <commentList>
    <comment ref="C5" authorId="0" shapeId="0" xr:uid="{5B77B81F-6B9B-4F22-97AA-BD75B02AE810}">
      <text>
        <r>
          <rPr>
            <b/>
            <sz val="9"/>
            <color indexed="81"/>
            <rFont val="Tahoma"/>
            <family val="2"/>
          </rPr>
          <t>Dave Smith:</t>
        </r>
        <r>
          <rPr>
            <sz val="9"/>
            <color indexed="81"/>
            <rFont val="Tahoma"/>
            <family val="2"/>
          </rPr>
          <t xml:space="preserve">
from Matlab data_GBP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Smith</author>
  </authors>
  <commentList>
    <comment ref="D5" authorId="0" shapeId="0" xr:uid="{7AC598AA-4350-4D51-B550-1B4B723F7EE4}">
      <text>
        <r>
          <rPr>
            <b/>
            <sz val="9"/>
            <color indexed="81"/>
            <rFont val="Tahoma"/>
            <family val="2"/>
          </rPr>
          <t>Dave Smith:</t>
        </r>
        <r>
          <rPr>
            <sz val="9"/>
            <color indexed="81"/>
            <rFont val="Tahoma"/>
            <family val="2"/>
          </rPr>
          <t xml:space="preserve">
from matlab 'data_JPY_fcst'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Smith</author>
  </authors>
  <commentList>
    <comment ref="C5" authorId="0" shapeId="0" xr:uid="{4E637AB9-53E3-40D6-A416-97207E4B8399}">
      <text>
        <r>
          <rPr>
            <b/>
            <sz val="9"/>
            <color indexed="81"/>
            <rFont val="Tahoma"/>
            <family val="2"/>
          </rPr>
          <t>Dave Smith:</t>
        </r>
        <r>
          <rPr>
            <sz val="9"/>
            <color indexed="81"/>
            <rFont val="Tahoma"/>
            <family val="2"/>
          </rPr>
          <t xml:space="preserve">
from matlab 'data_JPY'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Smith</author>
  </authors>
  <commentList>
    <comment ref="D5" authorId="0" shapeId="0" xr:uid="{D2E7EDC1-A632-4F40-A041-6830150D0584}">
      <text>
        <r>
          <rPr>
            <b/>
            <sz val="9"/>
            <color indexed="81"/>
            <rFont val="Tahoma"/>
            <family val="2"/>
          </rPr>
          <t>Dave Smith:</t>
        </r>
        <r>
          <rPr>
            <sz val="9"/>
            <color indexed="81"/>
            <rFont val="Tahoma"/>
            <family val="2"/>
          </rPr>
          <t xml:space="preserve">
from Matlab 'data_EUR_fcst'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Smith</author>
  </authors>
  <commentList>
    <comment ref="C5" authorId="0" shapeId="0" xr:uid="{C23667D1-6C00-41FF-91D9-AEAA0A23210E}">
      <text>
        <r>
          <rPr>
            <b/>
            <sz val="9"/>
            <color indexed="81"/>
            <rFont val="Tahoma"/>
            <family val="2"/>
          </rPr>
          <t>Dave Smith:</t>
        </r>
        <r>
          <rPr>
            <sz val="9"/>
            <color indexed="81"/>
            <rFont val="Tahoma"/>
            <family val="2"/>
          </rPr>
          <t xml:space="preserve">
Dave Smith:
from Matlab EUR_data
</t>
        </r>
      </text>
    </comment>
  </commentList>
</comments>
</file>

<file path=xl/sharedStrings.xml><?xml version="1.0" encoding="utf-8"?>
<sst xmlns="http://schemas.openxmlformats.org/spreadsheetml/2006/main" count="468" uniqueCount="107">
  <si>
    <t>Period</t>
  </si>
  <si>
    <t>24M</t>
  </si>
  <si>
    <t>12M</t>
  </si>
  <si>
    <t>6M</t>
  </si>
  <si>
    <t>4M</t>
  </si>
  <si>
    <t>3M</t>
  </si>
  <si>
    <t>2M</t>
  </si>
  <si>
    <t>1M</t>
  </si>
  <si>
    <t>TypeB</t>
  </si>
  <si>
    <t>Immediate-Svc</t>
  </si>
  <si>
    <t>Immediate-Perp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</si>
  <si>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</si>
  <si>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</si>
  <si>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</si>
  <si>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</si>
  <si>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</si>
  <si>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</si>
  <si>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</si>
  <si>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</si>
  <si>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</si>
  <si>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</si>
  <si>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</si>
  <si>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</si>
  <si>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</si>
  <si>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</si>
  <si>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</si>
  <si>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</si>
  <si>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</si>
  <si>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</si>
  <si>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</si>
  <si>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</si>
  <si>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</si>
  <si>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</si>
  <si>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</si>
  <si>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</si>
  <si>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</si>
  <si>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</si>
  <si>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</si>
  <si>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</si>
  <si>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</si>
  <si>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</si>
  <si>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</si>
  <si>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</si>
  <si>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</si>
  <si>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</si>
  <si>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</si>
  <si>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</si>
  <si>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</si>
  <si>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</si>
  <si>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</si>
  <si>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</si>
  <si>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</si>
  <si>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</si>
  <si>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</si>
  <si>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Deferred Billings</t>
  </si>
  <si>
    <t>Service</t>
  </si>
  <si>
    <t>Perpetual</t>
  </si>
  <si>
    <t>Total</t>
  </si>
  <si>
    <t>Billings</t>
  </si>
  <si>
    <t>Amount</t>
  </si>
  <si>
    <t>To Rev. W/in 1 Month</t>
  </si>
  <si>
    <t>To Rev. over 12M</t>
  </si>
  <si>
    <t>%</t>
  </si>
  <si>
    <t>EUR Billings Amortization</t>
  </si>
  <si>
    <t>JPY Billings Amortization</t>
  </si>
  <si>
    <t>GBP Billings Amortization</t>
  </si>
  <si>
    <t>EUR Billings Forecast</t>
  </si>
  <si>
    <t>JPY Billings Forecast</t>
  </si>
  <si>
    <t>GBP Billings Forecast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</si>
  <si>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</si>
  <si>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</si>
  <si>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</si>
  <si>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</si>
  <si>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</si>
  <si>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</si>
  <si>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</si>
  <si>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</si>
  <si>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</si>
  <si>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</si>
  <si>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</si>
  <si>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</si>
  <si>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Foreign Currency Billings Database</t>
  </si>
  <si>
    <t>These databases get updated during the Matlab Deferred Revenue Model</t>
  </si>
  <si>
    <t>The GBP, JPY and EUR tabs contain historical billings for each currency</t>
  </si>
  <si>
    <t>Deferred Billings are broken down by the length of time they amortize to revenue</t>
  </si>
  <si>
    <t>The Service and Perpetual Billings go to revenue immediately</t>
  </si>
  <si>
    <t>Calculations for the amount of billings that amortize to revenue within one month</t>
  </si>
  <si>
    <t>and over 12 months are to the right of the billings table</t>
  </si>
  <si>
    <t>The GBP_fcst, EUR_fcst, and JPY_fcst tabs contain an estimate of the foreign currency billings over the next 12 months.</t>
  </si>
  <si>
    <t xml:space="preserve">For the billings forecast, it is not necessary to break the deferred billings down by amortization length, but to save time they are copied here </t>
  </si>
  <si>
    <t>in the same format.</t>
  </si>
  <si>
    <t>NOTE: We do not have an explicit forecast of service and perpetual billings. As a result these fields need to be manually entered. The spreadsheet here</t>
  </si>
  <si>
    <t>assumes that the billings for these categories match the prior year for the same period. (i.e. no growth).</t>
  </si>
  <si>
    <r>
      <t xml:space="preserve">The </t>
    </r>
    <r>
      <rPr>
        <i/>
        <sz val="11"/>
        <color theme="1"/>
        <rFont val="Calibri"/>
        <family val="2"/>
        <scheme val="minor"/>
      </rPr>
      <t>'build_for_curr_billings'</t>
    </r>
    <r>
      <rPr>
        <sz val="11"/>
        <color theme="1"/>
        <rFont val="Calibri"/>
        <family val="2"/>
        <scheme val="minor"/>
      </rPr>
      <t xml:space="preserve"> procudure updates these database</t>
    </r>
  </si>
  <si>
    <t>This program will create a dialog box that gives the user the choice of overwriting the Foreign Currency Billings Database</t>
  </si>
  <si>
    <t>2020-01</t>
  </si>
  <si>
    <t>2020-02</t>
  </si>
  <si>
    <t>2020-03</t>
  </si>
  <si>
    <t>AUD Billings Amortization</t>
  </si>
  <si>
    <t>AUD Billings Forecast</t>
  </si>
  <si>
    <t>2015-01</t>
  </si>
  <si>
    <t>2015-02</t>
  </si>
  <si>
    <t>2015-03</t>
  </si>
  <si>
    <t>2015-04</t>
  </si>
  <si>
    <t>2015-05</t>
  </si>
  <si>
    <t>36M</t>
  </si>
  <si>
    <t>NOTE: There have been a large increase in 36M billings, so these tables have been updated to include 36M billings.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</si>
</sst>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0" xfId="1" applyNumberFormat="1" applyFont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164" fontId="0" fillId="0" borderId="0" xfId="0" applyNumberFormat="1"/>
    <xf numFmtId="0" fontId="0" fillId="7" borderId="5" xfId="0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9" fontId="0" fillId="0" borderId="0" xfId="2" applyFont="1"/>
    <xf numFmtId="0" fontId="3" fillId="0" borderId="0" xfId="0" applyFont="1"/>
    <xf numFmtId="164" fontId="0" fillId="3" borderId="0" xfId="1" applyNumberFormat="1" applyFont="1" applyFill="1"/>
    <xf numFmtId="0" fontId="0" fillId="0" borderId="5" xfId="0" applyBorder="1"/>
    <xf numFmtId="0" fontId="0" fillId="0" borderId="11" xfId="0" applyBorder="1"/>
    <xf numFmtId="164" fontId="0" fillId="0" borderId="5" xfId="0" applyNumberFormat="1" applyBorder="1"/>
    <xf numFmtId="164" fontId="0" fillId="0" borderId="11" xfId="0" applyNumberFormat="1" applyBorder="1"/>
    <xf numFmtId="164" fontId="0" fillId="0" borderId="7" xfId="0" applyNumberFormat="1" applyBorder="1"/>
    <xf numFmtId="9" fontId="0" fillId="0" borderId="8" xfId="2" applyFont="1" applyBorder="1"/>
    <xf numFmtId="164" fontId="0" fillId="0" borderId="12" xfId="0" applyNumberFormat="1" applyBorder="1"/>
    <xf numFmtId="9" fontId="0" fillId="0" borderId="13" xfId="2" applyFont="1" applyBorder="1"/>
    <xf numFmtId="0" fontId="0" fillId="0" borderId="11" xfId="0" applyFill="1" applyBorder="1"/>
    <xf numFmtId="164" fontId="0" fillId="3" borderId="7" xfId="1" applyNumberFormat="1" applyFont="1" applyFill="1" applyBorder="1"/>
    <xf numFmtId="164" fontId="0" fillId="3" borderId="8" xfId="1" applyNumberFormat="1" applyFont="1" applyFill="1" applyBorder="1"/>
    <xf numFmtId="164" fontId="0" fillId="3" borderId="12" xfId="1" applyNumberFormat="1" applyFont="1" applyFill="1" applyBorder="1"/>
    <xf numFmtId="164" fontId="0" fillId="3" borderId="13" xfId="1" applyNumberFormat="1" applyFont="1" applyFill="1" applyBorder="1"/>
    <xf numFmtId="164" fontId="0" fillId="0" borderId="8" xfId="0" applyNumberFormat="1" applyBorder="1"/>
    <xf numFmtId="164" fontId="0" fillId="0" borderId="13" xfId="0" applyNumberFormat="1" applyBorder="1"/>
    <xf numFmtId="9" fontId="0" fillId="0" borderId="0" xfId="0" applyNumberFormat="1"/>
    <xf numFmtId="164" fontId="0" fillId="0" borderId="0" xfId="0" applyNumberFormat="1" applyBorder="1"/>
    <xf numFmtId="9" fontId="0" fillId="0" borderId="0" xfId="2" applyFont="1" applyBorder="1"/>
    <xf numFmtId="0" fontId="0" fillId="0" borderId="0" xfId="0" applyBorder="1"/>
    <xf numFmtId="164" fontId="0" fillId="0" borderId="0" xfId="1" applyNumberFormat="1" applyFont="1" applyBorder="1"/>
    <xf numFmtId="164" fontId="0" fillId="4" borderId="0" xfId="1" applyNumberFormat="1" applyFont="1" applyFill="1" applyBorder="1"/>
    <xf numFmtId="164" fontId="0" fillId="3" borderId="14" xfId="1" applyNumberFormat="1" applyFont="1" applyFill="1" applyBorder="1"/>
    <xf numFmtId="164" fontId="0" fillId="3" borderId="0" xfId="1" applyNumberFormat="1" applyFont="1" applyFill="1" applyBorder="1"/>
    <xf numFmtId="0" fontId="0" fillId="7" borderId="11" xfId="0" applyFill="1" applyBorder="1" applyAlignment="1">
      <alignment horizontal="right"/>
    </xf>
    <xf numFmtId="164" fontId="0" fillId="0" borderId="6" xfId="0" applyNumberFormat="1" applyBorder="1"/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2" xfId="0" applyBorder="1"/>
    <xf numFmtId="0" fontId="0" fillId="0" borderId="0" xfId="0" applyFill="1" applyBorder="1"/>
    <xf numFmtId="0" fontId="0" fillId="0" borderId="6" xfId="0" applyBorder="1"/>
    <xf numFmtId="0" fontId="0" fillId="9" borderId="11" xfId="0" applyFill="1" applyBorder="1"/>
    <xf numFmtId="0" fontId="0" fillId="9" borderId="2" xfId="0" applyFill="1" applyBorder="1"/>
    <xf numFmtId="0" fontId="0" fillId="9" borderId="3" xfId="0" applyFill="1" applyBorder="1" applyAlignment="1">
      <alignment horizontal="right"/>
    </xf>
    <xf numFmtId="0" fontId="0" fillId="9" borderId="4" xfId="0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8" fillId="0" borderId="0" xfId="0" applyFont="1"/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Billing</a:t>
            </a:r>
            <a:r>
              <a:rPr lang="en-US" baseline="0"/>
              <a:t> Term Forecast AUD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AUD_fcst!$Q$5:$Q$16</c:f>
              <c:numCache>
                <c:formatCode>0%</c:formatCode>
                <c:ptCount val="12"/>
                <c:pt idx="0">
                  <c:v>0.44627539178699976</c:v>
                </c:pt>
                <c:pt idx="1">
                  <c:v>0.5204734009243579</c:v>
                </c:pt>
                <c:pt idx="2">
                  <c:v>0.35017304458120507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A-4492-8F29-DE543CD4F222}"/>
            </c:ext>
          </c:extLst>
        </c:ser>
        <c:ser>
          <c:idx val="1"/>
          <c:order val="1"/>
          <c:tx>
            <c:v>12M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AUD_fcst!$T$5:$T$16</c:f>
              <c:numCache>
                <c:formatCode>0%</c:formatCode>
                <c:ptCount val="12"/>
                <c:pt idx="0">
                  <c:v>0.25297049407644018</c:v>
                </c:pt>
                <c:pt idx="1">
                  <c:v>0.39889358282933612</c:v>
                </c:pt>
                <c:pt idx="2">
                  <c:v>0.48439142246603539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A-4492-8F29-DE543CD4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840560"/>
        <c:axId val="676840888"/>
      </c:lineChart>
      <c:catAx>
        <c:axId val="67684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 of 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40888"/>
        <c:crosses val="autoZero"/>
        <c:auto val="1"/>
        <c:lblAlgn val="ctr"/>
        <c:lblOffset val="100"/>
        <c:noMultiLvlLbl val="0"/>
      </c:catAx>
      <c:valAx>
        <c:axId val="67684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billings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4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Billing</a:t>
            </a:r>
            <a:r>
              <a:rPr lang="en-US" baseline="0"/>
              <a:t> Term Forecast GBP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GBP_fcst!$Q$5:$Q$16</c:f>
              <c:numCache>
                <c:formatCode>0%</c:formatCode>
                <c:ptCount val="12"/>
                <c:pt idx="0">
                  <c:v>0.50716856198853644</c:v>
                </c:pt>
                <c:pt idx="1">
                  <c:v>0.41248675503038845</c:v>
                </c:pt>
                <c:pt idx="2">
                  <c:v>0.39122592125059413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F-49E6-AB1C-F4F7B51F1C86}"/>
            </c:ext>
          </c:extLst>
        </c:ser>
        <c:ser>
          <c:idx val="1"/>
          <c:order val="1"/>
          <c:tx>
            <c:v>12M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GBP_fcst!$T$5:$T$16</c:f>
              <c:numCache>
                <c:formatCode>0%</c:formatCode>
                <c:ptCount val="12"/>
                <c:pt idx="0">
                  <c:v>0.38830547326586995</c:v>
                </c:pt>
                <c:pt idx="1">
                  <c:v>0.32807406593914273</c:v>
                </c:pt>
                <c:pt idx="2">
                  <c:v>0.50701046110469206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F-49E6-AB1C-F4F7B51F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840560"/>
        <c:axId val="676840888"/>
      </c:lineChart>
      <c:catAx>
        <c:axId val="67684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 of 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40888"/>
        <c:crosses val="autoZero"/>
        <c:auto val="1"/>
        <c:lblAlgn val="ctr"/>
        <c:lblOffset val="100"/>
        <c:noMultiLvlLbl val="0"/>
      </c:catAx>
      <c:valAx>
        <c:axId val="67684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billings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4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Billing</a:t>
            </a:r>
            <a:r>
              <a:rPr lang="en-US" baseline="0"/>
              <a:t> Term Forecast JPY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JPY_fcst!$Q$5:$Q$16</c:f>
              <c:numCache>
                <c:formatCode>0%</c:formatCode>
                <c:ptCount val="12"/>
                <c:pt idx="0">
                  <c:v>0.3979363728069753</c:v>
                </c:pt>
                <c:pt idx="1">
                  <c:v>0.21242933087240135</c:v>
                </c:pt>
                <c:pt idx="2">
                  <c:v>0.27271511269851834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5-4E25-98AB-DB4189F8088F}"/>
            </c:ext>
          </c:extLst>
        </c:ser>
        <c:ser>
          <c:idx val="1"/>
          <c:order val="1"/>
          <c:tx>
            <c:v>12M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JPY_fcst!$T$5:$T$16</c:f>
              <c:numCache>
                <c:formatCode>0%</c:formatCode>
                <c:ptCount val="12"/>
                <c:pt idx="0">
                  <c:v>0.57426234871788473</c:v>
                </c:pt>
                <c:pt idx="1">
                  <c:v>0.73818831130157658</c:v>
                </c:pt>
                <c:pt idx="2">
                  <c:v>0.70327303004061148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5-4E25-98AB-DB4189F80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840560"/>
        <c:axId val="676840888"/>
      </c:lineChart>
      <c:catAx>
        <c:axId val="67684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 of 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40888"/>
        <c:crosses val="autoZero"/>
        <c:auto val="1"/>
        <c:lblAlgn val="ctr"/>
        <c:lblOffset val="100"/>
        <c:noMultiLvlLbl val="0"/>
      </c:catAx>
      <c:valAx>
        <c:axId val="67684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billings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4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Billing</a:t>
            </a:r>
            <a:r>
              <a:rPr lang="en-US" baseline="0"/>
              <a:t> Term Forecast EUR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EUR_fcst!$Q$5:$Q$16</c:f>
              <c:numCache>
                <c:formatCode>0%</c:formatCode>
                <c:ptCount val="12"/>
                <c:pt idx="0">
                  <c:v>0.49703729600146063</c:v>
                </c:pt>
                <c:pt idx="1">
                  <c:v>0.42333892949887109</c:v>
                </c:pt>
                <c:pt idx="2">
                  <c:v>0.34795565970384407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3-40D2-B6FD-FCFF82705009}"/>
            </c:ext>
          </c:extLst>
        </c:ser>
        <c:ser>
          <c:idx val="1"/>
          <c:order val="1"/>
          <c:tx>
            <c:v>12M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EUR_fcst!$T$5:$T$16</c:f>
              <c:numCache>
                <c:formatCode>0%</c:formatCode>
                <c:ptCount val="12"/>
                <c:pt idx="0">
                  <c:v>0.46868473349638534</c:v>
                </c:pt>
                <c:pt idx="1">
                  <c:v>0.55243438147765456</c:v>
                </c:pt>
                <c:pt idx="2">
                  <c:v>0.62427010797651827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3-40D2-B6FD-FCFF82705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840560"/>
        <c:axId val="676840888"/>
      </c:lineChart>
      <c:catAx>
        <c:axId val="67684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 of 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40888"/>
        <c:crosses val="autoZero"/>
        <c:auto val="1"/>
        <c:lblAlgn val="ctr"/>
        <c:lblOffset val="100"/>
        <c:noMultiLvlLbl val="0"/>
      </c:catAx>
      <c:valAx>
        <c:axId val="67684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billings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4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152400</xdr:rowOff>
    </xdr:from>
    <xdr:to>
      <xdr:col>15</xdr:col>
      <xdr:colOff>434340</xdr:colOff>
      <xdr:row>35</xdr:row>
      <xdr:rowOff>115391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F41E7-ED54-47D7-A1FC-B22890C86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86100"/>
          <a:ext cx="9582150" cy="3391991"/>
        </a:xfrm>
        <a:prstGeom prst="rect">
          <a:avLst/>
        </a:prstGeom>
        <a:ln w="12700"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0</xdr:colOff>
      <xdr:row>45</xdr:row>
      <xdr:rowOff>142875</xdr:rowOff>
    </xdr:from>
    <xdr:to>
      <xdr:col>16</xdr:col>
      <xdr:colOff>303543</xdr:colOff>
      <xdr:row>61</xdr:row>
      <xdr:rowOff>102494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C3F63C-E1F0-4020-B32D-3467F9AFD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410575"/>
          <a:ext cx="10057143" cy="3009524"/>
        </a:xfrm>
        <a:prstGeom prst="rect">
          <a:avLst/>
        </a:prstGeom>
        <a:ln w="15875"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158751</xdr:colOff>
      <xdr:row>23</xdr:row>
      <xdr:rowOff>84666</xdr:rowOff>
    </xdr:from>
    <xdr:to>
      <xdr:col>14</xdr:col>
      <xdr:colOff>52917</xdr:colOff>
      <xdr:row>28</xdr:row>
      <xdr:rowOff>42333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A21F6A4-C490-4970-848D-9B4F91C6B18B}"/>
            </a:ext>
          </a:extLst>
        </xdr:cNvPr>
        <xdr:cNvSpPr/>
      </xdr:nvSpPr>
      <xdr:spPr>
        <a:xfrm>
          <a:off x="7416801" y="4542366"/>
          <a:ext cx="3685116" cy="9101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Note: Need to adjust</a:t>
          </a:r>
          <a:r>
            <a:rPr lang="en-US" sz="1100" baseline="0"/>
            <a:t> the service and perpetual billings manually as these are not forecasted in the deferred revenue program. Simply link to last years billings</a:t>
          </a:r>
        </a:p>
        <a:p>
          <a:pPr algn="l"/>
          <a:endParaRPr lang="en-US" sz="1100"/>
        </a:p>
      </xdr:txBody>
    </xdr:sp>
    <xdr:clientData/>
  </xdr:twoCellAnchor>
  <xdr:twoCellAnchor>
    <xdr:from>
      <xdr:col>4</xdr:col>
      <xdr:colOff>201083</xdr:colOff>
      <xdr:row>21</xdr:row>
      <xdr:rowOff>14817</xdr:rowOff>
    </xdr:from>
    <xdr:to>
      <xdr:col>9</xdr:col>
      <xdr:colOff>560917</xdr:colOff>
      <xdr:row>35</xdr:row>
      <xdr:rowOff>91017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97FFC-A2D6-4504-968B-63A61D677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158751</xdr:colOff>
      <xdr:row>23</xdr:row>
      <xdr:rowOff>84666</xdr:rowOff>
    </xdr:from>
    <xdr:to>
      <xdr:col>14</xdr:col>
      <xdr:colOff>52917</xdr:colOff>
      <xdr:row>28</xdr:row>
      <xdr:rowOff>42333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E04F23F-B6F5-48AB-A098-6359A8765929}"/>
            </a:ext>
          </a:extLst>
        </xdr:cNvPr>
        <xdr:cNvSpPr/>
      </xdr:nvSpPr>
      <xdr:spPr>
        <a:xfrm>
          <a:off x="7440084" y="4540249"/>
          <a:ext cx="3693583" cy="9101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Note: Need to adjust</a:t>
          </a:r>
          <a:r>
            <a:rPr lang="en-US" sz="1100" baseline="0"/>
            <a:t> the service and perpetual billings manually as these are not forecasted in the deferred revenue program. Simply link to last years billings</a:t>
          </a:r>
        </a:p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23</xdr:row>
      <xdr:rowOff>0</xdr:rowOff>
    </xdr:from>
    <xdr:to>
      <xdr:col>9</xdr:col>
      <xdr:colOff>359834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C7E2A2-CAC1-45F9-BED5-7BD21AAB4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984249</xdr:colOff>
      <xdr:row>25</xdr:row>
      <xdr:rowOff>95250</xdr:rowOff>
    </xdr:from>
    <xdr:to>
      <xdr:col>13</xdr:col>
      <xdr:colOff>721679</xdr:colOff>
      <xdr:row>30</xdr:row>
      <xdr:rowOff>57992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B5EC29-61AC-47A2-AFFB-37EF1E534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5416" y="4931833"/>
          <a:ext cx="3695597" cy="919052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23</xdr:row>
      <xdr:rowOff>0</xdr:rowOff>
    </xdr:from>
    <xdr:to>
      <xdr:col>9</xdr:col>
      <xdr:colOff>317500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91CFBE-FBAC-46B4-8C83-020FB72B0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338667</xdr:colOff>
      <xdr:row>25</xdr:row>
      <xdr:rowOff>137584</xdr:rowOff>
    </xdr:from>
    <xdr:to>
      <xdr:col>14</xdr:col>
      <xdr:colOff>209872</xdr:colOff>
      <xdr:row>30</xdr:row>
      <xdr:rowOff>94611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D7FA17-D233-4B7B-A5E1-69154B1EC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4974167"/>
          <a:ext cx="3695599" cy="919052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22</xdr:row>
      <xdr:rowOff>0</xdr:rowOff>
    </xdr:from>
    <xdr:to>
      <xdr:col>9</xdr:col>
      <xdr:colOff>359834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18AAB2-70FF-40A3-B0BF-DA56115E4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02C9-01F7-47F6-AEEA-C70E051A220A}">
  <dimension ref="A1:P44"/>
  <sheetViews>
    <sheetView workbookViewId="0">
      <selection activeCell="D5" sqref="D5"/>
    </sheetView>
  </sheetViews>
  <sheetFormatPr defaultRowHeight="14.4" x14ac:dyDescent="0.3"/>
  <sheetData>
    <row r="1" spans="1:16" ht="21" x14ac:dyDescent="0.4">
      <c r="A1" s="53" t="s">
        <v>81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5"/>
    </row>
    <row r="3" spans="1:16" x14ac:dyDescent="0.3">
      <c r="A3" s="52" t="s">
        <v>106</v>
      </c>
    </row>
    <row r="5" spans="1:16" x14ac:dyDescent="0.3">
      <c r="A5" t="s">
        <v>82</v>
      </c>
    </row>
    <row r="7" spans="1:16" x14ac:dyDescent="0.3">
      <c r="A7" t="s">
        <v>93</v>
      </c>
    </row>
    <row r="8" spans="1:16" x14ac:dyDescent="0.3">
      <c r="B8" t="s">
        <v>94</v>
      </c>
    </row>
    <row r="10" spans="1:16" x14ac:dyDescent="0.3">
      <c r="A10" t="s">
        <v>83</v>
      </c>
    </row>
    <row r="12" spans="1:16" x14ac:dyDescent="0.3">
      <c r="B12" t="s">
        <v>84</v>
      </c>
    </row>
    <row r="13" spans="1:16" x14ac:dyDescent="0.3">
      <c r="B13" t="s">
        <v>85</v>
      </c>
    </row>
    <row r="15" spans="1:16" x14ac:dyDescent="0.3">
      <c r="B15" t="s">
        <v>86</v>
      </c>
    </row>
    <row r="16" spans="1:16" x14ac:dyDescent="0.3">
      <c r="B16" t="s">
        <v>87</v>
      </c>
    </row>
    <row r="38" spans="1:2" x14ac:dyDescent="0.3">
      <c r="A38" t="s">
        <v>88</v>
      </c>
    </row>
    <row r="40" spans="1:2" x14ac:dyDescent="0.3">
      <c r="B40" t="s">
        <v>89</v>
      </c>
    </row>
    <row r="41" spans="1:2" x14ac:dyDescent="0.3">
      <c r="B41" t="s">
        <v>90</v>
      </c>
    </row>
    <row r="43" spans="1:2" x14ac:dyDescent="0.3">
      <c r="B43" t="s">
        <v>91</v>
      </c>
    </row>
    <row r="44" spans="1:2" x14ac:dyDescent="0.3">
      <c r="B44" t="s">
        <v>92</v>
      </c>
    </row>
  </sheetData>
  <mergeCells count="1">
    <mergeCell ref="A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828DC-9523-4A9D-8ED1-1FB196C69C8A}">
  <dimension ref="B1:T33"/>
  <sheetViews>
    <sheetView tabSelected="1" zoomScale="90" zoomScaleNormal="90" workbookViewId="0">
      <selection activeCell="B6" sqref="B6"/>
    </sheetView>
  </sheetViews>
  <sheetFormatPr defaultRowHeight="14.4" x14ac:dyDescent="0.3"/>
  <cols>
    <col min="4" max="4" width="13.33203125" bestFit="1" customWidth="1"/>
    <col min="5" max="5" width="15.33203125" bestFit="1" customWidth="1"/>
    <col min="6" max="6" width="13.33203125" bestFit="1" customWidth="1"/>
    <col min="7" max="7" width="10.5546875" bestFit="1" customWidth="1"/>
    <col min="8" max="8" width="13.33203125" bestFit="1" customWidth="1"/>
    <col min="9" max="9" width="10.5546875" bestFit="1" customWidth="1"/>
    <col min="10" max="10" width="14.33203125" bestFit="1" customWidth="1"/>
    <col min="11" max="11" width="13.33203125" bestFit="1" customWidth="1"/>
    <col min="12" max="12" width="14.5546875" bestFit="1" customWidth="1"/>
    <col min="13" max="13" width="15.6640625" bestFit="1" customWidth="1"/>
    <col min="14" max="14" width="13.33203125" bestFit="1" customWidth="1"/>
    <col min="15" max="15" width="13.33203125" customWidth="1"/>
    <col min="16" max="16" width="12.5546875" bestFit="1" customWidth="1"/>
    <col min="17" max="17" width="7.5546875" customWidth="1"/>
    <col min="19" max="19" width="13.33203125" bestFit="1" customWidth="1"/>
    <col min="20" max="20" width="4.6640625" bestFit="1" customWidth="1"/>
  </cols>
  <sheetData>
    <row r="1" spans="2:20" ht="21" x14ac:dyDescent="0.4">
      <c r="G1" s="15" t="s">
        <v>99</v>
      </c>
    </row>
    <row r="3" spans="2:20" x14ac:dyDescent="0.3">
      <c r="D3" s="56" t="s">
        <v>54</v>
      </c>
      <c r="E3" s="57"/>
      <c r="F3" s="57"/>
      <c r="G3" s="57"/>
      <c r="H3" s="57"/>
      <c r="I3" s="57"/>
      <c r="J3" s="57"/>
      <c r="K3" s="58"/>
      <c r="L3" s="7" t="s">
        <v>55</v>
      </c>
      <c r="M3" s="8" t="s">
        <v>56</v>
      </c>
      <c r="N3" s="10" t="s">
        <v>57</v>
      </c>
      <c r="O3" s="9"/>
      <c r="P3" s="59" t="s">
        <v>60</v>
      </c>
      <c r="Q3" s="60"/>
      <c r="S3" s="59" t="s">
        <v>61</v>
      </c>
      <c r="T3" s="60"/>
    </row>
    <row r="4" spans="2:20" x14ac:dyDescent="0.3">
      <c r="B4" s="5" t="s">
        <v>0</v>
      </c>
      <c r="C4" s="44"/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4" t="s">
        <v>8</v>
      </c>
      <c r="L4" s="6" t="s">
        <v>9</v>
      </c>
      <c r="M4" s="6" t="s">
        <v>10</v>
      </c>
      <c r="N4" s="11" t="s">
        <v>58</v>
      </c>
      <c r="O4" s="9"/>
      <c r="P4" s="12" t="s">
        <v>59</v>
      </c>
      <c r="Q4" s="13" t="s">
        <v>62</v>
      </c>
      <c r="S4" s="12" t="s">
        <v>59</v>
      </c>
      <c r="T4" s="13" t="s">
        <v>62</v>
      </c>
    </row>
    <row r="5" spans="2:20" x14ac:dyDescent="0.3">
      <c r="B5" s="18" t="s">
        <v>74</v>
      </c>
      <c r="C5" s="35">
        <v>0</v>
      </c>
      <c r="D5" s="16">
        <v>14931169.619033718</v>
      </c>
      <c r="E5" s="16">
        <v>13728186.020000003</v>
      </c>
      <c r="F5" s="16">
        <v>-176150.76</v>
      </c>
      <c r="G5" s="16">
        <v>0</v>
      </c>
      <c r="H5" s="16">
        <v>1566285.4900000002</v>
      </c>
      <c r="I5" s="16">
        <v>0</v>
      </c>
      <c r="J5" s="16">
        <v>24218443.40766893</v>
      </c>
      <c r="K5" s="16">
        <v>0</v>
      </c>
      <c r="L5" s="37">
        <v>0</v>
      </c>
      <c r="M5" s="37">
        <v>0</v>
      </c>
      <c r="N5" s="30">
        <f>SUM(D5:M5)</f>
        <v>54267933.776702642</v>
      </c>
      <c r="O5" s="9"/>
      <c r="P5" s="21">
        <f>+M5+L5+J5</f>
        <v>24218443.40766893</v>
      </c>
      <c r="Q5" s="22">
        <f>+P5/N5</f>
        <v>0.44627539178699976</v>
      </c>
      <c r="S5" s="21">
        <f>+E5</f>
        <v>13728186.020000003</v>
      </c>
      <c r="T5" s="22">
        <f>+S5/N5</f>
        <v>0.25297049407644018</v>
      </c>
    </row>
    <row r="6" spans="2:20" x14ac:dyDescent="0.3">
      <c r="B6" s="18" t="s">
        <v>95</v>
      </c>
      <c r="C6" s="35">
        <v>0</v>
      </c>
      <c r="D6" s="16">
        <v>1541137.7530683223</v>
      </c>
      <c r="E6" s="16">
        <v>15045177.6</v>
      </c>
      <c r="F6" s="16">
        <v>162615</v>
      </c>
      <c r="G6" s="16">
        <v>0</v>
      </c>
      <c r="H6" s="16">
        <v>1331504.6200000001</v>
      </c>
      <c r="I6" s="16">
        <v>6000</v>
      </c>
      <c r="J6" s="16">
        <v>19630836.619232461</v>
      </c>
      <c r="K6" s="16">
        <v>0</v>
      </c>
      <c r="L6" s="37">
        <v>0</v>
      </c>
      <c r="M6" s="37">
        <v>0</v>
      </c>
      <c r="N6" s="31">
        <f t="shared" ref="N6:N7" si="0">SUM(D6:M6)</f>
        <v>37717271.592300788</v>
      </c>
      <c r="O6" s="9"/>
      <c r="P6" s="23">
        <f t="shared" ref="P6:P16" si="1">+M6+L6+J6</f>
        <v>19630836.619232461</v>
      </c>
      <c r="Q6" s="24">
        <f t="shared" ref="Q6:Q16" si="2">+P6/N6</f>
        <v>0.5204734009243579</v>
      </c>
      <c r="S6" s="23">
        <f t="shared" ref="S6:S16" si="3">+E6</f>
        <v>15045177.6</v>
      </c>
      <c r="T6" s="24">
        <f t="shared" ref="T6:T16" si="4">+S6/N6</f>
        <v>0.39889358282933612</v>
      </c>
    </row>
    <row r="7" spans="2:20" x14ac:dyDescent="0.3">
      <c r="B7" s="18" t="s">
        <v>96</v>
      </c>
      <c r="C7" s="35">
        <v>0</v>
      </c>
      <c r="D7" s="16">
        <v>7645075.5528067779</v>
      </c>
      <c r="E7" s="16">
        <v>27513907.599999998</v>
      </c>
      <c r="F7" s="16">
        <v>0</v>
      </c>
      <c r="G7" s="16">
        <v>0</v>
      </c>
      <c r="H7" s="16">
        <v>1751824.88</v>
      </c>
      <c r="I7" s="16">
        <v>0</v>
      </c>
      <c r="J7" s="16">
        <v>19890172.174329776</v>
      </c>
      <c r="K7" s="16">
        <v>0</v>
      </c>
      <c r="L7" s="37">
        <v>0</v>
      </c>
      <c r="M7" s="37">
        <v>0</v>
      </c>
      <c r="N7" s="31">
        <f t="shared" si="0"/>
        <v>56800980.207136557</v>
      </c>
      <c r="O7" s="9"/>
      <c r="P7" s="23">
        <f t="shared" si="1"/>
        <v>19890172.174329776</v>
      </c>
      <c r="Q7" s="24">
        <f t="shared" si="2"/>
        <v>0.35017304458120507</v>
      </c>
      <c r="S7" s="23">
        <f t="shared" si="3"/>
        <v>27513907.599999998</v>
      </c>
      <c r="T7" s="24">
        <f t="shared" si="4"/>
        <v>0.48439142246603539</v>
      </c>
    </row>
    <row r="8" spans="2:20" x14ac:dyDescent="0.3">
      <c r="B8" s="18"/>
      <c r="C8" s="35"/>
      <c r="D8" s="16"/>
      <c r="E8" s="16"/>
      <c r="F8" s="16"/>
      <c r="G8" s="16"/>
      <c r="H8" s="16"/>
      <c r="I8" s="16"/>
      <c r="J8" s="16"/>
      <c r="K8" s="16"/>
      <c r="L8" s="37"/>
      <c r="M8" s="37"/>
      <c r="N8" s="31"/>
      <c r="O8" s="9"/>
      <c r="P8" s="23">
        <f t="shared" si="1"/>
        <v>0</v>
      </c>
      <c r="Q8" s="24" t="e">
        <f t="shared" si="2"/>
        <v>#DIV/0!</v>
      </c>
      <c r="S8" s="23">
        <f t="shared" si="3"/>
        <v>0</v>
      </c>
      <c r="T8" s="24" t="e">
        <f t="shared" si="4"/>
        <v>#DIV/0!</v>
      </c>
    </row>
    <row r="9" spans="2:20" x14ac:dyDescent="0.3">
      <c r="B9" s="18"/>
      <c r="C9" s="35"/>
      <c r="D9" s="16"/>
      <c r="E9" s="16"/>
      <c r="F9" s="16"/>
      <c r="G9" s="16"/>
      <c r="H9" s="16"/>
      <c r="I9" s="16"/>
      <c r="J9" s="16"/>
      <c r="K9" s="16"/>
      <c r="L9" s="37"/>
      <c r="M9" s="37"/>
      <c r="N9" s="31"/>
      <c r="O9" s="9"/>
      <c r="P9" s="23">
        <f t="shared" si="1"/>
        <v>0</v>
      </c>
      <c r="Q9" s="24" t="e">
        <f t="shared" si="2"/>
        <v>#DIV/0!</v>
      </c>
      <c r="S9" s="23">
        <f t="shared" si="3"/>
        <v>0</v>
      </c>
      <c r="T9" s="24" t="e">
        <f t="shared" si="4"/>
        <v>#DIV/0!</v>
      </c>
    </row>
    <row r="10" spans="2:20" x14ac:dyDescent="0.3">
      <c r="B10" s="18"/>
      <c r="C10" s="35"/>
      <c r="D10" s="16"/>
      <c r="E10" s="16"/>
      <c r="F10" s="16"/>
      <c r="G10" s="16"/>
      <c r="H10" s="16"/>
      <c r="I10" s="16"/>
      <c r="J10" s="16"/>
      <c r="K10" s="16"/>
      <c r="L10" s="37"/>
      <c r="M10" s="37"/>
      <c r="N10" s="31"/>
      <c r="O10" s="9"/>
      <c r="P10" s="23">
        <f t="shared" si="1"/>
        <v>0</v>
      </c>
      <c r="Q10" s="24" t="e">
        <f t="shared" si="2"/>
        <v>#DIV/0!</v>
      </c>
      <c r="S10" s="23">
        <f t="shared" si="3"/>
        <v>0</v>
      </c>
      <c r="T10" s="24" t="e">
        <f t="shared" si="4"/>
        <v>#DIV/0!</v>
      </c>
    </row>
    <row r="11" spans="2:20" x14ac:dyDescent="0.3">
      <c r="B11" s="18"/>
      <c r="C11" s="35"/>
      <c r="D11" s="16"/>
      <c r="E11" s="16"/>
      <c r="F11" s="16"/>
      <c r="G11" s="16"/>
      <c r="H11" s="16"/>
      <c r="I11" s="16"/>
      <c r="J11" s="16"/>
      <c r="K11" s="16"/>
      <c r="L11" s="37"/>
      <c r="M11" s="37"/>
      <c r="N11" s="31"/>
      <c r="O11" s="9"/>
      <c r="P11" s="23">
        <f t="shared" si="1"/>
        <v>0</v>
      </c>
      <c r="Q11" s="24" t="e">
        <f t="shared" si="2"/>
        <v>#DIV/0!</v>
      </c>
      <c r="S11" s="23">
        <f t="shared" si="3"/>
        <v>0</v>
      </c>
      <c r="T11" s="24" t="e">
        <f t="shared" si="4"/>
        <v>#DIV/0!</v>
      </c>
    </row>
    <row r="12" spans="2:20" x14ac:dyDescent="0.3">
      <c r="B12" s="25"/>
      <c r="C12" s="45"/>
      <c r="D12" s="16"/>
      <c r="E12" s="16"/>
      <c r="F12" s="16"/>
      <c r="G12" s="16"/>
      <c r="H12" s="16"/>
      <c r="I12" s="16"/>
      <c r="J12" s="16"/>
      <c r="K12" s="16"/>
      <c r="L12" s="37"/>
      <c r="M12" s="37"/>
      <c r="N12" s="31"/>
      <c r="O12" s="9"/>
      <c r="P12" s="23">
        <f t="shared" si="1"/>
        <v>0</v>
      </c>
      <c r="Q12" s="24" t="e">
        <f t="shared" si="2"/>
        <v>#DIV/0!</v>
      </c>
      <c r="S12" s="23">
        <f t="shared" si="3"/>
        <v>0</v>
      </c>
      <c r="T12" s="24" t="e">
        <f t="shared" si="4"/>
        <v>#DIV/0!</v>
      </c>
    </row>
    <row r="13" spans="2:20" x14ac:dyDescent="0.3">
      <c r="B13" s="18"/>
      <c r="C13" s="35"/>
      <c r="D13" s="16"/>
      <c r="E13" s="16"/>
      <c r="F13" s="16"/>
      <c r="G13" s="16"/>
      <c r="H13" s="16"/>
      <c r="I13" s="16"/>
      <c r="J13" s="16"/>
      <c r="K13" s="16"/>
      <c r="L13" s="37"/>
      <c r="M13" s="37"/>
      <c r="N13" s="31"/>
      <c r="O13" s="9"/>
      <c r="P13" s="23">
        <f t="shared" si="1"/>
        <v>0</v>
      </c>
      <c r="Q13" s="24" t="e">
        <f t="shared" si="2"/>
        <v>#DIV/0!</v>
      </c>
      <c r="S13" s="23">
        <f t="shared" si="3"/>
        <v>0</v>
      </c>
      <c r="T13" s="24" t="e">
        <f t="shared" si="4"/>
        <v>#DIV/0!</v>
      </c>
    </row>
    <row r="14" spans="2:20" x14ac:dyDescent="0.3">
      <c r="B14" s="18"/>
      <c r="C14" s="35"/>
      <c r="D14" s="16"/>
      <c r="E14" s="16"/>
      <c r="F14" s="16"/>
      <c r="G14" s="16"/>
      <c r="H14" s="16"/>
      <c r="I14" s="16"/>
      <c r="J14" s="16"/>
      <c r="K14" s="16"/>
      <c r="L14" s="37"/>
      <c r="M14" s="37"/>
      <c r="N14" s="31"/>
      <c r="O14" s="9"/>
      <c r="P14" s="23">
        <f t="shared" si="1"/>
        <v>0</v>
      </c>
      <c r="Q14" s="24" t="e">
        <f t="shared" si="2"/>
        <v>#DIV/0!</v>
      </c>
      <c r="S14" s="23">
        <f t="shared" si="3"/>
        <v>0</v>
      </c>
      <c r="T14" s="24" t="e">
        <f t="shared" si="4"/>
        <v>#DIV/0!</v>
      </c>
    </row>
    <row r="15" spans="2:20" x14ac:dyDescent="0.3">
      <c r="B15" s="25"/>
      <c r="C15" s="45"/>
      <c r="D15" s="16"/>
      <c r="E15" s="16"/>
      <c r="F15" s="16"/>
      <c r="G15" s="16"/>
      <c r="H15" s="16"/>
      <c r="I15" s="16"/>
      <c r="J15" s="16"/>
      <c r="K15" s="16"/>
      <c r="L15" s="37"/>
      <c r="M15" s="37"/>
      <c r="N15" s="31"/>
      <c r="O15" s="9"/>
      <c r="P15" s="23">
        <f t="shared" si="1"/>
        <v>0</v>
      </c>
      <c r="Q15" s="24" t="e">
        <f t="shared" si="2"/>
        <v>#DIV/0!</v>
      </c>
      <c r="S15" s="23">
        <f t="shared" si="3"/>
        <v>0</v>
      </c>
      <c r="T15" s="24" t="e">
        <f t="shared" si="4"/>
        <v>#DIV/0!</v>
      </c>
    </row>
    <row r="16" spans="2:20" x14ac:dyDescent="0.3">
      <c r="B16" s="25"/>
      <c r="C16" s="45"/>
      <c r="D16" s="16"/>
      <c r="E16" s="16"/>
      <c r="F16" s="16"/>
      <c r="G16" s="16"/>
      <c r="H16" s="16"/>
      <c r="I16" s="16"/>
      <c r="J16" s="16"/>
      <c r="K16" s="16"/>
      <c r="L16" s="37"/>
      <c r="M16" s="37"/>
      <c r="N16" s="31"/>
      <c r="O16" s="9"/>
      <c r="P16" s="23">
        <f t="shared" si="1"/>
        <v>0</v>
      </c>
      <c r="Q16" s="24" t="e">
        <f t="shared" si="2"/>
        <v>#DIV/0!</v>
      </c>
      <c r="S16" s="23">
        <f t="shared" si="3"/>
        <v>0</v>
      </c>
      <c r="T16" s="24" t="e">
        <f t="shared" si="4"/>
        <v>#DIV/0!</v>
      </c>
    </row>
    <row r="17" spans="2:20" x14ac:dyDescent="0.3">
      <c r="B17" s="25"/>
      <c r="C17" s="45"/>
      <c r="D17" s="16"/>
      <c r="E17" s="16"/>
      <c r="F17" s="16"/>
      <c r="G17" s="16"/>
      <c r="H17" s="16"/>
      <c r="I17" s="16"/>
      <c r="J17" s="16"/>
      <c r="K17" s="16"/>
      <c r="L17" s="37"/>
      <c r="M17" s="37"/>
      <c r="N17" s="31"/>
      <c r="O17" s="9"/>
      <c r="P17" s="23"/>
      <c r="Q17" s="24"/>
      <c r="S17" s="23"/>
      <c r="T17" s="24"/>
    </row>
    <row r="18" spans="2:20" x14ac:dyDescent="0.3">
      <c r="B18" s="25"/>
      <c r="C18" s="45"/>
      <c r="D18" s="16"/>
      <c r="E18" s="16"/>
      <c r="F18" s="16"/>
      <c r="G18" s="16"/>
      <c r="H18" s="16"/>
      <c r="I18" s="16"/>
      <c r="J18" s="16"/>
      <c r="K18" s="16"/>
      <c r="L18" s="37"/>
      <c r="M18" s="37"/>
      <c r="N18" s="31"/>
      <c r="O18" s="9"/>
      <c r="P18" s="23"/>
      <c r="Q18" s="24"/>
      <c r="S18" s="23"/>
      <c r="T18" s="24"/>
    </row>
    <row r="19" spans="2:20" x14ac:dyDescent="0.3">
      <c r="B19" s="25"/>
      <c r="C19" s="45"/>
      <c r="D19" s="16"/>
      <c r="E19" s="16"/>
      <c r="F19" s="16"/>
      <c r="G19" s="16"/>
      <c r="H19" s="16"/>
      <c r="I19" s="16"/>
      <c r="J19" s="16"/>
      <c r="K19" s="16"/>
      <c r="L19" s="37"/>
      <c r="M19" s="37"/>
      <c r="N19" s="31"/>
      <c r="O19" s="9"/>
      <c r="P19" s="23"/>
      <c r="Q19" s="24"/>
      <c r="S19" s="23"/>
      <c r="T19" s="24"/>
    </row>
    <row r="22" spans="2:20" x14ac:dyDescent="0.3"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20" x14ac:dyDescent="0.3"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20" x14ac:dyDescent="0.3"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20" x14ac:dyDescent="0.3"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20" x14ac:dyDescent="0.3"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20" x14ac:dyDescent="0.3"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20" x14ac:dyDescent="0.3"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20" x14ac:dyDescent="0.3"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20" x14ac:dyDescent="0.3"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20" x14ac:dyDescent="0.3"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20" x14ac:dyDescent="0.3"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4:13" x14ac:dyDescent="0.3">
      <c r="D33" s="1"/>
      <c r="E33" s="1"/>
      <c r="F33" s="1"/>
      <c r="G33" s="1"/>
      <c r="H33" s="1"/>
      <c r="I33" s="1"/>
      <c r="J33" s="1"/>
      <c r="K33" s="1"/>
      <c r="L33" s="1"/>
      <c r="M33" s="1"/>
    </row>
  </sheetData>
  <mergeCells count="3">
    <mergeCell ref="D3:K3"/>
    <mergeCell ref="P3:Q3"/>
    <mergeCell ref="S3:T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BF3DB-D86F-4DB1-AF36-64AB1B277C3B}">
  <dimension ref="B1:T68"/>
  <sheetViews>
    <sheetView topLeftCell="A28" zoomScale="90" zoomScaleNormal="90" workbookViewId="0">
      <selection activeCell="C5" sqref="C5:M67"/>
    </sheetView>
  </sheetViews>
  <sheetFormatPr defaultRowHeight="14.4" x14ac:dyDescent="0.3"/>
  <cols>
    <col min="4" max="4" width="13.44140625" bestFit="1" customWidth="1"/>
    <col min="5" max="5" width="15.44140625" bestFit="1" customWidth="1"/>
    <col min="6" max="6" width="13.44140625" bestFit="1" customWidth="1"/>
    <col min="7" max="7" width="10.6640625" bestFit="1" customWidth="1"/>
    <col min="8" max="8" width="13.88671875" bestFit="1" customWidth="1"/>
    <col min="9" max="9" width="10.6640625" bestFit="1" customWidth="1"/>
    <col min="10" max="10" width="15" bestFit="1" customWidth="1"/>
    <col min="11" max="11" width="13.44140625" bestFit="1" customWidth="1"/>
    <col min="12" max="12" width="14.6640625" bestFit="1" customWidth="1"/>
    <col min="13" max="13" width="15.88671875" bestFit="1" customWidth="1"/>
    <col min="14" max="14" width="15" bestFit="1" customWidth="1"/>
    <col min="15" max="15" width="13.33203125" customWidth="1"/>
    <col min="16" max="16" width="12.33203125" bestFit="1" customWidth="1"/>
    <col min="17" max="17" width="7.5546875" customWidth="1"/>
    <col min="19" max="19" width="13.33203125" bestFit="1" customWidth="1"/>
    <col min="20" max="20" width="4.6640625" bestFit="1" customWidth="1"/>
  </cols>
  <sheetData>
    <row r="1" spans="2:20" ht="21" x14ac:dyDescent="0.4">
      <c r="G1" s="15" t="s">
        <v>98</v>
      </c>
    </row>
    <row r="3" spans="2:20" x14ac:dyDescent="0.3">
      <c r="C3" s="56" t="s">
        <v>54</v>
      </c>
      <c r="D3" s="57"/>
      <c r="E3" s="57"/>
      <c r="F3" s="57"/>
      <c r="G3" s="57"/>
      <c r="H3" s="57"/>
      <c r="I3" s="57"/>
      <c r="J3" s="57"/>
      <c r="K3" s="58"/>
      <c r="L3" s="7" t="s">
        <v>55</v>
      </c>
      <c r="M3" s="8" t="s">
        <v>56</v>
      </c>
      <c r="N3" s="10" t="s">
        <v>57</v>
      </c>
      <c r="O3" s="9"/>
      <c r="P3" s="59" t="s">
        <v>60</v>
      </c>
      <c r="Q3" s="60"/>
      <c r="S3" s="59" t="s">
        <v>61</v>
      </c>
      <c r="T3" s="60"/>
    </row>
    <row r="4" spans="2:20" x14ac:dyDescent="0.3">
      <c r="B4" s="44" t="s">
        <v>0</v>
      </c>
      <c r="C4" s="2" t="s">
        <v>105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4" t="s">
        <v>8</v>
      </c>
      <c r="L4" s="4" t="s">
        <v>9</v>
      </c>
      <c r="M4" s="6" t="s">
        <v>10</v>
      </c>
      <c r="N4" s="40" t="s">
        <v>58</v>
      </c>
      <c r="O4" s="9"/>
      <c r="P4" s="12" t="s">
        <v>59</v>
      </c>
      <c r="Q4" s="13" t="s">
        <v>62</v>
      </c>
      <c r="S4" s="12" t="s">
        <v>59</v>
      </c>
      <c r="T4" s="13" t="s">
        <v>62</v>
      </c>
    </row>
    <row r="5" spans="2:20" x14ac:dyDescent="0.3">
      <c r="B5" s="17" t="s">
        <v>100</v>
      </c>
      <c r="C5" s="16">
        <v>0</v>
      </c>
      <c r="D5" s="16">
        <v>135110.79999999999</v>
      </c>
      <c r="E5" s="16">
        <v>2160680.79</v>
      </c>
      <c r="F5" s="16">
        <v>4029</v>
      </c>
      <c r="G5" s="16">
        <v>0</v>
      </c>
      <c r="H5" s="16">
        <v>421524.7</v>
      </c>
      <c r="I5" s="16">
        <v>0</v>
      </c>
      <c r="J5" s="16">
        <v>4824526.9300000006</v>
      </c>
      <c r="K5" s="16">
        <v>189097.2</v>
      </c>
      <c r="L5" s="26">
        <v>25075</v>
      </c>
      <c r="M5" s="38">
        <v>7063134.5899999999</v>
      </c>
      <c r="N5" s="19">
        <f>SUM(C5:M5)</f>
        <v>14823179.010000002</v>
      </c>
      <c r="O5" s="9"/>
      <c r="P5" s="21">
        <f>+M5+L5+J5</f>
        <v>11912736.52</v>
      </c>
      <c r="Q5" s="22">
        <f>+P5/N5</f>
        <v>0.80365598445268982</v>
      </c>
      <c r="S5" s="21">
        <f>+E5</f>
        <v>2160680.79</v>
      </c>
      <c r="T5" s="22">
        <f>+S5/N5</f>
        <v>0.14576365761638332</v>
      </c>
    </row>
    <row r="6" spans="2:20" x14ac:dyDescent="0.3">
      <c r="B6" s="18" t="s">
        <v>101</v>
      </c>
      <c r="C6" s="16">
        <v>0</v>
      </c>
      <c r="D6" s="16">
        <v>17562.25</v>
      </c>
      <c r="E6" s="16">
        <v>3601267.8499999996</v>
      </c>
      <c r="F6" s="16">
        <v>0</v>
      </c>
      <c r="G6" s="16">
        <v>0</v>
      </c>
      <c r="H6" s="16">
        <v>209687.05</v>
      </c>
      <c r="I6" s="16">
        <v>450</v>
      </c>
      <c r="J6" s="16">
        <v>3693347.4800000004</v>
      </c>
      <c r="K6" s="16">
        <v>300586.11</v>
      </c>
      <c r="L6" s="28">
        <v>-4750</v>
      </c>
      <c r="M6" s="39">
        <v>4598466.92</v>
      </c>
      <c r="N6" s="20">
        <f t="shared" ref="N6:N67" si="0">SUM(C6:M6)</f>
        <v>12416617.66</v>
      </c>
      <c r="O6" s="9"/>
      <c r="P6" s="23">
        <f t="shared" ref="P6:P49" si="1">+M6+L6+J6</f>
        <v>8287064.4000000004</v>
      </c>
      <c r="Q6" s="24">
        <f t="shared" ref="Q6:Q49" si="2">+P6/N6</f>
        <v>0.66741721674306598</v>
      </c>
      <c r="S6" s="23">
        <f t="shared" ref="S6:S49" si="3">+E6</f>
        <v>3601267.8499999996</v>
      </c>
      <c r="T6" s="24">
        <f t="shared" ref="T6:T49" si="4">+S6/N6</f>
        <v>0.29003613935874384</v>
      </c>
    </row>
    <row r="7" spans="2:20" x14ac:dyDescent="0.3">
      <c r="B7" s="18" t="s">
        <v>102</v>
      </c>
      <c r="C7" s="16">
        <v>0</v>
      </c>
      <c r="D7" s="16">
        <v>33439.03</v>
      </c>
      <c r="E7" s="16">
        <v>7065466.2900000019</v>
      </c>
      <c r="F7" s="16">
        <v>0</v>
      </c>
      <c r="G7" s="16">
        <v>0</v>
      </c>
      <c r="H7" s="16">
        <v>1010823.8800000001</v>
      </c>
      <c r="I7" s="16">
        <v>0</v>
      </c>
      <c r="J7" s="16">
        <v>4945082.1100000003</v>
      </c>
      <c r="K7" s="16">
        <v>729214.68</v>
      </c>
      <c r="L7" s="28">
        <v>424271.75</v>
      </c>
      <c r="M7" s="39">
        <v>7497296.0099999998</v>
      </c>
      <c r="N7" s="20">
        <f t="shared" si="0"/>
        <v>21705593.75</v>
      </c>
      <c r="O7" s="9"/>
      <c r="P7" s="23">
        <f t="shared" si="1"/>
        <v>12866649.870000001</v>
      </c>
      <c r="Q7" s="24">
        <f t="shared" si="2"/>
        <v>0.59278036888532482</v>
      </c>
      <c r="S7" s="23">
        <f t="shared" si="3"/>
        <v>7065466.2900000019</v>
      </c>
      <c r="T7" s="24">
        <f t="shared" si="4"/>
        <v>0.32551361512513344</v>
      </c>
    </row>
    <row r="8" spans="2:20" x14ac:dyDescent="0.3">
      <c r="B8" s="18" t="s">
        <v>103</v>
      </c>
      <c r="C8" s="16">
        <v>0</v>
      </c>
      <c r="D8" s="16">
        <v>41091.08</v>
      </c>
      <c r="E8" s="16">
        <v>5221742.9000000013</v>
      </c>
      <c r="F8" s="16">
        <v>0</v>
      </c>
      <c r="G8" s="16">
        <v>0</v>
      </c>
      <c r="H8" s="16">
        <v>324838.94</v>
      </c>
      <c r="I8" s="16">
        <v>128.18</v>
      </c>
      <c r="J8" s="16">
        <v>4269852.5199999996</v>
      </c>
      <c r="K8" s="16">
        <v>323220.28999999998</v>
      </c>
      <c r="L8" s="28">
        <v>297925</v>
      </c>
      <c r="M8" s="39">
        <v>5595271.0899999999</v>
      </c>
      <c r="N8" s="20">
        <f t="shared" si="0"/>
        <v>16074070</v>
      </c>
      <c r="O8" s="9"/>
      <c r="P8" s="23">
        <f t="shared" si="1"/>
        <v>10163048.609999999</v>
      </c>
      <c r="Q8" s="24">
        <f t="shared" si="2"/>
        <v>0.63226355303914938</v>
      </c>
      <c r="S8" s="23">
        <f t="shared" si="3"/>
        <v>5221742.9000000013</v>
      </c>
      <c r="T8" s="24">
        <f t="shared" si="4"/>
        <v>0.32485505537800952</v>
      </c>
    </row>
    <row r="9" spans="2:20" x14ac:dyDescent="0.3">
      <c r="B9" s="18" t="s">
        <v>104</v>
      </c>
      <c r="C9" s="16">
        <v>0</v>
      </c>
      <c r="D9" s="16">
        <v>53222.02</v>
      </c>
      <c r="E9" s="16">
        <v>8619220.75</v>
      </c>
      <c r="F9" s="16">
        <v>0</v>
      </c>
      <c r="G9" s="16">
        <v>0</v>
      </c>
      <c r="H9" s="16">
        <v>254138.05</v>
      </c>
      <c r="I9" s="16">
        <v>750</v>
      </c>
      <c r="J9" s="16">
        <v>4177704.7800000003</v>
      </c>
      <c r="K9" s="16">
        <v>498437.56000000006</v>
      </c>
      <c r="L9" s="28">
        <v>316894.82</v>
      </c>
      <c r="M9" s="39">
        <v>6527138.3200000003</v>
      </c>
      <c r="N9" s="20">
        <f t="shared" si="0"/>
        <v>20447506.300000004</v>
      </c>
      <c r="O9" s="9"/>
      <c r="P9" s="23">
        <f t="shared" si="1"/>
        <v>11021737.920000002</v>
      </c>
      <c r="Q9" s="24">
        <f t="shared" si="2"/>
        <v>0.53902601903098568</v>
      </c>
      <c r="S9" s="23">
        <f t="shared" si="3"/>
        <v>8619220.75</v>
      </c>
      <c r="T9" s="24">
        <f t="shared" si="4"/>
        <v>0.42152918911192599</v>
      </c>
    </row>
    <row r="10" spans="2:20" x14ac:dyDescent="0.3">
      <c r="B10" s="18" t="s">
        <v>11</v>
      </c>
      <c r="C10" s="16">
        <v>0</v>
      </c>
      <c r="D10" s="16">
        <v>105438.68</v>
      </c>
      <c r="E10" s="16">
        <v>13877177.99</v>
      </c>
      <c r="F10" s="16">
        <v>0</v>
      </c>
      <c r="G10" s="16">
        <v>0</v>
      </c>
      <c r="H10" s="16">
        <v>832105.93</v>
      </c>
      <c r="I10" s="16">
        <v>0</v>
      </c>
      <c r="J10" s="16">
        <v>5961346.2200000007</v>
      </c>
      <c r="K10" s="16">
        <v>487090.25999999995</v>
      </c>
      <c r="L10" s="28">
        <v>589499.44999999995</v>
      </c>
      <c r="M10" s="39">
        <v>8730845.2899999991</v>
      </c>
      <c r="N10" s="20">
        <f t="shared" si="0"/>
        <v>30583503.82</v>
      </c>
      <c r="O10" s="9"/>
      <c r="P10" s="23">
        <f t="shared" si="1"/>
        <v>15281690.959999999</v>
      </c>
      <c r="Q10" s="24">
        <f t="shared" si="2"/>
        <v>0.49967103344145214</v>
      </c>
      <c r="S10" s="23">
        <f t="shared" si="3"/>
        <v>13877177.99</v>
      </c>
      <c r="T10" s="24">
        <f t="shared" si="4"/>
        <v>0.45374715963463469</v>
      </c>
    </row>
    <row r="11" spans="2:20" x14ac:dyDescent="0.3">
      <c r="B11" s="18" t="s">
        <v>12</v>
      </c>
      <c r="C11" s="16">
        <v>0</v>
      </c>
      <c r="D11" s="16">
        <v>91785.5</v>
      </c>
      <c r="E11" s="16">
        <v>8291606.4000000004</v>
      </c>
      <c r="F11" s="16">
        <v>0</v>
      </c>
      <c r="G11" s="16">
        <v>0</v>
      </c>
      <c r="H11" s="16">
        <v>103581.01</v>
      </c>
      <c r="I11" s="16">
        <v>0</v>
      </c>
      <c r="J11" s="16">
        <v>4611464.8599999994</v>
      </c>
      <c r="K11" s="16">
        <v>260766.36</v>
      </c>
      <c r="L11" s="28">
        <v>656493.5</v>
      </c>
      <c r="M11" s="39">
        <v>7850819.1499999994</v>
      </c>
      <c r="N11" s="20">
        <f t="shared" si="0"/>
        <v>21866516.779999997</v>
      </c>
      <c r="O11" s="9"/>
      <c r="P11" s="23">
        <f t="shared" si="1"/>
        <v>13118777.509999998</v>
      </c>
      <c r="Q11" s="24">
        <f t="shared" si="2"/>
        <v>0.59994820583399744</v>
      </c>
      <c r="S11" s="23">
        <f t="shared" si="3"/>
        <v>8291606.4000000004</v>
      </c>
      <c r="T11" s="24">
        <f t="shared" si="4"/>
        <v>0.37919191627190663</v>
      </c>
    </row>
    <row r="12" spans="2:20" x14ac:dyDescent="0.3">
      <c r="B12" s="18" t="s">
        <v>13</v>
      </c>
      <c r="C12" s="16">
        <v>0</v>
      </c>
      <c r="D12" s="16">
        <v>22453.22</v>
      </c>
      <c r="E12" s="16">
        <v>7097204.1900000004</v>
      </c>
      <c r="F12" s="16">
        <v>0</v>
      </c>
      <c r="G12" s="16">
        <v>0</v>
      </c>
      <c r="H12" s="16">
        <v>540456.54</v>
      </c>
      <c r="I12" s="16">
        <v>750</v>
      </c>
      <c r="J12" s="16">
        <v>4505223.08</v>
      </c>
      <c r="K12" s="16">
        <v>424244.93</v>
      </c>
      <c r="L12" s="28">
        <v>370780.74</v>
      </c>
      <c r="M12" s="39">
        <v>3992153.2199999997</v>
      </c>
      <c r="N12" s="20">
        <f t="shared" si="0"/>
        <v>16953265.920000002</v>
      </c>
      <c r="O12" s="9"/>
      <c r="P12" s="23">
        <f t="shared" si="1"/>
        <v>8868157.0399999991</v>
      </c>
      <c r="Q12" s="24">
        <f t="shared" si="2"/>
        <v>0.52309431597708334</v>
      </c>
      <c r="S12" s="23">
        <f t="shared" si="3"/>
        <v>7097204.1900000004</v>
      </c>
      <c r="T12" s="24">
        <f t="shared" si="4"/>
        <v>0.41863344935959096</v>
      </c>
    </row>
    <row r="13" spans="2:20" x14ac:dyDescent="0.3">
      <c r="B13" s="18" t="s">
        <v>14</v>
      </c>
      <c r="C13" s="16">
        <v>0</v>
      </c>
      <c r="D13" s="16">
        <v>84970.67</v>
      </c>
      <c r="E13" s="16">
        <v>9802505.6200000029</v>
      </c>
      <c r="F13" s="16">
        <v>0</v>
      </c>
      <c r="G13" s="16">
        <v>0</v>
      </c>
      <c r="H13" s="16">
        <v>574857.30999999994</v>
      </c>
      <c r="I13" s="16">
        <v>0</v>
      </c>
      <c r="J13" s="16">
        <v>6125691.0699999994</v>
      </c>
      <c r="K13" s="16">
        <v>675368.7</v>
      </c>
      <c r="L13" s="28">
        <v>1251726.1299999999</v>
      </c>
      <c r="M13" s="39">
        <v>8660857.4800000004</v>
      </c>
      <c r="N13" s="20">
        <f t="shared" si="0"/>
        <v>27175976.98</v>
      </c>
      <c r="O13" s="9"/>
      <c r="P13" s="23">
        <f t="shared" si="1"/>
        <v>16038274.68</v>
      </c>
      <c r="Q13" s="24">
        <f t="shared" si="2"/>
        <v>0.59016368360200167</v>
      </c>
      <c r="S13" s="23">
        <f t="shared" si="3"/>
        <v>9802505.6200000029</v>
      </c>
      <c r="T13" s="24">
        <f t="shared" si="4"/>
        <v>0.36070481025260281</v>
      </c>
    </row>
    <row r="14" spans="2:20" x14ac:dyDescent="0.3">
      <c r="B14" s="18" t="s">
        <v>15</v>
      </c>
      <c r="C14" s="16">
        <v>0</v>
      </c>
      <c r="D14" s="16">
        <v>117844.51</v>
      </c>
      <c r="E14" s="16">
        <v>7122701.0000000009</v>
      </c>
      <c r="F14" s="16">
        <v>622296</v>
      </c>
      <c r="G14" s="16">
        <v>0</v>
      </c>
      <c r="H14" s="16">
        <v>-78911.420000000042</v>
      </c>
      <c r="I14" s="16">
        <v>128.18</v>
      </c>
      <c r="J14" s="16">
        <v>5122085.6900000004</v>
      </c>
      <c r="K14" s="16">
        <v>415874.77999999997</v>
      </c>
      <c r="L14" s="28">
        <v>291324.07</v>
      </c>
      <c r="M14" s="39">
        <v>6165484.2400000002</v>
      </c>
      <c r="N14" s="20">
        <f t="shared" si="0"/>
        <v>19778827.050000001</v>
      </c>
      <c r="O14" s="9"/>
      <c r="P14" s="23">
        <f t="shared" si="1"/>
        <v>11578894</v>
      </c>
      <c r="Q14" s="24">
        <f t="shared" si="2"/>
        <v>0.5854186383615706</v>
      </c>
      <c r="S14" s="23">
        <f t="shared" si="3"/>
        <v>7122701.0000000009</v>
      </c>
      <c r="T14" s="24">
        <f t="shared" si="4"/>
        <v>0.36011746207164497</v>
      </c>
    </row>
    <row r="15" spans="2:20" x14ac:dyDescent="0.3">
      <c r="B15" s="18" t="s">
        <v>16</v>
      </c>
      <c r="C15" s="16">
        <v>0</v>
      </c>
      <c r="D15" s="16">
        <v>117530.70999999999</v>
      </c>
      <c r="E15" s="16">
        <v>7047833.6799999988</v>
      </c>
      <c r="F15" s="16">
        <v>0</v>
      </c>
      <c r="G15" s="16">
        <v>0</v>
      </c>
      <c r="H15" s="16">
        <v>548260.63</v>
      </c>
      <c r="I15" s="16">
        <v>450</v>
      </c>
      <c r="J15" s="16">
        <v>5557601.6000000006</v>
      </c>
      <c r="K15" s="16">
        <v>473349.49</v>
      </c>
      <c r="L15" s="28">
        <v>770327.5</v>
      </c>
      <c r="M15" s="39">
        <v>6016971.0999999996</v>
      </c>
      <c r="N15" s="20">
        <f t="shared" si="0"/>
        <v>20532324.710000001</v>
      </c>
      <c r="O15" s="9"/>
      <c r="P15" s="23">
        <f t="shared" si="1"/>
        <v>12344900.199999999</v>
      </c>
      <c r="Q15" s="24">
        <f t="shared" si="2"/>
        <v>0.60124220585638688</v>
      </c>
      <c r="S15" s="23">
        <f t="shared" si="3"/>
        <v>7047833.6799999988</v>
      </c>
      <c r="T15" s="24">
        <f t="shared" si="4"/>
        <v>0.34325551439226182</v>
      </c>
    </row>
    <row r="16" spans="2:20" x14ac:dyDescent="0.3">
      <c r="B16" s="18" t="s">
        <v>17</v>
      </c>
      <c r="C16" s="16">
        <v>0</v>
      </c>
      <c r="D16" s="16">
        <v>108754.51000000001</v>
      </c>
      <c r="E16" s="16">
        <v>21990183.930000007</v>
      </c>
      <c r="F16" s="16">
        <v>162615</v>
      </c>
      <c r="G16" s="16">
        <v>0</v>
      </c>
      <c r="H16" s="16">
        <v>565253.22</v>
      </c>
      <c r="I16" s="16">
        <v>0</v>
      </c>
      <c r="J16" s="16">
        <v>7015003.9400000004</v>
      </c>
      <c r="K16" s="16">
        <v>386137.51000000013</v>
      </c>
      <c r="L16" s="28">
        <v>700684</v>
      </c>
      <c r="M16" s="39">
        <v>7272383.9400000004</v>
      </c>
      <c r="N16" s="20">
        <f t="shared" si="0"/>
        <v>38201016.050000012</v>
      </c>
      <c r="O16" s="9"/>
      <c r="P16" s="23">
        <f t="shared" si="1"/>
        <v>14988071.880000001</v>
      </c>
      <c r="Q16" s="24">
        <f t="shared" si="2"/>
        <v>0.3923474668941429</v>
      </c>
      <c r="S16" s="23">
        <f t="shared" si="3"/>
        <v>21990183.930000007</v>
      </c>
      <c r="T16" s="24">
        <f t="shared" si="4"/>
        <v>0.57564395410891167</v>
      </c>
    </row>
    <row r="17" spans="2:20" x14ac:dyDescent="0.3">
      <c r="B17" s="18" t="s">
        <v>18</v>
      </c>
      <c r="C17" s="16">
        <v>0</v>
      </c>
      <c r="D17" s="16">
        <v>104395</v>
      </c>
      <c r="E17" s="16">
        <v>10185888.230000002</v>
      </c>
      <c r="F17" s="16">
        <v>622296</v>
      </c>
      <c r="G17" s="16">
        <v>0</v>
      </c>
      <c r="H17" s="16">
        <v>1013177.4099999999</v>
      </c>
      <c r="I17" s="16">
        <v>0</v>
      </c>
      <c r="J17" s="16">
        <v>7389978.7700000005</v>
      </c>
      <c r="K17" s="16">
        <v>358555.15</v>
      </c>
      <c r="L17" s="28">
        <v>528857.5</v>
      </c>
      <c r="M17" s="39">
        <v>5423549.4299999997</v>
      </c>
      <c r="N17" s="20">
        <f t="shared" si="0"/>
        <v>25626697.490000002</v>
      </c>
      <c r="O17" s="9"/>
      <c r="P17" s="23">
        <f t="shared" si="1"/>
        <v>13342385.699999999</v>
      </c>
      <c r="Q17" s="24">
        <f t="shared" si="2"/>
        <v>0.52064397705581988</v>
      </c>
      <c r="S17" s="23">
        <f t="shared" si="3"/>
        <v>10185888.230000002</v>
      </c>
      <c r="T17" s="24">
        <f t="shared" si="4"/>
        <v>0.39747174734375035</v>
      </c>
    </row>
    <row r="18" spans="2:20" x14ac:dyDescent="0.3">
      <c r="B18" s="18" t="s">
        <v>19</v>
      </c>
      <c r="C18" s="16">
        <v>0</v>
      </c>
      <c r="D18" s="16">
        <v>110259</v>
      </c>
      <c r="E18" s="16">
        <v>6586571.5099999988</v>
      </c>
      <c r="F18" s="16">
        <v>0</v>
      </c>
      <c r="G18" s="16">
        <v>0</v>
      </c>
      <c r="H18" s="16">
        <v>214868.57</v>
      </c>
      <c r="I18" s="16">
        <v>450</v>
      </c>
      <c r="J18" s="16">
        <v>5807331.1699999999</v>
      </c>
      <c r="K18" s="16">
        <v>195450.35</v>
      </c>
      <c r="L18" s="28">
        <v>367175.25</v>
      </c>
      <c r="M18" s="39">
        <v>5137128.88</v>
      </c>
      <c r="N18" s="20">
        <f t="shared" si="0"/>
        <v>18419234.73</v>
      </c>
      <c r="O18" s="9"/>
      <c r="P18" s="23">
        <f t="shared" si="1"/>
        <v>11311635.300000001</v>
      </c>
      <c r="Q18" s="24">
        <f t="shared" si="2"/>
        <v>0.61412080717861617</v>
      </c>
      <c r="S18" s="23">
        <f t="shared" si="3"/>
        <v>6586571.5099999988</v>
      </c>
      <c r="T18" s="24">
        <f t="shared" si="4"/>
        <v>0.35759202847185817</v>
      </c>
    </row>
    <row r="19" spans="2:20" x14ac:dyDescent="0.3">
      <c r="B19" s="18" t="s">
        <v>20</v>
      </c>
      <c r="C19" s="16">
        <v>0</v>
      </c>
      <c r="D19" s="16">
        <v>60532.679999999993</v>
      </c>
      <c r="E19" s="16">
        <v>13679185.829999998</v>
      </c>
      <c r="F19" s="16">
        <v>143350</v>
      </c>
      <c r="G19" s="16">
        <v>0</v>
      </c>
      <c r="H19" s="16">
        <v>728991.55</v>
      </c>
      <c r="I19" s="16">
        <v>0</v>
      </c>
      <c r="J19" s="16">
        <v>8136182</v>
      </c>
      <c r="K19" s="16">
        <v>740346.76</v>
      </c>
      <c r="L19" s="28">
        <v>974604.14</v>
      </c>
      <c r="M19" s="39">
        <v>5976022.4399999995</v>
      </c>
      <c r="N19" s="20">
        <f t="shared" si="0"/>
        <v>30439215.399999999</v>
      </c>
      <c r="O19" s="9"/>
      <c r="P19" s="23">
        <f t="shared" si="1"/>
        <v>15086808.579999998</v>
      </c>
      <c r="Q19" s="24">
        <f t="shared" si="2"/>
        <v>0.49563723577448054</v>
      </c>
      <c r="S19" s="23">
        <f t="shared" si="3"/>
        <v>13679185.829999998</v>
      </c>
      <c r="T19" s="24">
        <f t="shared" si="4"/>
        <v>0.44939350933467226</v>
      </c>
    </row>
    <row r="20" spans="2:20" x14ac:dyDescent="0.3">
      <c r="B20" s="18" t="s">
        <v>21</v>
      </c>
      <c r="C20" s="16">
        <v>0</v>
      </c>
      <c r="D20" s="16">
        <v>17450</v>
      </c>
      <c r="E20" s="16">
        <v>5714290.3999999994</v>
      </c>
      <c r="F20" s="16">
        <v>172710</v>
      </c>
      <c r="G20" s="16">
        <v>0</v>
      </c>
      <c r="H20" s="16">
        <v>1099838.3</v>
      </c>
      <c r="I20" s="16">
        <v>0</v>
      </c>
      <c r="J20" s="16">
        <v>6364473.9500000011</v>
      </c>
      <c r="K20" s="16">
        <v>148730.72</v>
      </c>
      <c r="L20" s="28">
        <v>284306.25</v>
      </c>
      <c r="M20" s="39">
        <v>5474388.1300000008</v>
      </c>
      <c r="N20" s="20">
        <f t="shared" si="0"/>
        <v>19276187.75</v>
      </c>
      <c r="O20" s="9"/>
      <c r="P20" s="23">
        <f t="shared" si="1"/>
        <v>12123168.330000002</v>
      </c>
      <c r="Q20" s="24">
        <f t="shared" si="2"/>
        <v>0.62891939460384239</v>
      </c>
      <c r="S20" s="23">
        <f t="shared" si="3"/>
        <v>5714290.3999999994</v>
      </c>
      <c r="T20" s="24">
        <f t="shared" si="4"/>
        <v>0.29644297275533643</v>
      </c>
    </row>
    <row r="21" spans="2:20" x14ac:dyDescent="0.3">
      <c r="B21" s="18" t="s">
        <v>22</v>
      </c>
      <c r="C21" s="16">
        <v>0</v>
      </c>
      <c r="D21" s="16">
        <v>69415.199999999997</v>
      </c>
      <c r="E21" s="16">
        <v>7357235.1799999997</v>
      </c>
      <c r="F21" s="16">
        <v>-16.25</v>
      </c>
      <c r="G21" s="16">
        <v>0</v>
      </c>
      <c r="H21" s="16">
        <v>947833.31</v>
      </c>
      <c r="I21" s="16">
        <v>0</v>
      </c>
      <c r="J21" s="16">
        <v>6639790.2599999998</v>
      </c>
      <c r="K21" s="16">
        <v>143013.49</v>
      </c>
      <c r="L21" s="28">
        <v>127172.25</v>
      </c>
      <c r="M21" s="39">
        <v>5785996.54</v>
      </c>
      <c r="N21" s="20">
        <f t="shared" si="0"/>
        <v>21070439.98</v>
      </c>
      <c r="O21" s="9"/>
      <c r="P21" s="23">
        <f t="shared" si="1"/>
        <v>12552959.050000001</v>
      </c>
      <c r="Q21" s="24">
        <f t="shared" si="2"/>
        <v>0.59576160070293893</v>
      </c>
      <c r="S21" s="23">
        <f t="shared" si="3"/>
        <v>7357235.1799999997</v>
      </c>
      <c r="T21" s="24">
        <f t="shared" si="4"/>
        <v>0.34917330568243782</v>
      </c>
    </row>
    <row r="22" spans="2:20" x14ac:dyDescent="0.3">
      <c r="B22" s="18" t="s">
        <v>23</v>
      </c>
      <c r="C22" s="16">
        <v>0</v>
      </c>
      <c r="D22" s="16">
        <v>99566.25</v>
      </c>
      <c r="E22" s="16">
        <v>16702347.130000005</v>
      </c>
      <c r="F22" s="16">
        <v>69296.03</v>
      </c>
      <c r="G22" s="16">
        <v>0</v>
      </c>
      <c r="H22" s="16">
        <v>1232302.4700000002</v>
      </c>
      <c r="I22" s="16">
        <v>-23.62</v>
      </c>
      <c r="J22" s="16">
        <v>8942443.5699999984</v>
      </c>
      <c r="K22" s="16">
        <v>641534.5</v>
      </c>
      <c r="L22" s="28">
        <v>1364965</v>
      </c>
      <c r="M22" s="39">
        <v>7518286.1899999995</v>
      </c>
      <c r="N22" s="20">
        <f t="shared" si="0"/>
        <v>36570717.519999996</v>
      </c>
      <c r="O22" s="9"/>
      <c r="P22" s="23">
        <f t="shared" si="1"/>
        <v>17825694.759999998</v>
      </c>
      <c r="Q22" s="24">
        <f t="shared" si="2"/>
        <v>0.48743081811975342</v>
      </c>
      <c r="S22" s="23">
        <f t="shared" si="3"/>
        <v>16702347.130000005</v>
      </c>
      <c r="T22" s="24">
        <f t="shared" si="4"/>
        <v>0.4567136841344645</v>
      </c>
    </row>
    <row r="23" spans="2:20" x14ac:dyDescent="0.3">
      <c r="B23" s="18" t="s">
        <v>24</v>
      </c>
      <c r="C23" s="16">
        <v>0</v>
      </c>
      <c r="D23" s="16">
        <v>129127.77</v>
      </c>
      <c r="E23" s="16">
        <v>13611022.540000001</v>
      </c>
      <c r="F23" s="16">
        <v>125818.69</v>
      </c>
      <c r="G23" s="16">
        <v>0</v>
      </c>
      <c r="H23" s="16">
        <v>1568431.5</v>
      </c>
      <c r="I23" s="16">
        <v>-23.88</v>
      </c>
      <c r="J23" s="16">
        <v>7502192.3399999999</v>
      </c>
      <c r="K23" s="16">
        <v>544970.01</v>
      </c>
      <c r="L23" s="28">
        <v>937308.26</v>
      </c>
      <c r="M23" s="39">
        <v>8845454.9199999999</v>
      </c>
      <c r="N23" s="20">
        <f t="shared" si="0"/>
        <v>33264302.150000006</v>
      </c>
      <c r="O23" s="9"/>
      <c r="P23" s="23">
        <f t="shared" si="1"/>
        <v>17284955.52</v>
      </c>
      <c r="Q23" s="24">
        <f t="shared" si="2"/>
        <v>0.5196247749932128</v>
      </c>
      <c r="S23" s="23">
        <f t="shared" si="3"/>
        <v>13611022.540000001</v>
      </c>
      <c r="T23" s="24">
        <f t="shared" si="4"/>
        <v>0.40917805756523284</v>
      </c>
    </row>
    <row r="24" spans="2:20" x14ac:dyDescent="0.3">
      <c r="B24" s="18" t="s">
        <v>25</v>
      </c>
      <c r="C24" s="16">
        <v>0</v>
      </c>
      <c r="D24" s="16">
        <v>56618.9</v>
      </c>
      <c r="E24" s="16">
        <v>8725944.5900000017</v>
      </c>
      <c r="F24" s="16">
        <v>-290278.71999999997</v>
      </c>
      <c r="G24" s="16">
        <v>-89.99</v>
      </c>
      <c r="H24" s="16">
        <v>549618.25</v>
      </c>
      <c r="I24" s="16">
        <v>-65.849999999999994</v>
      </c>
      <c r="J24" s="16">
        <v>7368951.709999999</v>
      </c>
      <c r="K24" s="16">
        <v>397936.43000000005</v>
      </c>
      <c r="L24" s="28">
        <v>632113.75</v>
      </c>
      <c r="M24" s="39">
        <v>2494559.3300000005</v>
      </c>
      <c r="N24" s="20">
        <f t="shared" si="0"/>
        <v>19935308.400000002</v>
      </c>
      <c r="O24" s="9"/>
      <c r="P24" s="23">
        <f t="shared" si="1"/>
        <v>10495624.789999999</v>
      </c>
      <c r="Q24" s="24">
        <f t="shared" si="2"/>
        <v>0.52648419474664354</v>
      </c>
      <c r="S24" s="23">
        <f t="shared" si="3"/>
        <v>8725944.5900000017</v>
      </c>
      <c r="T24" s="24">
        <f t="shared" si="4"/>
        <v>0.4377130473687581</v>
      </c>
    </row>
    <row r="25" spans="2:20" x14ac:dyDescent="0.3">
      <c r="B25" s="18" t="s">
        <v>26</v>
      </c>
      <c r="C25" s="16">
        <v>0</v>
      </c>
      <c r="D25" s="16">
        <v>76013.58</v>
      </c>
      <c r="E25" s="16">
        <v>22313501.329999998</v>
      </c>
      <c r="F25" s="16">
        <v>24979.91</v>
      </c>
      <c r="G25" s="16">
        <v>0</v>
      </c>
      <c r="H25" s="16">
        <v>856165.88</v>
      </c>
      <c r="I25" s="16">
        <v>-43.87</v>
      </c>
      <c r="J25" s="16">
        <v>10321239.689999999</v>
      </c>
      <c r="K25" s="16">
        <v>1037337.58</v>
      </c>
      <c r="L25" s="28">
        <v>793855.9</v>
      </c>
      <c r="M25" s="39">
        <v>7702848.1900000004</v>
      </c>
      <c r="N25" s="20">
        <f t="shared" si="0"/>
        <v>43125898.18999999</v>
      </c>
      <c r="O25" s="9"/>
      <c r="P25" s="23">
        <f t="shared" si="1"/>
        <v>18817943.780000001</v>
      </c>
      <c r="Q25" s="24">
        <f t="shared" si="2"/>
        <v>0.4363490285371841</v>
      </c>
      <c r="S25" s="23">
        <f t="shared" si="3"/>
        <v>22313501.329999998</v>
      </c>
      <c r="T25" s="24">
        <f t="shared" si="4"/>
        <v>0.51740374731891481</v>
      </c>
    </row>
    <row r="26" spans="2:20" x14ac:dyDescent="0.3">
      <c r="B26" s="18" t="s">
        <v>27</v>
      </c>
      <c r="C26" s="16">
        <v>0</v>
      </c>
      <c r="D26" s="16">
        <v>16699</v>
      </c>
      <c r="E26" s="16">
        <v>8015878.4700000025</v>
      </c>
      <c r="F26" s="16">
        <v>230668.59</v>
      </c>
      <c r="G26" s="16">
        <v>-134.63999999999999</v>
      </c>
      <c r="H26" s="16">
        <v>779722.50999999989</v>
      </c>
      <c r="I26" s="16">
        <v>-19.880000000000003</v>
      </c>
      <c r="J26" s="16">
        <v>8302701.4699999988</v>
      </c>
      <c r="K26" s="16">
        <v>250735.17000000004</v>
      </c>
      <c r="L26" s="28">
        <v>392077.97</v>
      </c>
      <c r="M26" s="39">
        <v>5057693.8199999994</v>
      </c>
      <c r="N26" s="20">
        <f t="shared" si="0"/>
        <v>23046022.480000004</v>
      </c>
      <c r="O26" s="9"/>
      <c r="P26" s="23">
        <f t="shared" si="1"/>
        <v>13752473.259999998</v>
      </c>
      <c r="Q26" s="24">
        <f t="shared" si="2"/>
        <v>0.59673955763667186</v>
      </c>
      <c r="S26" s="23">
        <f t="shared" si="3"/>
        <v>8015878.4700000025</v>
      </c>
      <c r="T26" s="24">
        <f t="shared" si="4"/>
        <v>0.34782047431206015</v>
      </c>
    </row>
    <row r="27" spans="2:20" x14ac:dyDescent="0.3">
      <c r="B27" s="18" t="s">
        <v>28</v>
      </c>
      <c r="C27" s="16">
        <v>0</v>
      </c>
      <c r="D27" s="16">
        <v>32729</v>
      </c>
      <c r="E27" s="16">
        <v>9647793.6600000001</v>
      </c>
      <c r="F27" s="16">
        <v>304113.38</v>
      </c>
      <c r="G27" s="16">
        <v>-259.28999999999996</v>
      </c>
      <c r="H27" s="16">
        <v>1163244.9300000002</v>
      </c>
      <c r="I27" s="16">
        <v>-238.49999999999994</v>
      </c>
      <c r="J27" s="16">
        <v>8667160.6600000001</v>
      </c>
      <c r="K27" s="16">
        <v>353106.91000000003</v>
      </c>
      <c r="L27" s="28">
        <v>521839.06</v>
      </c>
      <c r="M27" s="39">
        <v>1072448.27</v>
      </c>
      <c r="N27" s="20">
        <f t="shared" si="0"/>
        <v>21761938.080000002</v>
      </c>
      <c r="O27" s="9"/>
      <c r="P27" s="23">
        <f t="shared" si="1"/>
        <v>10261447.99</v>
      </c>
      <c r="Q27" s="24">
        <f t="shared" si="2"/>
        <v>0.47153189905593185</v>
      </c>
      <c r="S27" s="23">
        <f t="shared" si="3"/>
        <v>9647793.6600000001</v>
      </c>
      <c r="T27" s="24">
        <f t="shared" si="4"/>
        <v>0.44333338439496189</v>
      </c>
    </row>
    <row r="28" spans="2:20" x14ac:dyDescent="0.3">
      <c r="B28" s="18" t="s">
        <v>29</v>
      </c>
      <c r="C28" s="16">
        <v>0</v>
      </c>
      <c r="D28" s="16">
        <v>112516</v>
      </c>
      <c r="E28" s="16">
        <v>26137095.379999995</v>
      </c>
      <c r="F28" s="16">
        <v>56434.85</v>
      </c>
      <c r="G28" s="16">
        <v>-583.75</v>
      </c>
      <c r="H28" s="16">
        <v>875150.1</v>
      </c>
      <c r="I28" s="16">
        <v>-353.22</v>
      </c>
      <c r="J28" s="16">
        <v>11235342.009999998</v>
      </c>
      <c r="K28" s="16">
        <v>1151698.93</v>
      </c>
      <c r="L28" s="28">
        <v>1087703.3</v>
      </c>
      <c r="M28" s="39">
        <v>4562356.8400000008</v>
      </c>
      <c r="N28" s="20">
        <f t="shared" si="0"/>
        <v>45217360.439999998</v>
      </c>
      <c r="O28" s="9"/>
      <c r="P28" s="23">
        <f t="shared" si="1"/>
        <v>16885402.149999999</v>
      </c>
      <c r="Q28" s="24">
        <f t="shared" si="2"/>
        <v>0.37342741782563016</v>
      </c>
      <c r="S28" s="23">
        <f t="shared" si="3"/>
        <v>26137095.379999995</v>
      </c>
      <c r="T28" s="24">
        <f t="shared" si="4"/>
        <v>0.57803231160920898</v>
      </c>
    </row>
    <row r="29" spans="2:20" x14ac:dyDescent="0.3">
      <c r="B29" s="18" t="s">
        <v>30</v>
      </c>
      <c r="C29" s="16">
        <v>0</v>
      </c>
      <c r="D29" s="16">
        <v>23586</v>
      </c>
      <c r="E29" s="16">
        <v>8878423.8900000006</v>
      </c>
      <c r="F29" s="16">
        <v>-2179.6900000000005</v>
      </c>
      <c r="G29" s="16">
        <v>-167.82000000000002</v>
      </c>
      <c r="H29" s="16">
        <v>469744.86000000004</v>
      </c>
      <c r="I29" s="16">
        <v>-117.42999999999999</v>
      </c>
      <c r="J29" s="16">
        <v>8732230.5099999998</v>
      </c>
      <c r="K29" s="16">
        <v>253895.43999999997</v>
      </c>
      <c r="L29" s="28">
        <v>434154</v>
      </c>
      <c r="M29" s="39">
        <v>2204542.6</v>
      </c>
      <c r="N29" s="20">
        <f t="shared" si="0"/>
        <v>20994112.360000003</v>
      </c>
      <c r="O29" s="9"/>
      <c r="P29" s="23">
        <f t="shared" si="1"/>
        <v>11370927.109999999</v>
      </c>
      <c r="Q29" s="24">
        <f t="shared" si="2"/>
        <v>0.54162457145199339</v>
      </c>
      <c r="S29" s="23">
        <f t="shared" si="3"/>
        <v>8878423.8900000006</v>
      </c>
      <c r="T29" s="24">
        <f t="shared" si="4"/>
        <v>0.4229006560389772</v>
      </c>
    </row>
    <row r="30" spans="2:20" x14ac:dyDescent="0.3">
      <c r="B30" s="18" t="s">
        <v>31</v>
      </c>
      <c r="C30" s="16">
        <v>0</v>
      </c>
      <c r="D30" s="16">
        <v>62881</v>
      </c>
      <c r="E30" s="16">
        <v>6230782.3799999999</v>
      </c>
      <c r="F30" s="16">
        <v>116628.48</v>
      </c>
      <c r="G30" s="16">
        <v>-321.70999999999992</v>
      </c>
      <c r="H30" s="16">
        <v>1397789.27</v>
      </c>
      <c r="I30" s="16">
        <v>-190.7</v>
      </c>
      <c r="J30" s="16">
        <v>9068682.7300000004</v>
      </c>
      <c r="K30" s="16">
        <v>-203104.21</v>
      </c>
      <c r="L30" s="28">
        <v>437898.04</v>
      </c>
      <c r="M30" s="39">
        <v>957622.89</v>
      </c>
      <c r="N30" s="20">
        <f t="shared" si="0"/>
        <v>18068668.169999998</v>
      </c>
      <c r="O30" s="9"/>
      <c r="P30" s="23">
        <f t="shared" si="1"/>
        <v>10464203.66</v>
      </c>
      <c r="Q30" s="24">
        <f t="shared" si="2"/>
        <v>0.57913530546618042</v>
      </c>
      <c r="S30" s="23">
        <f t="shared" si="3"/>
        <v>6230782.3799999999</v>
      </c>
      <c r="T30" s="24">
        <f t="shared" si="4"/>
        <v>0.34483905074670484</v>
      </c>
    </row>
    <row r="31" spans="2:20" x14ac:dyDescent="0.3">
      <c r="B31" s="18" t="s">
        <v>32</v>
      </c>
      <c r="C31" s="16">
        <v>0</v>
      </c>
      <c r="D31" s="16">
        <v>11170</v>
      </c>
      <c r="E31" s="16">
        <v>18523088.890000001</v>
      </c>
      <c r="F31" s="16">
        <v>772889.73</v>
      </c>
      <c r="G31" s="16">
        <v>-525.38999999999987</v>
      </c>
      <c r="H31" s="16">
        <v>1500460.2</v>
      </c>
      <c r="I31" s="16">
        <v>-273.51</v>
      </c>
      <c r="J31" s="16">
        <v>13231424.630000001</v>
      </c>
      <c r="K31" s="16">
        <v>817290.43</v>
      </c>
      <c r="L31" s="28">
        <v>1128552.21</v>
      </c>
      <c r="M31" s="39">
        <v>1394764.62</v>
      </c>
      <c r="N31" s="20">
        <f t="shared" si="0"/>
        <v>37378841.809999995</v>
      </c>
      <c r="O31" s="9"/>
      <c r="P31" s="23">
        <f t="shared" si="1"/>
        <v>15754741.460000001</v>
      </c>
      <c r="Q31" s="24">
        <f t="shared" si="2"/>
        <v>0.4214882189256362</v>
      </c>
      <c r="S31" s="23">
        <f t="shared" si="3"/>
        <v>18523088.890000001</v>
      </c>
      <c r="T31" s="24">
        <f t="shared" si="4"/>
        <v>0.49555010249259523</v>
      </c>
    </row>
    <row r="32" spans="2:20" x14ac:dyDescent="0.3">
      <c r="B32" s="18" t="s">
        <v>33</v>
      </c>
      <c r="C32" s="16">
        <v>0</v>
      </c>
      <c r="D32" s="16">
        <v>23576</v>
      </c>
      <c r="E32" s="16">
        <v>11641409.110000001</v>
      </c>
      <c r="F32" s="16">
        <v>-242174.75</v>
      </c>
      <c r="G32" s="16">
        <v>-684.45999999999992</v>
      </c>
      <c r="H32" s="16">
        <v>1072667.6700000002</v>
      </c>
      <c r="I32" s="16">
        <v>-255.71000000000004</v>
      </c>
      <c r="J32" s="16">
        <v>9624334.8900000006</v>
      </c>
      <c r="K32" s="16">
        <v>320261.58</v>
      </c>
      <c r="L32" s="28">
        <v>1189796.99</v>
      </c>
      <c r="M32" s="39">
        <v>1214242.48</v>
      </c>
      <c r="N32" s="20">
        <f t="shared" si="0"/>
        <v>24843173.799999997</v>
      </c>
      <c r="O32" s="9"/>
      <c r="P32" s="23">
        <f t="shared" si="1"/>
        <v>12028374.359999999</v>
      </c>
      <c r="Q32" s="24">
        <f t="shared" si="2"/>
        <v>0.48417220991305066</v>
      </c>
      <c r="S32" s="23">
        <f t="shared" si="3"/>
        <v>11641409.110000001</v>
      </c>
      <c r="T32" s="24">
        <f t="shared" si="4"/>
        <v>0.46859588890369563</v>
      </c>
    </row>
    <row r="33" spans="2:20" x14ac:dyDescent="0.3">
      <c r="B33" s="18" t="s">
        <v>34</v>
      </c>
      <c r="C33" s="16">
        <v>0</v>
      </c>
      <c r="D33" s="16">
        <v>7461.49</v>
      </c>
      <c r="E33" s="16">
        <v>6699555.8700000001</v>
      </c>
      <c r="F33" s="16">
        <v>-2889.1000000000008</v>
      </c>
      <c r="G33" s="16">
        <v>-414.87000000000006</v>
      </c>
      <c r="H33" s="16">
        <v>1392805.1600000001</v>
      </c>
      <c r="I33" s="16">
        <v>-169.64000000000001</v>
      </c>
      <c r="J33" s="16">
        <v>10543302.040000003</v>
      </c>
      <c r="K33" s="16">
        <v>342407.44</v>
      </c>
      <c r="L33" s="28">
        <v>779638</v>
      </c>
      <c r="M33" s="39">
        <v>1253549.7099999997</v>
      </c>
      <c r="N33" s="20">
        <f t="shared" si="0"/>
        <v>21015246.100000005</v>
      </c>
      <c r="O33" s="9"/>
      <c r="P33" s="23">
        <f t="shared" si="1"/>
        <v>12576489.750000002</v>
      </c>
      <c r="Q33" s="24">
        <f t="shared" si="2"/>
        <v>0.5984459896474873</v>
      </c>
      <c r="S33" s="23">
        <f t="shared" si="3"/>
        <v>6699555.8700000001</v>
      </c>
      <c r="T33" s="24">
        <f t="shared" si="4"/>
        <v>0.31879502329501619</v>
      </c>
    </row>
    <row r="34" spans="2:20" x14ac:dyDescent="0.3">
      <c r="B34" s="18" t="s">
        <v>35</v>
      </c>
      <c r="C34" s="16">
        <v>0</v>
      </c>
      <c r="D34" s="16">
        <v>33261</v>
      </c>
      <c r="E34" s="16">
        <v>25066744.25</v>
      </c>
      <c r="F34" s="16">
        <v>228474.84999999998</v>
      </c>
      <c r="G34" s="16">
        <v>-666.74999999999989</v>
      </c>
      <c r="H34" s="16">
        <v>837381.32</v>
      </c>
      <c r="I34" s="16">
        <v>-352.72</v>
      </c>
      <c r="J34" s="16">
        <v>13042853.070000002</v>
      </c>
      <c r="K34" s="16">
        <v>648885.6100000001</v>
      </c>
      <c r="L34" s="28">
        <v>1004742.45</v>
      </c>
      <c r="M34" s="39">
        <v>2191300.2400000002</v>
      </c>
      <c r="N34" s="20">
        <f t="shared" si="0"/>
        <v>43052623.320000008</v>
      </c>
      <c r="O34" s="9"/>
      <c r="P34" s="23">
        <f t="shared" si="1"/>
        <v>16238895.760000002</v>
      </c>
      <c r="Q34" s="24">
        <f t="shared" si="2"/>
        <v>0.37718713768729295</v>
      </c>
      <c r="S34" s="23">
        <f t="shared" si="3"/>
        <v>25066744.25</v>
      </c>
      <c r="T34" s="24">
        <f t="shared" si="4"/>
        <v>0.58223500258473904</v>
      </c>
    </row>
    <row r="35" spans="2:20" x14ac:dyDescent="0.3">
      <c r="B35" s="18" t="s">
        <v>36</v>
      </c>
      <c r="C35" s="16">
        <v>0</v>
      </c>
      <c r="D35" s="16">
        <v>59959</v>
      </c>
      <c r="E35" s="16">
        <v>13991534.75999999</v>
      </c>
      <c r="F35" s="16">
        <v>-120822.13</v>
      </c>
      <c r="G35" s="16">
        <v>-493.75000000000011</v>
      </c>
      <c r="H35" s="16">
        <v>1280774.6200000001</v>
      </c>
      <c r="I35" s="16">
        <v>-135.13000000000002</v>
      </c>
      <c r="J35" s="16">
        <v>10820760.889999999</v>
      </c>
      <c r="K35" s="16">
        <v>708788.38</v>
      </c>
      <c r="L35" s="28">
        <v>661578.05000000005</v>
      </c>
      <c r="M35" s="39">
        <v>1356050.77</v>
      </c>
      <c r="N35" s="20">
        <f t="shared" si="0"/>
        <v>28757995.459999986</v>
      </c>
      <c r="O35" s="9"/>
      <c r="P35" s="23">
        <f t="shared" si="1"/>
        <v>12838389.709999999</v>
      </c>
      <c r="Q35" s="24">
        <f t="shared" si="2"/>
        <v>0.44642853247046188</v>
      </c>
      <c r="S35" s="23">
        <f t="shared" si="3"/>
        <v>13991534.75999999</v>
      </c>
      <c r="T35" s="24">
        <f t="shared" si="4"/>
        <v>0.48652677407439848</v>
      </c>
    </row>
    <row r="36" spans="2:20" x14ac:dyDescent="0.3">
      <c r="B36" s="18" t="s">
        <v>37</v>
      </c>
      <c r="C36" s="16">
        <v>0</v>
      </c>
      <c r="D36" s="16">
        <v>26939</v>
      </c>
      <c r="E36" s="16">
        <v>12743768.219999982</v>
      </c>
      <c r="F36" s="16">
        <v>631326.28</v>
      </c>
      <c r="G36" s="16">
        <v>-91.67</v>
      </c>
      <c r="H36" s="16">
        <v>1562281.4500000002</v>
      </c>
      <c r="I36" s="16">
        <v>-142.1</v>
      </c>
      <c r="J36" s="16">
        <v>11090616.850000001</v>
      </c>
      <c r="K36" s="16">
        <v>254853.35</v>
      </c>
      <c r="L36" s="28">
        <v>629725.21</v>
      </c>
      <c r="M36" s="39">
        <v>1964007.42</v>
      </c>
      <c r="N36" s="20">
        <f t="shared" si="0"/>
        <v>28903284.00999999</v>
      </c>
      <c r="O36" s="9"/>
      <c r="P36" s="23">
        <f t="shared" si="1"/>
        <v>13684349.48</v>
      </c>
      <c r="Q36" s="24">
        <f t="shared" si="2"/>
        <v>0.47345310225874243</v>
      </c>
      <c r="S36" s="23">
        <f t="shared" si="3"/>
        <v>12743768.219999982</v>
      </c>
      <c r="T36" s="24">
        <f t="shared" si="4"/>
        <v>0.4409107358039619</v>
      </c>
    </row>
    <row r="37" spans="2:20" x14ac:dyDescent="0.3">
      <c r="B37" s="18" t="s">
        <v>38</v>
      </c>
      <c r="C37" s="16">
        <v>0</v>
      </c>
      <c r="D37" s="16">
        <v>35822</v>
      </c>
      <c r="E37" s="16">
        <v>22637966.209999979</v>
      </c>
      <c r="F37" s="16">
        <v>521822.71</v>
      </c>
      <c r="G37" s="16">
        <v>-302.57000000000005</v>
      </c>
      <c r="H37" s="16">
        <v>1009759.9700000001</v>
      </c>
      <c r="I37" s="16">
        <v>-303.28999999999996</v>
      </c>
      <c r="J37" s="16">
        <v>13913993.860000001</v>
      </c>
      <c r="K37" s="16">
        <v>707193.69000000006</v>
      </c>
      <c r="L37" s="28">
        <v>893618.49</v>
      </c>
      <c r="M37" s="39">
        <v>4585300.4700000007</v>
      </c>
      <c r="N37" s="20">
        <f t="shared" si="0"/>
        <v>44304871.539999977</v>
      </c>
      <c r="O37" s="9"/>
      <c r="P37" s="23">
        <f t="shared" si="1"/>
        <v>19392912.82</v>
      </c>
      <c r="Q37" s="24">
        <f t="shared" si="2"/>
        <v>0.43771513483548652</v>
      </c>
      <c r="S37" s="23">
        <f t="shared" si="3"/>
        <v>22637966.209999979</v>
      </c>
      <c r="T37" s="24">
        <f t="shared" si="4"/>
        <v>0.51095884996668228</v>
      </c>
    </row>
    <row r="38" spans="2:20" x14ac:dyDescent="0.3">
      <c r="B38" s="18" t="s">
        <v>39</v>
      </c>
      <c r="C38" s="16">
        <v>0</v>
      </c>
      <c r="D38" s="16">
        <v>57364.69</v>
      </c>
      <c r="E38" s="16">
        <v>10804466.439999999</v>
      </c>
      <c r="F38" s="16">
        <v>20445.779999999995</v>
      </c>
      <c r="G38" s="16">
        <v>-390.71</v>
      </c>
      <c r="H38" s="16">
        <v>1506144.83</v>
      </c>
      <c r="I38" s="16">
        <v>-204.85999999999999</v>
      </c>
      <c r="J38" s="16">
        <v>11721668.449999999</v>
      </c>
      <c r="K38" s="16">
        <v>374474.98000000004</v>
      </c>
      <c r="L38" s="28">
        <v>743779.85</v>
      </c>
      <c r="M38" s="39">
        <v>1227832.57</v>
      </c>
      <c r="N38" s="20">
        <f t="shared" si="0"/>
        <v>26455582.02</v>
      </c>
      <c r="O38" s="9"/>
      <c r="P38" s="23">
        <f t="shared" si="1"/>
        <v>13693280.869999999</v>
      </c>
      <c r="Q38" s="24">
        <f t="shared" si="2"/>
        <v>0.51759514720364486</v>
      </c>
      <c r="S38" s="23">
        <f t="shared" si="3"/>
        <v>10804466.439999999</v>
      </c>
      <c r="T38" s="24">
        <f t="shared" si="4"/>
        <v>0.40840025488125697</v>
      </c>
    </row>
    <row r="39" spans="2:20" x14ac:dyDescent="0.3">
      <c r="B39" s="18" t="s">
        <v>40</v>
      </c>
      <c r="C39" s="16">
        <v>0</v>
      </c>
      <c r="D39" s="16">
        <v>37556</v>
      </c>
      <c r="E39" s="16">
        <v>13751696.259999981</v>
      </c>
      <c r="F39" s="16">
        <v>-2622.9900000000007</v>
      </c>
      <c r="G39" s="16">
        <v>-306.57</v>
      </c>
      <c r="H39" s="16">
        <v>1653392.9300000002</v>
      </c>
      <c r="I39" s="16">
        <v>-63.79</v>
      </c>
      <c r="J39" s="16">
        <v>11814236.060000001</v>
      </c>
      <c r="K39" s="16">
        <v>328769.61</v>
      </c>
      <c r="L39" s="28">
        <v>750697.08</v>
      </c>
      <c r="M39" s="39">
        <v>1610332.8599999999</v>
      </c>
      <c r="N39" s="20">
        <f t="shared" si="0"/>
        <v>29943687.449999981</v>
      </c>
      <c r="O39" s="9"/>
      <c r="P39" s="23">
        <f t="shared" si="1"/>
        <v>14175266</v>
      </c>
      <c r="Q39" s="24">
        <f t="shared" si="2"/>
        <v>0.47339747396408283</v>
      </c>
      <c r="S39" s="23">
        <f t="shared" si="3"/>
        <v>13751696.259999981</v>
      </c>
      <c r="T39" s="24">
        <f t="shared" si="4"/>
        <v>0.45925193024281286</v>
      </c>
    </row>
    <row r="40" spans="2:20" x14ac:dyDescent="0.3">
      <c r="B40" s="18" t="s">
        <v>41</v>
      </c>
      <c r="C40" s="16">
        <v>0</v>
      </c>
      <c r="D40" s="16">
        <v>68275.490000000005</v>
      </c>
      <c r="E40" s="16">
        <v>29691405.899999976</v>
      </c>
      <c r="F40" s="16">
        <v>159481.31</v>
      </c>
      <c r="G40" s="16">
        <v>-339.94</v>
      </c>
      <c r="H40" s="16">
        <v>1543475.52</v>
      </c>
      <c r="I40" s="16">
        <v>-395.22000000000008</v>
      </c>
      <c r="J40" s="16">
        <v>15537014.02</v>
      </c>
      <c r="K40" s="16">
        <v>2297114.23</v>
      </c>
      <c r="L40" s="28">
        <v>1275545.1600000001</v>
      </c>
      <c r="M40" s="39">
        <v>1475214.4000000001</v>
      </c>
      <c r="N40" s="20">
        <f t="shared" si="0"/>
        <v>52046790.869999968</v>
      </c>
      <c r="O40" s="9"/>
      <c r="P40" s="23">
        <f t="shared" si="1"/>
        <v>18287773.579999998</v>
      </c>
      <c r="Q40" s="24">
        <f t="shared" si="2"/>
        <v>0.35137178055181811</v>
      </c>
      <c r="S40" s="23">
        <f t="shared" si="3"/>
        <v>29691405.899999976</v>
      </c>
      <c r="T40" s="24">
        <f t="shared" si="4"/>
        <v>0.57047524743959288</v>
      </c>
    </row>
    <row r="41" spans="2:20" x14ac:dyDescent="0.3">
      <c r="B41" s="18" t="s">
        <v>42</v>
      </c>
      <c r="C41" s="16">
        <v>0</v>
      </c>
      <c r="D41" s="16">
        <v>80294</v>
      </c>
      <c r="E41" s="16">
        <v>11797590.590000002</v>
      </c>
      <c r="F41" s="16">
        <v>-1563.19</v>
      </c>
      <c r="G41" s="16">
        <v>-245.59999999999997</v>
      </c>
      <c r="H41" s="16">
        <v>1539029.19</v>
      </c>
      <c r="I41" s="16">
        <v>-64.289999999999992</v>
      </c>
      <c r="J41" s="16">
        <v>11961601.149999999</v>
      </c>
      <c r="K41" s="16">
        <v>76555.88</v>
      </c>
      <c r="L41" s="28">
        <v>495514.72</v>
      </c>
      <c r="M41" s="39">
        <v>914748.96000000008</v>
      </c>
      <c r="N41" s="20">
        <f t="shared" si="0"/>
        <v>26863461.41</v>
      </c>
      <c r="O41" s="9"/>
      <c r="P41" s="23">
        <f t="shared" si="1"/>
        <v>13371864.829999998</v>
      </c>
      <c r="Q41" s="24">
        <f t="shared" si="2"/>
        <v>0.49777147575711456</v>
      </c>
      <c r="S41" s="23">
        <f t="shared" si="3"/>
        <v>11797590.590000002</v>
      </c>
      <c r="T41" s="24">
        <f t="shared" si="4"/>
        <v>0.43916866891949802</v>
      </c>
    </row>
    <row r="42" spans="2:20" x14ac:dyDescent="0.3">
      <c r="B42" s="18" t="s">
        <v>43</v>
      </c>
      <c r="C42" s="16">
        <v>0</v>
      </c>
      <c r="D42" s="16">
        <v>8192</v>
      </c>
      <c r="E42" s="16">
        <v>11431121.090000002</v>
      </c>
      <c r="F42" s="16">
        <v>519480.44</v>
      </c>
      <c r="G42" s="16">
        <v>-242.95999999999998</v>
      </c>
      <c r="H42" s="16">
        <v>1648684.6500000001</v>
      </c>
      <c r="I42" s="16">
        <v>-194.83000000000004</v>
      </c>
      <c r="J42" s="16">
        <v>12258568.040000001</v>
      </c>
      <c r="K42" s="16">
        <v>57986.229999999996</v>
      </c>
      <c r="L42" s="28">
        <v>768459.38</v>
      </c>
      <c r="M42" s="39">
        <v>852037.85</v>
      </c>
      <c r="N42" s="20">
        <f t="shared" si="0"/>
        <v>27544091.890000001</v>
      </c>
      <c r="O42" s="9"/>
      <c r="P42" s="23">
        <f t="shared" si="1"/>
        <v>13879065.270000001</v>
      </c>
      <c r="Q42" s="24">
        <f t="shared" si="2"/>
        <v>0.50388538222379564</v>
      </c>
      <c r="S42" s="23">
        <f t="shared" si="3"/>
        <v>11431121.090000002</v>
      </c>
      <c r="T42" s="24">
        <f t="shared" si="4"/>
        <v>0.41501172504257144</v>
      </c>
    </row>
    <row r="43" spans="2:20" x14ac:dyDescent="0.3">
      <c r="B43" s="18" t="s">
        <v>44</v>
      </c>
      <c r="C43" s="16">
        <v>0</v>
      </c>
      <c r="D43" s="16">
        <v>25212.739999999998</v>
      </c>
      <c r="E43" s="16">
        <v>25068941.409999974</v>
      </c>
      <c r="F43" s="16">
        <v>-4170.5599999999995</v>
      </c>
      <c r="G43" s="16">
        <v>-686.04</v>
      </c>
      <c r="H43" s="16">
        <v>1356872.57</v>
      </c>
      <c r="I43" s="16">
        <v>-338.91999999999996</v>
      </c>
      <c r="J43" s="16">
        <v>17233093.830000002</v>
      </c>
      <c r="K43" s="16">
        <v>601030.03</v>
      </c>
      <c r="L43" s="28">
        <v>1234823.76</v>
      </c>
      <c r="M43" s="39">
        <v>2812275.96</v>
      </c>
      <c r="N43" s="20">
        <f t="shared" si="0"/>
        <v>48327054.779999971</v>
      </c>
      <c r="O43" s="9"/>
      <c r="P43" s="23">
        <f t="shared" si="1"/>
        <v>21280193.550000001</v>
      </c>
      <c r="Q43" s="24">
        <f t="shared" si="2"/>
        <v>0.44033706682259383</v>
      </c>
      <c r="S43" s="23">
        <f t="shared" si="3"/>
        <v>25068941.409999974</v>
      </c>
      <c r="T43" s="24">
        <f t="shared" si="4"/>
        <v>0.5187351375771132</v>
      </c>
    </row>
    <row r="44" spans="2:20" x14ac:dyDescent="0.3">
      <c r="B44" s="18" t="s">
        <v>45</v>
      </c>
      <c r="C44" s="16">
        <v>0</v>
      </c>
      <c r="D44" s="16">
        <v>16738.730000000003</v>
      </c>
      <c r="E44" s="16">
        <v>11879812.25</v>
      </c>
      <c r="F44" s="16">
        <v>-2925.0999999999985</v>
      </c>
      <c r="G44" s="16">
        <v>-524.2800000000002</v>
      </c>
      <c r="H44" s="16">
        <v>1563102.54</v>
      </c>
      <c r="I44" s="16">
        <v>-208.67000000000002</v>
      </c>
      <c r="J44" s="16">
        <v>12942765.220000003</v>
      </c>
      <c r="K44" s="16">
        <v>345165.32</v>
      </c>
      <c r="L44" s="28">
        <v>1215883.27</v>
      </c>
      <c r="M44" s="39">
        <v>1001403.7799999999</v>
      </c>
      <c r="N44" s="20">
        <f t="shared" si="0"/>
        <v>28961213.060000006</v>
      </c>
      <c r="O44" s="9"/>
      <c r="P44" s="23">
        <f t="shared" si="1"/>
        <v>15160052.270000003</v>
      </c>
      <c r="Q44" s="24">
        <f t="shared" si="2"/>
        <v>0.52346054146946008</v>
      </c>
      <c r="S44" s="23">
        <f t="shared" si="3"/>
        <v>11879812.25</v>
      </c>
      <c r="T44" s="24">
        <f t="shared" si="4"/>
        <v>0.41019732928272573</v>
      </c>
    </row>
    <row r="45" spans="2:20" x14ac:dyDescent="0.3">
      <c r="B45" s="18" t="s">
        <v>46</v>
      </c>
      <c r="C45" s="16">
        <v>0</v>
      </c>
      <c r="D45" s="16">
        <v>34391.68</v>
      </c>
      <c r="E45" s="16">
        <v>13094184.800000004</v>
      </c>
      <c r="F45" s="16">
        <v>70655.39</v>
      </c>
      <c r="G45" s="16">
        <v>-437.8</v>
      </c>
      <c r="H45" s="16">
        <v>1833021.3</v>
      </c>
      <c r="I45" s="16">
        <v>-195.68</v>
      </c>
      <c r="J45" s="16">
        <v>13619646.48</v>
      </c>
      <c r="K45" s="16">
        <v>476689.14</v>
      </c>
      <c r="L45" s="28">
        <v>1032609</v>
      </c>
      <c r="M45" s="39">
        <v>938065.93000000017</v>
      </c>
      <c r="N45" s="20">
        <f t="shared" si="0"/>
        <v>31098630.240000006</v>
      </c>
      <c r="O45" s="9"/>
      <c r="P45" s="23">
        <f t="shared" si="1"/>
        <v>15590321.41</v>
      </c>
      <c r="Q45" s="24">
        <f t="shared" si="2"/>
        <v>0.50131858830062725</v>
      </c>
      <c r="S45" s="23">
        <f t="shared" si="3"/>
        <v>13094184.800000004</v>
      </c>
      <c r="T45" s="24">
        <f t="shared" si="4"/>
        <v>0.42105342579229954</v>
      </c>
    </row>
    <row r="46" spans="2:20" x14ac:dyDescent="0.3">
      <c r="B46" s="18" t="s">
        <v>47</v>
      </c>
      <c r="C46" s="16">
        <v>0</v>
      </c>
      <c r="D46" s="16">
        <v>17739.72</v>
      </c>
      <c r="E46" s="16">
        <v>21657097.239999976</v>
      </c>
      <c r="F46" s="16">
        <v>-2539.9699999999993</v>
      </c>
      <c r="G46" s="16">
        <v>-446.82</v>
      </c>
      <c r="H46" s="16">
        <v>1670621.06</v>
      </c>
      <c r="I46" s="16">
        <v>-220.23000000000002</v>
      </c>
      <c r="J46" s="16">
        <v>17427787.43</v>
      </c>
      <c r="K46" s="16">
        <v>2222504.4699999997</v>
      </c>
      <c r="L46" s="28">
        <v>1213382.6099999999</v>
      </c>
      <c r="M46" s="39">
        <v>2633208.1999999997</v>
      </c>
      <c r="N46" s="20">
        <f t="shared" si="0"/>
        <v>46839133.709999979</v>
      </c>
      <c r="O46" s="9"/>
      <c r="P46" s="23">
        <f t="shared" si="1"/>
        <v>21274378.239999998</v>
      </c>
      <c r="Q46" s="24">
        <f t="shared" si="2"/>
        <v>0.45420093317093091</v>
      </c>
      <c r="S46" s="23">
        <f t="shared" si="3"/>
        <v>21657097.239999976</v>
      </c>
      <c r="T46" s="24">
        <f t="shared" si="4"/>
        <v>0.46237185713313622</v>
      </c>
    </row>
    <row r="47" spans="2:20" x14ac:dyDescent="0.3">
      <c r="B47" s="18" t="s">
        <v>48</v>
      </c>
      <c r="C47" s="16">
        <v>0</v>
      </c>
      <c r="D47" s="16">
        <v>55496.83</v>
      </c>
      <c r="E47" s="16">
        <v>16767625.589999979</v>
      </c>
      <c r="F47" s="16">
        <v>-2128.6000000000004</v>
      </c>
      <c r="G47" s="16">
        <v>-620.08000000000004</v>
      </c>
      <c r="H47" s="16">
        <v>1416164.31</v>
      </c>
      <c r="I47" s="16">
        <v>-247.61000000000004</v>
      </c>
      <c r="J47" s="16">
        <v>14088786.310000001</v>
      </c>
      <c r="K47" s="16">
        <v>484189.99</v>
      </c>
      <c r="L47" s="28">
        <v>784308.8</v>
      </c>
      <c r="M47" s="39">
        <v>1337284.71</v>
      </c>
      <c r="N47" s="20">
        <f t="shared" si="0"/>
        <v>34930860.249999978</v>
      </c>
      <c r="O47" s="9"/>
      <c r="P47" s="23">
        <f t="shared" si="1"/>
        <v>16210379.82</v>
      </c>
      <c r="Q47" s="24">
        <f t="shared" si="2"/>
        <v>0.46407044384198959</v>
      </c>
      <c r="S47" s="23">
        <f t="shared" si="3"/>
        <v>16767625.589999979</v>
      </c>
      <c r="T47" s="24">
        <f t="shared" si="4"/>
        <v>0.48002326510123638</v>
      </c>
    </row>
    <row r="48" spans="2:20" x14ac:dyDescent="0.3">
      <c r="B48" s="18" t="s">
        <v>49</v>
      </c>
      <c r="C48" s="16">
        <v>0</v>
      </c>
      <c r="D48" s="16">
        <v>14703.880000000001</v>
      </c>
      <c r="E48" s="16">
        <v>17691073.959999979</v>
      </c>
      <c r="F48" s="16">
        <v>394053.43</v>
      </c>
      <c r="G48" s="16">
        <v>-430.78000000000009</v>
      </c>
      <c r="H48" s="16">
        <v>2198008</v>
      </c>
      <c r="I48" s="16">
        <v>-257.04000000000002</v>
      </c>
      <c r="J48" s="16">
        <v>14179944.240000004</v>
      </c>
      <c r="K48" s="16">
        <v>354995</v>
      </c>
      <c r="L48" s="28">
        <v>711401.91999999993</v>
      </c>
      <c r="M48" s="39">
        <v>217095.08000000002</v>
      </c>
      <c r="N48" s="20">
        <f t="shared" si="0"/>
        <v>35760587.689999983</v>
      </c>
      <c r="O48" s="9"/>
      <c r="P48" s="23">
        <f t="shared" si="1"/>
        <v>15108441.240000004</v>
      </c>
      <c r="Q48" s="24">
        <f t="shared" si="2"/>
        <v>0.42248861710471547</v>
      </c>
      <c r="S48" s="23">
        <f t="shared" si="3"/>
        <v>17691073.959999979</v>
      </c>
      <c r="T48" s="24">
        <f t="shared" si="4"/>
        <v>0.49470870314995058</v>
      </c>
    </row>
    <row r="49" spans="2:20" x14ac:dyDescent="0.3">
      <c r="B49" s="18" t="s">
        <v>50</v>
      </c>
      <c r="C49" s="16">
        <v>1802</v>
      </c>
      <c r="D49" s="16">
        <v>53936.229999999996</v>
      </c>
      <c r="E49" s="16">
        <v>25113859.249999974</v>
      </c>
      <c r="F49" s="16">
        <v>-4708.7800000000016</v>
      </c>
      <c r="G49" s="16">
        <v>-561.15</v>
      </c>
      <c r="H49" s="16">
        <v>1341315.33</v>
      </c>
      <c r="I49" s="16">
        <v>-418.9</v>
      </c>
      <c r="J49" s="16">
        <v>17592226.399999999</v>
      </c>
      <c r="K49" s="16">
        <v>241770.71999999994</v>
      </c>
      <c r="L49" s="28">
        <v>1051424.52</v>
      </c>
      <c r="M49" s="39">
        <v>1590243.9600000002</v>
      </c>
      <c r="N49" s="20">
        <f t="shared" si="0"/>
        <v>46980889.579999976</v>
      </c>
      <c r="O49" s="9"/>
      <c r="P49" s="23">
        <f t="shared" si="1"/>
        <v>20233894.879999999</v>
      </c>
      <c r="Q49" s="24">
        <f t="shared" si="2"/>
        <v>0.43068351963717777</v>
      </c>
      <c r="S49" s="23">
        <f t="shared" si="3"/>
        <v>25113859.249999974</v>
      </c>
      <c r="T49" s="24">
        <f t="shared" si="4"/>
        <v>0.53455478332813611</v>
      </c>
    </row>
    <row r="50" spans="2:20" x14ac:dyDescent="0.3">
      <c r="B50" s="18" t="s">
        <v>51</v>
      </c>
      <c r="C50" s="16">
        <v>5686</v>
      </c>
      <c r="D50" s="16">
        <v>2474</v>
      </c>
      <c r="E50" s="16">
        <v>14685522.629999988</v>
      </c>
      <c r="F50" s="16">
        <v>26070.510000000002</v>
      </c>
      <c r="G50" s="16">
        <v>-550.67999999999995</v>
      </c>
      <c r="H50" s="16">
        <v>1743304.4299999997</v>
      </c>
      <c r="I50" s="16">
        <v>9304.5</v>
      </c>
      <c r="J50" s="16">
        <v>15030155.799999999</v>
      </c>
      <c r="K50" s="16">
        <v>490644.82999999996</v>
      </c>
      <c r="L50" s="28">
        <v>1051124.77</v>
      </c>
      <c r="M50" s="39">
        <v>3271425.8600000003</v>
      </c>
      <c r="N50" s="20">
        <f t="shared" si="0"/>
        <v>36315162.649999984</v>
      </c>
      <c r="O50" s="9"/>
      <c r="P50" s="23">
        <f>IF(B50="","",+M50+L50+J50)</f>
        <v>19352706.43</v>
      </c>
      <c r="Q50" s="24">
        <f>IF(B50="","",P50/N50)</f>
        <v>0.53290981005698479</v>
      </c>
      <c r="S50" s="23">
        <f>IF(B50="","",+E50)</f>
        <v>14685522.629999988</v>
      </c>
      <c r="T50" s="24">
        <f>IF(B50="","",+S50/N50)</f>
        <v>0.40439093641234164</v>
      </c>
    </row>
    <row r="51" spans="2:20" x14ac:dyDescent="0.3">
      <c r="B51" s="18" t="s">
        <v>52</v>
      </c>
      <c r="C51" s="16">
        <v>796</v>
      </c>
      <c r="D51" s="16">
        <v>10332.56</v>
      </c>
      <c r="E51" s="16">
        <v>12690749.07999998</v>
      </c>
      <c r="F51" s="16">
        <v>68716.539999999994</v>
      </c>
      <c r="G51" s="16">
        <v>-793.15</v>
      </c>
      <c r="H51" s="16">
        <v>1669486.5799999998</v>
      </c>
      <c r="I51" s="16">
        <v>-318.06</v>
      </c>
      <c r="J51" s="16">
        <v>14691287.360000001</v>
      </c>
      <c r="K51" s="16">
        <v>386646.01</v>
      </c>
      <c r="L51" s="28">
        <v>820889.92999999993</v>
      </c>
      <c r="M51" s="39">
        <v>3017113.9299999997</v>
      </c>
      <c r="N51" s="20">
        <f t="shared" si="0"/>
        <v>33354906.779999983</v>
      </c>
      <c r="O51" s="9"/>
      <c r="P51" s="23">
        <f t="shared" ref="P51:P56" si="5">IF(B51="","",+M51+L51+J51)</f>
        <v>18529291.219999999</v>
      </c>
      <c r="Q51" s="24">
        <f t="shared" ref="Q51:Q56" si="6">IF(B51="","",P51/N51)</f>
        <v>0.55551920268325838</v>
      </c>
      <c r="S51" s="23">
        <f t="shared" ref="S51:S56" si="7">IF(B51="","",+E51)</f>
        <v>12690749.07999998</v>
      </c>
      <c r="T51" s="24">
        <f t="shared" ref="T51:T56" si="8">IF(B51="","",+S51/N51)</f>
        <v>0.38047622689233568</v>
      </c>
    </row>
    <row r="52" spans="2:20" x14ac:dyDescent="0.3">
      <c r="B52" s="18" t="s">
        <v>53</v>
      </c>
      <c r="C52" s="16">
        <v>3674</v>
      </c>
      <c r="D52" s="16">
        <v>8211</v>
      </c>
      <c r="E52" s="16">
        <v>41065009.530000009</v>
      </c>
      <c r="F52" s="16">
        <v>11168.48</v>
      </c>
      <c r="G52" s="16">
        <v>0</v>
      </c>
      <c r="H52" s="16">
        <v>1362364.1099999999</v>
      </c>
      <c r="I52" s="16">
        <v>0</v>
      </c>
      <c r="J52" s="16">
        <v>18823275.129999999</v>
      </c>
      <c r="K52" s="16">
        <v>593923.79</v>
      </c>
      <c r="L52" s="28">
        <v>1336917.19</v>
      </c>
      <c r="M52" s="39">
        <v>3883880.13</v>
      </c>
      <c r="N52" s="20">
        <f t="shared" si="0"/>
        <v>67088423.359999999</v>
      </c>
      <c r="O52" s="9"/>
      <c r="P52" s="23">
        <f t="shared" si="5"/>
        <v>24044072.449999999</v>
      </c>
      <c r="Q52" s="24">
        <f t="shared" si="6"/>
        <v>0.3583937622289653</v>
      </c>
      <c r="S52" s="23">
        <f t="shared" si="7"/>
        <v>41065009.530000009</v>
      </c>
      <c r="T52" s="24">
        <f t="shared" si="8"/>
        <v>0.61210276636913963</v>
      </c>
    </row>
    <row r="53" spans="2:20" x14ac:dyDescent="0.3">
      <c r="B53" s="18" t="s">
        <v>69</v>
      </c>
      <c r="C53" s="16">
        <v>1872</v>
      </c>
      <c r="D53" s="16">
        <v>16912</v>
      </c>
      <c r="E53" s="16">
        <v>20375503.32</v>
      </c>
      <c r="F53" s="16">
        <v>784397</v>
      </c>
      <c r="G53" s="16">
        <v>0</v>
      </c>
      <c r="H53" s="16">
        <v>1606738.29</v>
      </c>
      <c r="I53" s="16">
        <v>30000</v>
      </c>
      <c r="J53" s="16">
        <v>15001312.710000001</v>
      </c>
      <c r="K53" s="16">
        <v>212804.46</v>
      </c>
      <c r="L53" s="28">
        <v>601243.75</v>
      </c>
      <c r="M53" s="39">
        <v>3605615.88</v>
      </c>
      <c r="N53" s="20">
        <f t="shared" si="0"/>
        <v>42236399.410000004</v>
      </c>
      <c r="O53" s="9"/>
      <c r="P53" s="23">
        <f t="shared" si="5"/>
        <v>19208172.34</v>
      </c>
      <c r="Q53" s="24">
        <f t="shared" si="6"/>
        <v>0.45477769431861709</v>
      </c>
      <c r="S53" s="23">
        <f t="shared" si="7"/>
        <v>20375503.32</v>
      </c>
      <c r="T53" s="24">
        <f t="shared" si="8"/>
        <v>0.48241572682864253</v>
      </c>
    </row>
    <row r="54" spans="2:20" x14ac:dyDescent="0.3">
      <c r="B54" s="18" t="s">
        <v>70</v>
      </c>
      <c r="C54" s="16">
        <v>4002</v>
      </c>
      <c r="D54" s="16">
        <v>10052</v>
      </c>
      <c r="E54" s="16">
        <v>13545042.67</v>
      </c>
      <c r="F54" s="16">
        <v>0</v>
      </c>
      <c r="G54" s="16">
        <v>0</v>
      </c>
      <c r="H54" s="16">
        <v>1956397.4500000002</v>
      </c>
      <c r="I54" s="16">
        <v>0</v>
      </c>
      <c r="J54" s="16">
        <v>14656819.740000002</v>
      </c>
      <c r="K54" s="16">
        <v>321747.08</v>
      </c>
      <c r="L54" s="28">
        <v>623838.15</v>
      </c>
      <c r="M54" s="39">
        <v>3152295.0800000005</v>
      </c>
      <c r="N54" s="20">
        <f t="shared" si="0"/>
        <v>34270194.170000002</v>
      </c>
      <c r="O54" s="9"/>
      <c r="P54" s="23">
        <f t="shared" si="5"/>
        <v>18432952.970000003</v>
      </c>
      <c r="Q54" s="24">
        <f t="shared" si="6"/>
        <v>0.53787127316997052</v>
      </c>
      <c r="S54" s="23">
        <f t="shared" si="7"/>
        <v>13545042.67</v>
      </c>
      <c r="T54" s="24">
        <f t="shared" si="8"/>
        <v>0.39524265905260841</v>
      </c>
    </row>
    <row r="55" spans="2:20" x14ac:dyDescent="0.3">
      <c r="B55" s="18" t="s">
        <v>71</v>
      </c>
      <c r="C55" s="16">
        <v>5594</v>
      </c>
      <c r="D55" s="16">
        <v>16204</v>
      </c>
      <c r="E55" s="16">
        <v>27668658.319999997</v>
      </c>
      <c r="F55" s="16">
        <v>624389.81000000006</v>
      </c>
      <c r="G55" s="16">
        <v>0</v>
      </c>
      <c r="H55" s="16">
        <v>2022507.04</v>
      </c>
      <c r="I55" s="16">
        <v>0</v>
      </c>
      <c r="J55" s="16">
        <v>20406919.120000001</v>
      </c>
      <c r="K55" s="16">
        <v>711202.93</v>
      </c>
      <c r="L55" s="28">
        <v>1337705.99</v>
      </c>
      <c r="M55" s="39">
        <v>3264080.33</v>
      </c>
      <c r="N55" s="20">
        <f t="shared" si="0"/>
        <v>56057261.539999992</v>
      </c>
      <c r="O55" s="9"/>
      <c r="P55" s="23">
        <f t="shared" si="5"/>
        <v>25008705.440000001</v>
      </c>
      <c r="Q55" s="24">
        <f t="shared" si="6"/>
        <v>0.44612784772147479</v>
      </c>
      <c r="S55" s="23">
        <f t="shared" si="7"/>
        <v>27668658.319999997</v>
      </c>
      <c r="T55" s="24">
        <f t="shared" si="8"/>
        <v>0.49357848670964533</v>
      </c>
    </row>
    <row r="56" spans="2:20" x14ac:dyDescent="0.3">
      <c r="B56" s="18" t="s">
        <v>72</v>
      </c>
      <c r="C56" s="16">
        <v>3276</v>
      </c>
      <c r="D56" s="16">
        <v>40827.31</v>
      </c>
      <c r="E56" s="16">
        <v>13728186.020000003</v>
      </c>
      <c r="F56" s="16">
        <v>0</v>
      </c>
      <c r="G56" s="16">
        <v>0</v>
      </c>
      <c r="H56" s="16">
        <v>739136.32</v>
      </c>
      <c r="I56" s="16">
        <v>0</v>
      </c>
      <c r="J56" s="16">
        <v>15467888.439999999</v>
      </c>
      <c r="K56" s="16">
        <v>203098.12</v>
      </c>
      <c r="L56" s="28">
        <v>1050766.1600000001</v>
      </c>
      <c r="M56" s="39">
        <v>3005561.8</v>
      </c>
      <c r="N56" s="20">
        <f t="shared" si="0"/>
        <v>34238740.170000002</v>
      </c>
      <c r="O56" s="9"/>
      <c r="P56" s="23">
        <f t="shared" si="5"/>
        <v>19524216.399999999</v>
      </c>
      <c r="Q56" s="24">
        <f t="shared" si="6"/>
        <v>0.57023758184616635</v>
      </c>
      <c r="S56" s="23">
        <f t="shared" si="7"/>
        <v>13728186.020000003</v>
      </c>
      <c r="T56" s="24">
        <f t="shared" si="8"/>
        <v>0.40095476503626282</v>
      </c>
    </row>
    <row r="57" spans="2:20" x14ac:dyDescent="0.3">
      <c r="B57" s="18" t="s">
        <v>73</v>
      </c>
      <c r="C57" s="16">
        <v>2668</v>
      </c>
      <c r="D57" s="16">
        <v>14725</v>
      </c>
      <c r="E57" s="16">
        <v>15045177.6</v>
      </c>
      <c r="F57" s="16">
        <v>72800</v>
      </c>
      <c r="G57" s="16">
        <v>0</v>
      </c>
      <c r="H57" s="16">
        <v>1681091.83</v>
      </c>
      <c r="I57" s="16">
        <v>0</v>
      </c>
      <c r="J57" s="16">
        <v>15911308.43</v>
      </c>
      <c r="K57" s="16">
        <v>207675.06</v>
      </c>
      <c r="L57" s="28">
        <v>1161451.24</v>
      </c>
      <c r="M57" s="39">
        <v>3335862.2900000005</v>
      </c>
      <c r="N57" s="20">
        <f t="shared" si="0"/>
        <v>37432759.449999996</v>
      </c>
      <c r="P57" s="23">
        <f>IF(B57="","",+M57+L57+J57)</f>
        <v>20408621.960000001</v>
      </c>
      <c r="Q57" s="24">
        <f>IF(B57="","",P57/N57)</f>
        <v>0.54520752036088549</v>
      </c>
      <c r="S57" s="23">
        <f>IF(B57="","",+E57)</f>
        <v>15045177.6</v>
      </c>
      <c r="T57" s="24">
        <f>IF(B57="","",+S57/N57)</f>
        <v>0.40192542096973299</v>
      </c>
    </row>
    <row r="58" spans="2:20" x14ac:dyDescent="0.3">
      <c r="B58" s="18" t="s">
        <v>74</v>
      </c>
      <c r="C58" s="16">
        <v>3674</v>
      </c>
      <c r="D58" s="16">
        <v>18446.919999999998</v>
      </c>
      <c r="E58" s="16">
        <v>27513907.599999998</v>
      </c>
      <c r="F58" s="16">
        <v>0</v>
      </c>
      <c r="G58" s="16">
        <v>0</v>
      </c>
      <c r="H58" s="16">
        <v>1169282.49</v>
      </c>
      <c r="I58" s="16">
        <v>0</v>
      </c>
      <c r="J58" s="16">
        <v>20349288.770000003</v>
      </c>
      <c r="K58" s="16">
        <v>1234797.24</v>
      </c>
      <c r="L58" s="28">
        <v>1844956.86</v>
      </c>
      <c r="M58" s="39">
        <v>3879212.6799999997</v>
      </c>
      <c r="N58" s="20">
        <f t="shared" si="0"/>
        <v>56013566.560000002</v>
      </c>
      <c r="P58" s="23">
        <f>IF(B58="","",+M58+L58+J58)</f>
        <v>26073458.310000002</v>
      </c>
      <c r="Q58" s="24">
        <f>IF(B58="","",P58/N58)</f>
        <v>0.46548470149764376</v>
      </c>
      <c r="S58" s="23">
        <f>IF(B58="","",+E58)</f>
        <v>27513907.599999998</v>
      </c>
      <c r="T58" s="24">
        <f>IF(B58="","",+S58/N58)</f>
        <v>0.49120078027040021</v>
      </c>
    </row>
    <row r="59" spans="2:20" x14ac:dyDescent="0.3">
      <c r="B59" s="18" t="s">
        <v>75</v>
      </c>
      <c r="C59" s="16">
        <v>4072</v>
      </c>
      <c r="D59" s="16">
        <v>29635.919999999998</v>
      </c>
      <c r="E59" s="16">
        <v>19281688.400000002</v>
      </c>
      <c r="F59" s="16">
        <v>1167989.97</v>
      </c>
      <c r="G59" s="16">
        <v>0</v>
      </c>
      <c r="H59" s="16">
        <v>1624591.9600000002</v>
      </c>
      <c r="I59" s="16">
        <v>0</v>
      </c>
      <c r="J59" s="16">
        <v>16937011.34</v>
      </c>
      <c r="K59" s="16">
        <v>1458392.07</v>
      </c>
      <c r="L59" s="28">
        <v>1359010.55</v>
      </c>
      <c r="M59" s="39">
        <v>3556003.07</v>
      </c>
      <c r="N59" s="20">
        <f t="shared" si="0"/>
        <v>45418395.280000001</v>
      </c>
      <c r="P59" s="23">
        <f>IF(B59="","",+M59+L59+J59)</f>
        <v>21852024.960000001</v>
      </c>
      <c r="Q59" s="24">
        <f>IF(B59="","",P59/N59)</f>
        <v>0.48112719142286703</v>
      </c>
      <c r="S59" s="23">
        <f>IF(B59="","",+E59)</f>
        <v>19281688.400000002</v>
      </c>
      <c r="T59" s="24">
        <f>IF(B59="","",+S59/N59)</f>
        <v>0.42453477893990449</v>
      </c>
    </row>
    <row r="60" spans="2:20" x14ac:dyDescent="0.3">
      <c r="B60" s="18" t="s">
        <v>76</v>
      </c>
      <c r="C60" s="16">
        <v>5196</v>
      </c>
      <c r="D60" s="16">
        <v>2994</v>
      </c>
      <c r="E60" s="16">
        <v>27093900.880000003</v>
      </c>
      <c r="F60" s="16">
        <v>0</v>
      </c>
      <c r="G60" s="16">
        <v>0</v>
      </c>
      <c r="H60" s="16">
        <v>1348296.59</v>
      </c>
      <c r="I60" s="16">
        <v>0</v>
      </c>
      <c r="J60" s="16">
        <v>16515336.810000001</v>
      </c>
      <c r="K60" s="16">
        <v>339942.63</v>
      </c>
      <c r="L60" s="28">
        <v>1228637.8700000001</v>
      </c>
      <c r="M60" s="39">
        <v>4652001.9799999995</v>
      </c>
      <c r="N60" s="20">
        <f t="shared" si="0"/>
        <v>51186306.759999998</v>
      </c>
      <c r="P60" s="23">
        <f t="shared" ref="P60:P67" si="9">IF(B60="","",+M60+L60+J60)</f>
        <v>22395976.66</v>
      </c>
      <c r="Q60" s="24">
        <f t="shared" ref="Q60:Q67" si="10">IF(B60="","",P60/N60)</f>
        <v>0.43753843708648926</v>
      </c>
      <c r="S60" s="23">
        <f t="shared" ref="S60:S67" si="11">IF(B60="","",+E60)</f>
        <v>27093900.880000003</v>
      </c>
      <c r="T60" s="24">
        <f t="shared" ref="T60:T67" si="12">IF(B60="","",+S60/N60)</f>
        <v>0.52931931594589621</v>
      </c>
    </row>
    <row r="61" spans="2:20" x14ac:dyDescent="0.3">
      <c r="B61" s="18" t="s">
        <v>77</v>
      </c>
      <c r="C61" s="16">
        <v>7676</v>
      </c>
      <c r="D61" s="16">
        <v>15156</v>
      </c>
      <c r="E61" s="16">
        <v>29644140.009999998</v>
      </c>
      <c r="F61" s="16">
        <v>0</v>
      </c>
      <c r="G61" s="16">
        <v>0</v>
      </c>
      <c r="H61" s="16">
        <v>1476445.4500000002</v>
      </c>
      <c r="I61" s="16">
        <v>0</v>
      </c>
      <c r="J61" s="16">
        <v>20743607.560000002</v>
      </c>
      <c r="K61" s="16">
        <v>922315.72</v>
      </c>
      <c r="L61" s="28">
        <v>1699434.86</v>
      </c>
      <c r="M61" s="39">
        <v>2750593.0399999996</v>
      </c>
      <c r="N61" s="20">
        <f t="shared" si="0"/>
        <v>57259368.639999993</v>
      </c>
      <c r="P61" s="23">
        <f t="shared" si="9"/>
        <v>25193635.460000001</v>
      </c>
      <c r="Q61" s="24">
        <f t="shared" si="10"/>
        <v>0.43999149935440163</v>
      </c>
      <c r="S61" s="23">
        <f t="shared" si="11"/>
        <v>29644140.009999998</v>
      </c>
      <c r="T61" s="24">
        <f t="shared" si="12"/>
        <v>0.51771685078084018</v>
      </c>
    </row>
    <row r="62" spans="2:20" x14ac:dyDescent="0.3">
      <c r="B62" s="18" t="s">
        <v>78</v>
      </c>
      <c r="C62" s="16">
        <v>4470</v>
      </c>
      <c r="D62" s="16">
        <v>13902</v>
      </c>
      <c r="E62" s="16">
        <v>23248390.420000002</v>
      </c>
      <c r="F62" s="16">
        <v>-176150.76</v>
      </c>
      <c r="G62" s="16">
        <v>0</v>
      </c>
      <c r="H62" s="16">
        <v>1508715.52</v>
      </c>
      <c r="I62" s="16">
        <v>0</v>
      </c>
      <c r="J62" s="16">
        <v>17373458.430000003</v>
      </c>
      <c r="K62" s="16">
        <v>985849.55999999994</v>
      </c>
      <c r="L62" s="28">
        <v>1145653.5699999998</v>
      </c>
      <c r="M62" s="39">
        <v>2478549.9300000002</v>
      </c>
      <c r="N62" s="20">
        <f t="shared" si="0"/>
        <v>46582838.670000002</v>
      </c>
      <c r="P62" s="23">
        <f t="shared" si="9"/>
        <v>20997661.930000003</v>
      </c>
      <c r="Q62" s="24">
        <f t="shared" si="10"/>
        <v>0.4507596043845819</v>
      </c>
      <c r="S62" s="23">
        <f t="shared" si="11"/>
        <v>23248390.420000002</v>
      </c>
      <c r="T62" s="24">
        <f t="shared" si="12"/>
        <v>0.49907629255261099</v>
      </c>
    </row>
    <row r="63" spans="2:20" x14ac:dyDescent="0.3">
      <c r="B63" s="18" t="s">
        <v>79</v>
      </c>
      <c r="C63" s="16">
        <v>4470</v>
      </c>
      <c r="D63" s="16">
        <v>89995.36</v>
      </c>
      <c r="E63" s="16">
        <v>20228213.260000002</v>
      </c>
      <c r="F63" s="16">
        <v>162615</v>
      </c>
      <c r="G63" s="16">
        <v>0</v>
      </c>
      <c r="H63" s="16">
        <v>1709756.9500000002</v>
      </c>
      <c r="I63" s="16">
        <v>0</v>
      </c>
      <c r="J63" s="16">
        <v>17924674.680000003</v>
      </c>
      <c r="K63" s="16">
        <v>327909.14</v>
      </c>
      <c r="L63" s="28">
        <v>1230087.58</v>
      </c>
      <c r="M63" s="39">
        <v>2631384.67</v>
      </c>
      <c r="N63" s="20">
        <f t="shared" si="0"/>
        <v>44309106.640000001</v>
      </c>
      <c r="P63" s="23">
        <f t="shared" si="9"/>
        <v>21786146.930000003</v>
      </c>
      <c r="Q63" s="24">
        <f t="shared" si="10"/>
        <v>0.49168553785132246</v>
      </c>
      <c r="S63" s="23">
        <f t="shared" si="11"/>
        <v>20228213.260000002</v>
      </c>
      <c r="T63" s="24">
        <f t="shared" si="12"/>
        <v>0.45652496278810106</v>
      </c>
    </row>
    <row r="64" spans="2:20" x14ac:dyDescent="0.3">
      <c r="B64" s="18" t="s">
        <v>80</v>
      </c>
      <c r="C64" s="16">
        <v>1872</v>
      </c>
      <c r="D64" s="16">
        <v>34760</v>
      </c>
      <c r="E64" s="16">
        <v>48916485.750000007</v>
      </c>
      <c r="F64" s="16">
        <v>0</v>
      </c>
      <c r="G64" s="16">
        <v>0</v>
      </c>
      <c r="H64" s="16">
        <v>1049213.1000000001</v>
      </c>
      <c r="I64" s="16">
        <v>0</v>
      </c>
      <c r="J64" s="16">
        <v>22641393.799999997</v>
      </c>
      <c r="K64" s="16">
        <v>562591.47</v>
      </c>
      <c r="L64" s="28">
        <v>2884911.51</v>
      </c>
      <c r="M64" s="39">
        <v>3821239.9499999997</v>
      </c>
      <c r="N64" s="20">
        <f t="shared" si="0"/>
        <v>79912467.580000013</v>
      </c>
      <c r="P64" s="23">
        <f t="shared" si="9"/>
        <v>29347545.259999998</v>
      </c>
      <c r="Q64" s="24">
        <f t="shared" si="10"/>
        <v>0.36724614004216927</v>
      </c>
      <c r="S64" s="23">
        <f t="shared" si="11"/>
        <v>48916485.750000007</v>
      </c>
      <c r="T64" s="24">
        <f t="shared" si="12"/>
        <v>0.61212583256836528</v>
      </c>
    </row>
    <row r="65" spans="2:20" x14ac:dyDescent="0.3">
      <c r="B65" s="18" t="s">
        <v>95</v>
      </c>
      <c r="C65" s="16">
        <v>2668</v>
      </c>
      <c r="D65" s="16">
        <v>11614.86</v>
      </c>
      <c r="E65" s="16">
        <v>22366516.550000001</v>
      </c>
      <c r="F65" s="16">
        <v>685263.5</v>
      </c>
      <c r="G65" s="16">
        <v>0</v>
      </c>
      <c r="H65" s="16">
        <v>1566285.4900000002</v>
      </c>
      <c r="I65" s="16">
        <v>0</v>
      </c>
      <c r="J65" s="16">
        <v>18007798.43</v>
      </c>
      <c r="K65" s="16">
        <v>473128.88</v>
      </c>
      <c r="L65" s="28">
        <v>884841.44</v>
      </c>
      <c r="M65" s="39">
        <v>2352675.16</v>
      </c>
      <c r="N65" s="20">
        <f t="shared" si="0"/>
        <v>46350792.310000002</v>
      </c>
      <c r="P65" s="23">
        <f t="shared" si="9"/>
        <v>21245315.030000001</v>
      </c>
      <c r="Q65" s="24">
        <f t="shared" si="10"/>
        <v>0.45835926358946849</v>
      </c>
      <c r="S65" s="23">
        <f t="shared" si="11"/>
        <v>22366516.550000001</v>
      </c>
      <c r="T65" s="24">
        <f t="shared" si="12"/>
        <v>0.4825487426495299</v>
      </c>
    </row>
    <row r="66" spans="2:20" x14ac:dyDescent="0.3">
      <c r="B66" s="18" t="s">
        <v>96</v>
      </c>
      <c r="C66" s="16">
        <v>3674</v>
      </c>
      <c r="D66" s="16">
        <v>691</v>
      </c>
      <c r="E66" s="16">
        <v>18122523.650000002</v>
      </c>
      <c r="F66" s="16">
        <v>0</v>
      </c>
      <c r="G66" s="16">
        <v>0</v>
      </c>
      <c r="H66" s="16">
        <v>1331504.6200000001</v>
      </c>
      <c r="I66" s="16">
        <v>0</v>
      </c>
      <c r="J66" s="16">
        <v>17785310.43</v>
      </c>
      <c r="K66" s="16">
        <v>155964.24000000002</v>
      </c>
      <c r="L66" s="28">
        <v>1588514.92</v>
      </c>
      <c r="M66" s="39">
        <v>682280.15</v>
      </c>
      <c r="N66" s="20">
        <f t="shared" si="0"/>
        <v>39670463.010000005</v>
      </c>
      <c r="P66" s="23">
        <f t="shared" si="9"/>
        <v>20056105.5</v>
      </c>
      <c r="Q66" s="24">
        <f t="shared" si="10"/>
        <v>0.50556771910991616</v>
      </c>
      <c r="S66" s="23">
        <f t="shared" si="11"/>
        <v>18122523.650000002</v>
      </c>
      <c r="T66" s="24">
        <f t="shared" si="12"/>
        <v>0.45682662300744342</v>
      </c>
    </row>
    <row r="67" spans="2:20" x14ac:dyDescent="0.3">
      <c r="B67" s="18" t="s">
        <v>97</v>
      </c>
      <c r="C67" s="16">
        <v>2808</v>
      </c>
      <c r="D67" s="16">
        <v>3348</v>
      </c>
      <c r="E67" s="16">
        <v>27307383.989999995</v>
      </c>
      <c r="F67" s="16">
        <v>337502</v>
      </c>
      <c r="G67" s="16">
        <v>0</v>
      </c>
      <c r="H67" s="16">
        <v>1751824.88</v>
      </c>
      <c r="I67" s="16">
        <v>6000</v>
      </c>
      <c r="J67" s="16">
        <v>23860632.550000001</v>
      </c>
      <c r="K67" s="16">
        <v>182913.68</v>
      </c>
      <c r="L67" s="28">
        <v>2940466.25</v>
      </c>
      <c r="M67" s="39">
        <v>4848448.92</v>
      </c>
      <c r="N67" s="20">
        <f t="shared" si="0"/>
        <v>61241328.269999996</v>
      </c>
      <c r="P67" s="23">
        <f t="shared" si="9"/>
        <v>31649547.719999999</v>
      </c>
      <c r="Q67" s="24">
        <f t="shared" si="10"/>
        <v>0.51680047794626327</v>
      </c>
      <c r="S67" s="23">
        <f t="shared" si="11"/>
        <v>27307383.989999995</v>
      </c>
      <c r="T67" s="24">
        <f t="shared" si="12"/>
        <v>0.44589797056013458</v>
      </c>
    </row>
    <row r="68" spans="2:20" x14ac:dyDescent="0.3">
      <c r="B68" s="18"/>
      <c r="C68" s="16"/>
      <c r="D68" s="16"/>
      <c r="E68" s="16"/>
      <c r="F68" s="16"/>
      <c r="G68" s="16"/>
      <c r="H68" s="16"/>
      <c r="I68" s="16"/>
      <c r="J68" s="16"/>
      <c r="K68" s="16"/>
      <c r="L68" s="28"/>
      <c r="M68" s="39"/>
      <c r="N68" s="20"/>
      <c r="P68" s="23"/>
      <c r="Q68" s="24"/>
      <c r="S68" s="23"/>
      <c r="T68" s="24"/>
    </row>
  </sheetData>
  <mergeCells count="3">
    <mergeCell ref="P3:Q3"/>
    <mergeCell ref="S3:T3"/>
    <mergeCell ref="C3:K3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D512-C0D6-4374-949B-AB97864DED44}">
  <dimension ref="B1:T58"/>
  <sheetViews>
    <sheetView zoomScale="90" zoomScaleNormal="90" workbookViewId="0">
      <selection activeCell="C8" sqref="C8:N16"/>
    </sheetView>
  </sheetViews>
  <sheetFormatPr defaultRowHeight="14.4" x14ac:dyDescent="0.3"/>
  <cols>
    <col min="4" max="4" width="13.33203125" bestFit="1" customWidth="1"/>
    <col min="5" max="5" width="15.33203125" bestFit="1" customWidth="1"/>
    <col min="6" max="6" width="13.33203125" bestFit="1" customWidth="1"/>
    <col min="7" max="7" width="10.5546875" bestFit="1" customWidth="1"/>
    <col min="8" max="8" width="13.33203125" bestFit="1" customWidth="1"/>
    <col min="9" max="9" width="10.5546875" bestFit="1" customWidth="1"/>
    <col min="10" max="10" width="14.33203125" bestFit="1" customWidth="1"/>
    <col min="11" max="11" width="13.33203125" bestFit="1" customWidth="1"/>
    <col min="12" max="12" width="14.5546875" bestFit="1" customWidth="1"/>
    <col min="13" max="13" width="15.6640625" bestFit="1" customWidth="1"/>
    <col min="14" max="14" width="13.33203125" bestFit="1" customWidth="1"/>
    <col min="15" max="15" width="13.33203125" customWidth="1"/>
    <col min="16" max="16" width="12.5546875" bestFit="1" customWidth="1"/>
    <col min="17" max="17" width="7.5546875" customWidth="1"/>
    <col min="19" max="19" width="13.33203125" bestFit="1" customWidth="1"/>
    <col min="20" max="20" width="4.6640625" bestFit="1" customWidth="1"/>
  </cols>
  <sheetData>
    <row r="1" spans="2:20" ht="21" x14ac:dyDescent="0.4">
      <c r="G1" s="15" t="s">
        <v>68</v>
      </c>
    </row>
    <row r="3" spans="2:20" x14ac:dyDescent="0.3">
      <c r="D3" s="56" t="s">
        <v>54</v>
      </c>
      <c r="E3" s="57"/>
      <c r="F3" s="57"/>
      <c r="G3" s="57"/>
      <c r="H3" s="57"/>
      <c r="I3" s="57"/>
      <c r="J3" s="57"/>
      <c r="K3" s="58"/>
      <c r="L3" s="7" t="s">
        <v>55</v>
      </c>
      <c r="M3" s="8" t="s">
        <v>56</v>
      </c>
      <c r="N3" s="10" t="s">
        <v>57</v>
      </c>
      <c r="O3" s="9"/>
      <c r="P3" s="59" t="s">
        <v>60</v>
      </c>
      <c r="Q3" s="60"/>
      <c r="S3" s="59" t="s">
        <v>61</v>
      </c>
      <c r="T3" s="60"/>
    </row>
    <row r="4" spans="2:20" x14ac:dyDescent="0.3">
      <c r="B4" s="5" t="s">
        <v>0</v>
      </c>
      <c r="C4" s="44"/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4" t="s">
        <v>8</v>
      </c>
      <c r="L4" s="6" t="s">
        <v>9</v>
      </c>
      <c r="M4" s="6" t="s">
        <v>10</v>
      </c>
      <c r="N4" s="40" t="s">
        <v>58</v>
      </c>
      <c r="O4" s="9"/>
      <c r="P4" s="42" t="s">
        <v>59</v>
      </c>
      <c r="Q4" s="43" t="s">
        <v>62</v>
      </c>
      <c r="S4" s="42" t="s">
        <v>59</v>
      </c>
      <c r="T4" s="43" t="s">
        <v>62</v>
      </c>
    </row>
    <row r="5" spans="2:20" x14ac:dyDescent="0.3">
      <c r="B5" s="18" t="s">
        <v>74</v>
      </c>
      <c r="C5" s="35">
        <v>0</v>
      </c>
      <c r="D5" s="16">
        <v>2941822.4271152448</v>
      </c>
      <c r="E5" s="16">
        <v>17292572.579999998</v>
      </c>
      <c r="F5" s="16">
        <v>713646.2</v>
      </c>
      <c r="G5" s="16">
        <v>0</v>
      </c>
      <c r="H5" s="16">
        <v>999430.56</v>
      </c>
      <c r="I5" s="16">
        <v>0</v>
      </c>
      <c r="J5" s="16">
        <v>22585952.999112293</v>
      </c>
      <c r="K5" s="16">
        <v>0</v>
      </c>
      <c r="L5" s="37">
        <v>0</v>
      </c>
      <c r="M5" s="37">
        <v>0</v>
      </c>
      <c r="N5" s="30">
        <f>SUM(D5:M5)</f>
        <v>44533424.766227536</v>
      </c>
      <c r="O5" s="9"/>
      <c r="P5" s="33">
        <f>+M5+L5+J5</f>
        <v>22585952.999112293</v>
      </c>
      <c r="Q5" s="34">
        <f>+P5/N5</f>
        <v>0.50716856198853644</v>
      </c>
      <c r="R5" s="35"/>
      <c r="S5" s="33">
        <f>+E5</f>
        <v>17292572.579999998</v>
      </c>
      <c r="T5" s="34">
        <f>+S5/N5</f>
        <v>0.38830547326586995</v>
      </c>
    </row>
    <row r="6" spans="2:20" x14ac:dyDescent="0.3">
      <c r="B6" s="18" t="s">
        <v>95</v>
      </c>
      <c r="C6" s="35">
        <v>0</v>
      </c>
      <c r="D6" s="16">
        <v>9862822.2570603993</v>
      </c>
      <c r="E6" s="16">
        <v>14566085.26</v>
      </c>
      <c r="F6" s="16">
        <v>34886</v>
      </c>
      <c r="G6" s="16">
        <v>0</v>
      </c>
      <c r="H6" s="16">
        <v>1621072.3900000001</v>
      </c>
      <c r="I6" s="16">
        <v>0</v>
      </c>
      <c r="J6" s="16">
        <v>18313904.895816747</v>
      </c>
      <c r="K6" s="16">
        <v>0</v>
      </c>
      <c r="L6" s="37">
        <v>0</v>
      </c>
      <c r="M6" s="37">
        <v>0</v>
      </c>
      <c r="N6" s="31">
        <f t="shared" ref="N6:N7" si="0">SUM(D6:M6)</f>
        <v>44398770.802877143</v>
      </c>
      <c r="O6" s="9"/>
      <c r="P6" s="33">
        <f t="shared" ref="P6:P16" si="1">+M6+L6+J6</f>
        <v>18313904.895816747</v>
      </c>
      <c r="Q6" s="34">
        <f t="shared" ref="Q6:Q16" si="2">+P6/N6</f>
        <v>0.41248675503038845</v>
      </c>
      <c r="R6" s="35"/>
      <c r="S6" s="33">
        <f t="shared" ref="S6:S16" si="3">+E6</f>
        <v>14566085.26</v>
      </c>
      <c r="T6" s="34">
        <f t="shared" ref="T6:T16" si="4">+S6/N6</f>
        <v>0.32807406593914273</v>
      </c>
    </row>
    <row r="7" spans="2:20" x14ac:dyDescent="0.3">
      <c r="B7" s="18" t="s">
        <v>96</v>
      </c>
      <c r="C7" s="35">
        <v>0</v>
      </c>
      <c r="D7" s="16">
        <v>1401904.6107281679</v>
      </c>
      <c r="E7" s="16">
        <v>24055822.350000005</v>
      </c>
      <c r="F7" s="16">
        <v>302812.08</v>
      </c>
      <c r="G7" s="16">
        <v>0</v>
      </c>
      <c r="H7" s="16">
        <v>3123600.8600000003</v>
      </c>
      <c r="I7" s="16">
        <v>0</v>
      </c>
      <c r="J7" s="16">
        <v>18562262.482343659</v>
      </c>
      <c r="K7" s="16">
        <v>0</v>
      </c>
      <c r="L7" s="37">
        <v>0</v>
      </c>
      <c r="M7" s="37">
        <v>0</v>
      </c>
      <c r="N7" s="31">
        <f t="shared" si="0"/>
        <v>47446402.383071825</v>
      </c>
      <c r="O7" s="9"/>
      <c r="P7" s="33">
        <f t="shared" si="1"/>
        <v>18562262.482343659</v>
      </c>
      <c r="Q7" s="34">
        <f t="shared" si="2"/>
        <v>0.39122592125059413</v>
      </c>
      <c r="R7" s="35"/>
      <c r="S7" s="33">
        <f t="shared" si="3"/>
        <v>24055822.350000005</v>
      </c>
      <c r="T7" s="34">
        <f t="shared" si="4"/>
        <v>0.50701046110469206</v>
      </c>
    </row>
    <row r="8" spans="2:20" x14ac:dyDescent="0.3">
      <c r="B8" s="18"/>
      <c r="C8" s="35"/>
      <c r="D8" s="16"/>
      <c r="E8" s="16"/>
      <c r="F8" s="16"/>
      <c r="G8" s="16"/>
      <c r="H8" s="16"/>
      <c r="I8" s="16"/>
      <c r="J8" s="16"/>
      <c r="K8" s="16"/>
      <c r="L8" s="37"/>
      <c r="M8" s="37"/>
      <c r="N8" s="31"/>
      <c r="O8" s="9"/>
      <c r="P8" s="33">
        <f t="shared" si="1"/>
        <v>0</v>
      </c>
      <c r="Q8" s="34" t="e">
        <f t="shared" si="2"/>
        <v>#DIV/0!</v>
      </c>
      <c r="R8" s="35"/>
      <c r="S8" s="33">
        <f t="shared" si="3"/>
        <v>0</v>
      </c>
      <c r="T8" s="34" t="e">
        <f t="shared" si="4"/>
        <v>#DIV/0!</v>
      </c>
    </row>
    <row r="9" spans="2:20" x14ac:dyDescent="0.3">
      <c r="B9" s="18"/>
      <c r="C9" s="35"/>
      <c r="D9" s="16"/>
      <c r="E9" s="16"/>
      <c r="F9" s="16"/>
      <c r="G9" s="16"/>
      <c r="H9" s="16"/>
      <c r="I9" s="16"/>
      <c r="J9" s="16"/>
      <c r="K9" s="16"/>
      <c r="L9" s="37"/>
      <c r="M9" s="37"/>
      <c r="N9" s="31"/>
      <c r="O9" s="9"/>
      <c r="P9" s="33">
        <f t="shared" si="1"/>
        <v>0</v>
      </c>
      <c r="Q9" s="34" t="e">
        <f t="shared" si="2"/>
        <v>#DIV/0!</v>
      </c>
      <c r="R9" s="35"/>
      <c r="S9" s="33">
        <f t="shared" si="3"/>
        <v>0</v>
      </c>
      <c r="T9" s="34" t="e">
        <f t="shared" si="4"/>
        <v>#DIV/0!</v>
      </c>
    </row>
    <row r="10" spans="2:20" x14ac:dyDescent="0.3">
      <c r="B10" s="18"/>
      <c r="C10" s="35"/>
      <c r="D10" s="16"/>
      <c r="E10" s="16"/>
      <c r="F10" s="16"/>
      <c r="G10" s="16"/>
      <c r="H10" s="16"/>
      <c r="I10" s="16"/>
      <c r="J10" s="16"/>
      <c r="K10" s="16"/>
      <c r="L10" s="37"/>
      <c r="M10" s="37"/>
      <c r="N10" s="31"/>
      <c r="O10" s="9"/>
      <c r="P10" s="33">
        <f t="shared" si="1"/>
        <v>0</v>
      </c>
      <c r="Q10" s="34" t="e">
        <f t="shared" si="2"/>
        <v>#DIV/0!</v>
      </c>
      <c r="R10" s="35"/>
      <c r="S10" s="33">
        <f t="shared" si="3"/>
        <v>0</v>
      </c>
      <c r="T10" s="34" t="e">
        <f t="shared" si="4"/>
        <v>#DIV/0!</v>
      </c>
    </row>
    <row r="11" spans="2:20" x14ac:dyDescent="0.3">
      <c r="B11" s="18"/>
      <c r="C11" s="35"/>
      <c r="D11" s="16"/>
      <c r="E11" s="16"/>
      <c r="F11" s="16"/>
      <c r="G11" s="16"/>
      <c r="H11" s="16"/>
      <c r="I11" s="16"/>
      <c r="J11" s="16"/>
      <c r="K11" s="16"/>
      <c r="L11" s="37"/>
      <c r="M11" s="37"/>
      <c r="N11" s="31"/>
      <c r="O11" s="9"/>
      <c r="P11" s="33">
        <f t="shared" si="1"/>
        <v>0</v>
      </c>
      <c r="Q11" s="34" t="e">
        <f t="shared" si="2"/>
        <v>#DIV/0!</v>
      </c>
      <c r="R11" s="35"/>
      <c r="S11" s="33">
        <f t="shared" si="3"/>
        <v>0</v>
      </c>
      <c r="T11" s="34" t="e">
        <f t="shared" si="4"/>
        <v>#DIV/0!</v>
      </c>
    </row>
    <row r="12" spans="2:20" x14ac:dyDescent="0.3">
      <c r="B12" s="25"/>
      <c r="C12" s="45"/>
      <c r="D12" s="16"/>
      <c r="E12" s="16"/>
      <c r="F12" s="16"/>
      <c r="G12" s="16"/>
      <c r="H12" s="16"/>
      <c r="I12" s="16"/>
      <c r="J12" s="16"/>
      <c r="K12" s="16"/>
      <c r="L12" s="37"/>
      <c r="M12" s="37"/>
      <c r="N12" s="31"/>
      <c r="O12" s="9"/>
      <c r="P12" s="33">
        <f t="shared" si="1"/>
        <v>0</v>
      </c>
      <c r="Q12" s="34" t="e">
        <f t="shared" si="2"/>
        <v>#DIV/0!</v>
      </c>
      <c r="R12" s="35"/>
      <c r="S12" s="33">
        <f t="shared" si="3"/>
        <v>0</v>
      </c>
      <c r="T12" s="34" t="e">
        <f t="shared" si="4"/>
        <v>#DIV/0!</v>
      </c>
    </row>
    <row r="13" spans="2:20" x14ac:dyDescent="0.3">
      <c r="B13" s="18"/>
      <c r="C13" s="35"/>
      <c r="D13" s="16"/>
      <c r="E13" s="16"/>
      <c r="F13" s="16"/>
      <c r="G13" s="16"/>
      <c r="H13" s="16"/>
      <c r="I13" s="16"/>
      <c r="J13" s="16"/>
      <c r="K13" s="16"/>
      <c r="L13" s="37"/>
      <c r="M13" s="37"/>
      <c r="N13" s="31"/>
      <c r="O13" s="9"/>
      <c r="P13" s="33">
        <f t="shared" si="1"/>
        <v>0</v>
      </c>
      <c r="Q13" s="34" t="e">
        <f t="shared" si="2"/>
        <v>#DIV/0!</v>
      </c>
      <c r="R13" s="35"/>
      <c r="S13" s="33">
        <f t="shared" si="3"/>
        <v>0</v>
      </c>
      <c r="T13" s="34" t="e">
        <f t="shared" si="4"/>
        <v>#DIV/0!</v>
      </c>
    </row>
    <row r="14" spans="2:20" x14ac:dyDescent="0.3">
      <c r="B14" s="18"/>
      <c r="C14" s="35"/>
      <c r="D14" s="16"/>
      <c r="E14" s="16"/>
      <c r="F14" s="16"/>
      <c r="G14" s="16"/>
      <c r="H14" s="16"/>
      <c r="I14" s="16"/>
      <c r="J14" s="16"/>
      <c r="K14" s="16"/>
      <c r="L14" s="37"/>
      <c r="M14" s="37"/>
      <c r="N14" s="31"/>
      <c r="O14" s="9"/>
      <c r="P14" s="33">
        <f t="shared" si="1"/>
        <v>0</v>
      </c>
      <c r="Q14" s="34" t="e">
        <f t="shared" si="2"/>
        <v>#DIV/0!</v>
      </c>
      <c r="R14" s="35"/>
      <c r="S14" s="33">
        <f t="shared" si="3"/>
        <v>0</v>
      </c>
      <c r="T14" s="34" t="e">
        <f t="shared" si="4"/>
        <v>#DIV/0!</v>
      </c>
    </row>
    <row r="15" spans="2:20" x14ac:dyDescent="0.3">
      <c r="B15" s="25"/>
      <c r="C15" s="45"/>
      <c r="D15" s="16"/>
      <c r="E15" s="16"/>
      <c r="F15" s="16"/>
      <c r="G15" s="16"/>
      <c r="H15" s="16"/>
      <c r="I15" s="16"/>
      <c r="J15" s="16"/>
      <c r="K15" s="16"/>
      <c r="L15" s="37"/>
      <c r="M15" s="37"/>
      <c r="N15" s="31"/>
      <c r="O15" s="9"/>
      <c r="P15" s="33">
        <f t="shared" si="1"/>
        <v>0</v>
      </c>
      <c r="Q15" s="34" t="e">
        <f t="shared" si="2"/>
        <v>#DIV/0!</v>
      </c>
      <c r="R15" s="35"/>
      <c r="S15" s="33">
        <f t="shared" si="3"/>
        <v>0</v>
      </c>
      <c r="T15" s="34" t="e">
        <f t="shared" si="4"/>
        <v>#DIV/0!</v>
      </c>
    </row>
    <row r="16" spans="2:20" x14ac:dyDescent="0.3">
      <c r="B16" s="25"/>
      <c r="C16" s="45"/>
      <c r="D16" s="16"/>
      <c r="E16" s="16"/>
      <c r="F16" s="16"/>
      <c r="G16" s="16"/>
      <c r="H16" s="16"/>
      <c r="I16" s="16"/>
      <c r="J16" s="16"/>
      <c r="K16" s="16"/>
      <c r="L16" s="37"/>
      <c r="M16" s="37"/>
      <c r="N16" s="31"/>
      <c r="O16" s="9"/>
      <c r="P16" s="33">
        <f t="shared" si="1"/>
        <v>0</v>
      </c>
      <c r="Q16" s="34" t="e">
        <f t="shared" si="2"/>
        <v>#DIV/0!</v>
      </c>
      <c r="R16" s="35"/>
      <c r="S16" s="33">
        <f t="shared" si="3"/>
        <v>0</v>
      </c>
      <c r="T16" s="34" t="e">
        <f t="shared" si="4"/>
        <v>#DIV/0!</v>
      </c>
    </row>
    <row r="17" spans="2:20" x14ac:dyDescent="0.3">
      <c r="B17" s="25"/>
      <c r="C17" s="45"/>
      <c r="D17" s="16"/>
      <c r="E17" s="16"/>
      <c r="F17" s="16"/>
      <c r="G17" s="16"/>
      <c r="H17" s="16"/>
      <c r="I17" s="16"/>
      <c r="J17" s="16"/>
      <c r="K17" s="16"/>
      <c r="L17" s="37"/>
      <c r="M17" s="37"/>
      <c r="N17" s="31"/>
      <c r="O17" s="9"/>
      <c r="P17" s="33"/>
      <c r="Q17" s="34"/>
      <c r="R17" s="35"/>
      <c r="S17" s="33"/>
      <c r="T17" s="34"/>
    </row>
    <row r="18" spans="2:20" x14ac:dyDescent="0.3">
      <c r="B18" s="25"/>
      <c r="C18" s="45"/>
      <c r="D18" s="16"/>
      <c r="E18" s="16"/>
      <c r="F18" s="16"/>
      <c r="G18" s="16"/>
      <c r="H18" s="16"/>
      <c r="I18" s="16"/>
      <c r="J18" s="16"/>
      <c r="K18" s="16"/>
      <c r="L18" s="37"/>
      <c r="M18" s="37"/>
      <c r="N18" s="31"/>
      <c r="O18" s="9"/>
      <c r="P18" s="33"/>
      <c r="Q18" s="34"/>
      <c r="R18" s="35"/>
      <c r="S18" s="33"/>
      <c r="T18" s="34"/>
    </row>
    <row r="19" spans="2:20" x14ac:dyDescent="0.3">
      <c r="B19" s="25"/>
      <c r="C19" s="45"/>
      <c r="D19" s="16"/>
      <c r="E19" s="16"/>
      <c r="F19" s="16"/>
      <c r="G19" s="16"/>
      <c r="H19" s="16"/>
      <c r="I19" s="16"/>
      <c r="J19" s="16"/>
      <c r="K19" s="16"/>
      <c r="L19" s="37"/>
      <c r="M19" s="37"/>
      <c r="N19" s="31"/>
      <c r="O19" s="9"/>
      <c r="P19" s="33"/>
      <c r="Q19" s="34"/>
      <c r="R19" s="35"/>
      <c r="S19" s="33"/>
      <c r="T19" s="34"/>
    </row>
    <row r="20" spans="2:20" x14ac:dyDescent="0.3">
      <c r="P20" s="35"/>
      <c r="Q20" s="35"/>
      <c r="R20" s="35"/>
      <c r="S20" s="35"/>
      <c r="T20" s="35"/>
    </row>
    <row r="21" spans="2:20" x14ac:dyDescent="0.3">
      <c r="P21" s="35"/>
      <c r="Q21" s="35"/>
      <c r="R21" s="35"/>
      <c r="S21" s="35"/>
      <c r="T21" s="35"/>
    </row>
    <row r="22" spans="2:20" x14ac:dyDescent="0.3">
      <c r="D22" s="1"/>
      <c r="E22" s="1"/>
      <c r="F22" s="1"/>
      <c r="G22" s="1"/>
      <c r="H22" s="1"/>
      <c r="I22" s="1"/>
      <c r="J22" s="1"/>
      <c r="K22" s="1"/>
      <c r="L22" s="1"/>
      <c r="M22" s="1"/>
      <c r="P22" s="35"/>
      <c r="Q22" s="35"/>
      <c r="R22" s="35"/>
      <c r="S22" s="35"/>
      <c r="T22" s="35"/>
    </row>
    <row r="23" spans="2:20" x14ac:dyDescent="0.3">
      <c r="D23" s="1"/>
      <c r="E23" s="1"/>
      <c r="F23" s="1"/>
      <c r="G23" s="1"/>
      <c r="H23" s="1"/>
      <c r="I23" s="1"/>
      <c r="J23" s="1"/>
      <c r="K23" s="1"/>
      <c r="L23" s="1"/>
      <c r="M23" s="1"/>
      <c r="P23" s="35"/>
      <c r="Q23" s="35"/>
      <c r="R23" s="35"/>
      <c r="S23" s="35"/>
      <c r="T23" s="35"/>
    </row>
    <row r="24" spans="2:20" x14ac:dyDescent="0.3">
      <c r="D24" s="1"/>
      <c r="E24" s="1"/>
      <c r="F24" s="1"/>
      <c r="G24" s="1"/>
      <c r="H24" s="1"/>
      <c r="I24" s="1"/>
      <c r="J24" s="1"/>
      <c r="K24" s="1"/>
      <c r="L24" s="1"/>
      <c r="M24" s="1"/>
      <c r="P24" s="35"/>
      <c r="Q24" s="35"/>
      <c r="R24" s="35"/>
      <c r="S24" s="35"/>
      <c r="T24" s="35"/>
    </row>
    <row r="25" spans="2:20" x14ac:dyDescent="0.3">
      <c r="D25" s="1"/>
      <c r="E25" s="1"/>
      <c r="F25" s="1"/>
      <c r="G25" s="1"/>
      <c r="H25" s="1"/>
      <c r="I25" s="1"/>
      <c r="J25" s="1"/>
      <c r="K25" s="1"/>
      <c r="L25" s="1"/>
      <c r="M25" s="1"/>
      <c r="P25" s="35"/>
      <c r="Q25" s="35"/>
      <c r="R25" s="35"/>
      <c r="S25" s="35"/>
      <c r="T25" s="35"/>
    </row>
    <row r="26" spans="2:20" x14ac:dyDescent="0.3">
      <c r="D26" s="1"/>
      <c r="E26" s="1"/>
      <c r="F26" s="1"/>
      <c r="G26" s="1"/>
      <c r="H26" s="1"/>
      <c r="I26" s="1"/>
      <c r="J26" s="1"/>
      <c r="K26" s="1"/>
      <c r="L26" s="1"/>
      <c r="M26" s="1"/>
      <c r="P26" s="35"/>
      <c r="Q26" s="35"/>
      <c r="R26" s="35"/>
      <c r="S26" s="35"/>
      <c r="T26" s="35"/>
    </row>
    <row r="27" spans="2:20" x14ac:dyDescent="0.3">
      <c r="D27" s="1"/>
      <c r="E27" s="1"/>
      <c r="F27" s="1"/>
      <c r="G27" s="1"/>
      <c r="H27" s="1"/>
      <c r="I27" s="1"/>
      <c r="J27" s="1"/>
      <c r="K27" s="1"/>
      <c r="L27" s="1"/>
      <c r="M27" s="1"/>
      <c r="P27" s="35"/>
      <c r="Q27" s="35"/>
      <c r="R27" s="35"/>
      <c r="S27" s="35"/>
      <c r="T27" s="35"/>
    </row>
    <row r="28" spans="2:20" x14ac:dyDescent="0.3">
      <c r="D28" s="1"/>
      <c r="E28" s="1"/>
      <c r="F28" s="1"/>
      <c r="G28" s="1"/>
      <c r="H28" s="1"/>
      <c r="I28" s="1"/>
      <c r="J28" s="1"/>
      <c r="K28" s="1"/>
      <c r="L28" s="1"/>
      <c r="M28" s="1"/>
      <c r="P28" s="35"/>
      <c r="Q28" s="35"/>
      <c r="R28" s="35"/>
      <c r="S28" s="35"/>
      <c r="T28" s="35"/>
    </row>
    <row r="29" spans="2:20" x14ac:dyDescent="0.3">
      <c r="D29" s="1"/>
      <c r="E29" s="1"/>
      <c r="F29" s="1"/>
      <c r="G29" s="1"/>
      <c r="H29" s="1"/>
      <c r="I29" s="1"/>
      <c r="J29" s="1"/>
      <c r="K29" s="1"/>
      <c r="L29" s="1"/>
      <c r="M29" s="1"/>
      <c r="P29" s="35"/>
      <c r="Q29" s="35"/>
      <c r="R29" s="35"/>
      <c r="S29" s="35"/>
      <c r="T29" s="35"/>
    </row>
    <row r="30" spans="2:20" x14ac:dyDescent="0.3">
      <c r="D30" s="1"/>
      <c r="E30" s="1"/>
      <c r="F30" s="1"/>
      <c r="G30" s="1"/>
      <c r="H30" s="1"/>
      <c r="I30" s="1"/>
      <c r="J30" s="1"/>
      <c r="K30" s="1"/>
      <c r="L30" s="1"/>
      <c r="M30" s="1"/>
      <c r="P30" s="35"/>
      <c r="Q30" s="35"/>
      <c r="R30" s="35"/>
      <c r="S30" s="35"/>
      <c r="T30" s="35"/>
    </row>
    <row r="31" spans="2:20" x14ac:dyDescent="0.3">
      <c r="D31" s="1"/>
      <c r="E31" s="1"/>
      <c r="F31" s="1"/>
      <c r="G31" s="1"/>
      <c r="H31" s="1"/>
      <c r="I31" s="1"/>
      <c r="J31" s="1"/>
      <c r="K31" s="1"/>
      <c r="L31" s="1"/>
      <c r="M31" s="1"/>
      <c r="P31" s="35"/>
      <c r="Q31" s="35"/>
      <c r="R31" s="35"/>
      <c r="S31" s="35"/>
      <c r="T31" s="35"/>
    </row>
    <row r="32" spans="2:20" x14ac:dyDescent="0.3">
      <c r="D32" s="1"/>
      <c r="E32" s="1"/>
      <c r="F32" s="1"/>
      <c r="G32" s="1"/>
      <c r="H32" s="1"/>
      <c r="I32" s="1"/>
      <c r="J32" s="1"/>
      <c r="K32" s="1"/>
      <c r="L32" s="1"/>
      <c r="M32" s="1"/>
      <c r="P32" s="35"/>
      <c r="Q32" s="35"/>
      <c r="R32" s="35"/>
      <c r="S32" s="35"/>
      <c r="T32" s="35"/>
    </row>
    <row r="33" spans="4:20" x14ac:dyDescent="0.3">
      <c r="D33" s="1"/>
      <c r="E33" s="1"/>
      <c r="F33" s="1"/>
      <c r="G33" s="1"/>
      <c r="H33" s="1"/>
      <c r="I33" s="1"/>
      <c r="J33" s="1"/>
      <c r="K33" s="1"/>
      <c r="L33" s="1"/>
      <c r="M33" s="1"/>
      <c r="P33" s="35"/>
      <c r="Q33" s="35"/>
      <c r="R33" s="35"/>
      <c r="S33" s="35"/>
      <c r="T33" s="35"/>
    </row>
    <row r="34" spans="4:20" x14ac:dyDescent="0.3">
      <c r="P34" s="35"/>
      <c r="Q34" s="35"/>
      <c r="R34" s="35"/>
      <c r="S34" s="35"/>
      <c r="T34" s="35"/>
    </row>
    <row r="35" spans="4:20" x14ac:dyDescent="0.3">
      <c r="P35" s="35"/>
      <c r="Q35" s="35"/>
      <c r="R35" s="35"/>
      <c r="S35" s="35"/>
      <c r="T35" s="35"/>
    </row>
    <row r="36" spans="4:20" x14ac:dyDescent="0.3">
      <c r="P36" s="35"/>
      <c r="Q36" s="35"/>
      <c r="R36" s="35"/>
      <c r="S36" s="35"/>
      <c r="T36" s="35"/>
    </row>
    <row r="37" spans="4:20" x14ac:dyDescent="0.3">
      <c r="P37" s="35"/>
      <c r="Q37" s="35"/>
      <c r="R37" s="35"/>
      <c r="S37" s="35"/>
      <c r="T37" s="35"/>
    </row>
    <row r="38" spans="4:20" x14ac:dyDescent="0.3">
      <c r="P38" s="35"/>
      <c r="Q38" s="35"/>
      <c r="R38" s="35"/>
      <c r="S38" s="35"/>
      <c r="T38" s="35"/>
    </row>
    <row r="39" spans="4:20" x14ac:dyDescent="0.3">
      <c r="P39" s="35"/>
      <c r="Q39" s="35"/>
      <c r="R39" s="35"/>
      <c r="S39" s="35"/>
      <c r="T39" s="35"/>
    </row>
    <row r="40" spans="4:20" x14ac:dyDescent="0.3">
      <c r="P40" s="35"/>
      <c r="Q40" s="35"/>
      <c r="R40" s="35"/>
      <c r="S40" s="35"/>
      <c r="T40" s="35"/>
    </row>
    <row r="41" spans="4:20" x14ac:dyDescent="0.3">
      <c r="P41" s="35"/>
      <c r="Q41" s="35"/>
      <c r="R41" s="35"/>
      <c r="S41" s="35"/>
      <c r="T41" s="35"/>
    </row>
    <row r="42" spans="4:20" x14ac:dyDescent="0.3">
      <c r="P42" s="35"/>
      <c r="Q42" s="35"/>
      <c r="R42" s="35"/>
      <c r="S42" s="35"/>
      <c r="T42" s="35"/>
    </row>
    <row r="43" spans="4:20" x14ac:dyDescent="0.3">
      <c r="P43" s="35"/>
      <c r="Q43" s="35"/>
      <c r="R43" s="35"/>
      <c r="S43" s="35"/>
      <c r="T43" s="35"/>
    </row>
    <row r="44" spans="4:20" x14ac:dyDescent="0.3">
      <c r="P44" s="35"/>
      <c r="Q44" s="35"/>
      <c r="R44" s="35"/>
      <c r="S44" s="35"/>
      <c r="T44" s="35"/>
    </row>
    <row r="45" spans="4:20" x14ac:dyDescent="0.3">
      <c r="P45" s="35"/>
      <c r="Q45" s="35"/>
      <c r="R45" s="35"/>
      <c r="S45" s="35"/>
      <c r="T45" s="35"/>
    </row>
    <row r="46" spans="4:20" x14ac:dyDescent="0.3">
      <c r="P46" s="35"/>
      <c r="Q46" s="35"/>
      <c r="R46" s="35"/>
      <c r="S46" s="35"/>
      <c r="T46" s="35"/>
    </row>
    <row r="47" spans="4:20" x14ac:dyDescent="0.3">
      <c r="P47" s="35"/>
      <c r="Q47" s="35"/>
      <c r="R47" s="35"/>
      <c r="S47" s="35"/>
      <c r="T47" s="35"/>
    </row>
    <row r="48" spans="4:20" x14ac:dyDescent="0.3">
      <c r="P48" s="35"/>
      <c r="Q48" s="35"/>
      <c r="R48" s="35"/>
      <c r="S48" s="35"/>
      <c r="T48" s="35"/>
    </row>
    <row r="49" spans="16:20" x14ac:dyDescent="0.3">
      <c r="P49" s="35"/>
      <c r="Q49" s="35"/>
      <c r="R49" s="35"/>
      <c r="S49" s="35"/>
      <c r="T49" s="35"/>
    </row>
    <row r="50" spans="16:20" x14ac:dyDescent="0.3">
      <c r="P50" s="35"/>
      <c r="Q50" s="35"/>
      <c r="R50" s="35"/>
      <c r="S50" s="35"/>
      <c r="T50" s="35"/>
    </row>
    <row r="51" spans="16:20" x14ac:dyDescent="0.3">
      <c r="P51" s="35"/>
      <c r="Q51" s="35"/>
      <c r="R51" s="35"/>
      <c r="S51" s="35"/>
      <c r="T51" s="35"/>
    </row>
    <row r="52" spans="16:20" x14ac:dyDescent="0.3">
      <c r="P52" s="35"/>
      <c r="Q52" s="35"/>
      <c r="R52" s="35"/>
      <c r="S52" s="35"/>
      <c r="T52" s="35"/>
    </row>
    <row r="53" spans="16:20" x14ac:dyDescent="0.3">
      <c r="P53" s="35"/>
      <c r="Q53" s="35"/>
      <c r="R53" s="35"/>
      <c r="S53" s="35"/>
      <c r="T53" s="35"/>
    </row>
    <row r="54" spans="16:20" x14ac:dyDescent="0.3">
      <c r="P54" s="35"/>
      <c r="Q54" s="35"/>
      <c r="R54" s="35"/>
      <c r="S54" s="35"/>
      <c r="T54" s="35"/>
    </row>
    <row r="55" spans="16:20" x14ac:dyDescent="0.3">
      <c r="P55" s="35"/>
      <c r="Q55" s="35"/>
      <c r="R55" s="35"/>
      <c r="S55" s="35"/>
      <c r="T55" s="35"/>
    </row>
    <row r="56" spans="16:20" x14ac:dyDescent="0.3">
      <c r="P56" s="35"/>
      <c r="Q56" s="35"/>
      <c r="R56" s="35"/>
      <c r="S56" s="35"/>
      <c r="T56" s="35"/>
    </row>
    <row r="57" spans="16:20" x14ac:dyDescent="0.3">
      <c r="P57" s="35"/>
      <c r="Q57" s="35"/>
      <c r="R57" s="35"/>
      <c r="S57" s="35"/>
      <c r="T57" s="35"/>
    </row>
    <row r="58" spans="16:20" x14ac:dyDescent="0.3">
      <c r="P58" s="35"/>
      <c r="Q58" s="35"/>
      <c r="R58" s="35"/>
      <c r="S58" s="35"/>
      <c r="T58" s="35"/>
    </row>
  </sheetData>
  <mergeCells count="3">
    <mergeCell ref="D3:K3"/>
    <mergeCell ref="P3:Q3"/>
    <mergeCell ref="S3:T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08F5-B5A1-4BB5-B5C2-08289CB89A90}">
  <dimension ref="B1:T70"/>
  <sheetViews>
    <sheetView zoomScale="90" zoomScaleNormal="90" workbookViewId="0">
      <selection activeCell="C5" sqref="C5:M67"/>
    </sheetView>
  </sheetViews>
  <sheetFormatPr defaultRowHeight="14.4" x14ac:dyDescent="0.3"/>
  <cols>
    <col min="4" max="4" width="13.44140625" bestFit="1" customWidth="1"/>
    <col min="5" max="5" width="15.44140625" bestFit="1" customWidth="1"/>
    <col min="6" max="6" width="13.44140625" bestFit="1" customWidth="1"/>
    <col min="7" max="7" width="10.6640625" bestFit="1" customWidth="1"/>
    <col min="8" max="8" width="13.88671875" bestFit="1" customWidth="1"/>
    <col min="9" max="9" width="10.6640625" bestFit="1" customWidth="1"/>
    <col min="10" max="10" width="15" bestFit="1" customWidth="1"/>
    <col min="11" max="11" width="13.44140625" bestFit="1" customWidth="1"/>
    <col min="12" max="12" width="14.6640625" bestFit="1" customWidth="1"/>
    <col min="13" max="13" width="15.88671875" bestFit="1" customWidth="1"/>
    <col min="14" max="14" width="15" bestFit="1" customWidth="1"/>
    <col min="15" max="15" width="13.33203125" customWidth="1"/>
    <col min="16" max="16" width="12.33203125" bestFit="1" customWidth="1"/>
    <col min="17" max="17" width="7.5546875" customWidth="1"/>
    <col min="19" max="19" width="13.33203125" bestFit="1" customWidth="1"/>
    <col min="20" max="20" width="4.6640625" bestFit="1" customWidth="1"/>
  </cols>
  <sheetData>
    <row r="1" spans="2:20" ht="21" x14ac:dyDescent="0.4">
      <c r="G1" s="15" t="s">
        <v>65</v>
      </c>
    </row>
    <row r="3" spans="2:20" x14ac:dyDescent="0.3">
      <c r="C3" s="56" t="s">
        <v>54</v>
      </c>
      <c r="D3" s="57"/>
      <c r="E3" s="57"/>
      <c r="F3" s="57"/>
      <c r="G3" s="57"/>
      <c r="H3" s="57"/>
      <c r="I3" s="57"/>
      <c r="J3" s="57"/>
      <c r="K3" s="58"/>
      <c r="L3" s="7" t="s">
        <v>55</v>
      </c>
      <c r="M3" s="8" t="s">
        <v>56</v>
      </c>
      <c r="N3" s="10" t="s">
        <v>57</v>
      </c>
      <c r="O3" s="9"/>
      <c r="P3" s="59" t="s">
        <v>60</v>
      </c>
      <c r="Q3" s="60"/>
      <c r="S3" s="59" t="s">
        <v>61</v>
      </c>
      <c r="T3" s="60"/>
    </row>
    <row r="4" spans="2:20" x14ac:dyDescent="0.3">
      <c r="B4" s="44" t="s">
        <v>0</v>
      </c>
      <c r="C4" s="44" t="s">
        <v>105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4" t="s">
        <v>8</v>
      </c>
      <c r="L4" s="4" t="s">
        <v>9</v>
      </c>
      <c r="M4" s="6" t="s">
        <v>10</v>
      </c>
      <c r="N4" s="40" t="s">
        <v>58</v>
      </c>
      <c r="O4" s="9"/>
      <c r="P4" s="12" t="s">
        <v>59</v>
      </c>
      <c r="Q4" s="13" t="s">
        <v>62</v>
      </c>
      <c r="S4" s="12" t="s">
        <v>59</v>
      </c>
      <c r="T4" s="13" t="s">
        <v>62</v>
      </c>
    </row>
    <row r="5" spans="2:20" x14ac:dyDescent="0.3">
      <c r="B5" s="17" t="s">
        <v>100</v>
      </c>
      <c r="C5" s="16">
        <v>0</v>
      </c>
      <c r="D5" s="16">
        <v>190602.68</v>
      </c>
      <c r="E5" s="16">
        <v>6538996.5899999999</v>
      </c>
      <c r="F5" s="16">
        <v>189852.1</v>
      </c>
      <c r="G5" s="16">
        <v>0</v>
      </c>
      <c r="H5" s="16">
        <v>2713683.42</v>
      </c>
      <c r="I5" s="16">
        <v>0</v>
      </c>
      <c r="J5" s="16">
        <v>3597878.2899999996</v>
      </c>
      <c r="K5" s="16">
        <v>364873.06</v>
      </c>
      <c r="L5" s="26">
        <v>18926.709999999963</v>
      </c>
      <c r="M5" s="38">
        <v>2089262.97</v>
      </c>
      <c r="N5" s="19">
        <f>SUM(C5:M5)</f>
        <v>15704075.819999998</v>
      </c>
      <c r="O5" s="9"/>
      <c r="P5" s="21">
        <f>+M5+L5+J5</f>
        <v>5706067.9699999988</v>
      </c>
      <c r="Q5" s="22">
        <f>+P5/N5</f>
        <v>0.36334949190279697</v>
      </c>
      <c r="S5" s="21">
        <f>+E5</f>
        <v>6538996.5899999999</v>
      </c>
      <c r="T5" s="22">
        <f>+S5/N5</f>
        <v>0.41638850098216096</v>
      </c>
    </row>
    <row r="6" spans="2:20" x14ac:dyDescent="0.3">
      <c r="B6" s="18" t="s">
        <v>101</v>
      </c>
      <c r="C6" s="16">
        <v>0</v>
      </c>
      <c r="D6" s="16">
        <v>10326.529999999999</v>
      </c>
      <c r="E6" s="16">
        <v>5542876.3299999973</v>
      </c>
      <c r="F6" s="16">
        <v>0</v>
      </c>
      <c r="G6" s="16">
        <v>0</v>
      </c>
      <c r="H6" s="16">
        <v>727542.79</v>
      </c>
      <c r="I6" s="16">
        <v>0</v>
      </c>
      <c r="J6" s="16">
        <v>3714221.06</v>
      </c>
      <c r="K6" s="16">
        <v>167244.13999999998</v>
      </c>
      <c r="L6" s="28">
        <v>746808.45000000007</v>
      </c>
      <c r="M6" s="39">
        <v>2124442.87</v>
      </c>
      <c r="N6" s="20">
        <f t="shared" ref="N6:N67" si="0">SUM(C6:M6)</f>
        <v>13033462.169999998</v>
      </c>
      <c r="O6" s="9"/>
      <c r="P6" s="23">
        <f t="shared" ref="P6:P47" si="1">+M6+L6+J6</f>
        <v>6585472.3800000008</v>
      </c>
      <c r="Q6" s="24">
        <f t="shared" ref="Q6:Q47" si="2">+P6/N6</f>
        <v>0.50527421602206579</v>
      </c>
      <c r="S6" s="23">
        <f t="shared" ref="S6:S47" si="3">+E6</f>
        <v>5542876.3299999973</v>
      </c>
      <c r="T6" s="24">
        <f t="shared" ref="T6:T47" si="4">+S6/N6</f>
        <v>0.42528042493255636</v>
      </c>
    </row>
    <row r="7" spans="2:20" x14ac:dyDescent="0.3">
      <c r="B7" s="18" t="s">
        <v>102</v>
      </c>
      <c r="C7" s="16">
        <v>0</v>
      </c>
      <c r="D7" s="16">
        <v>62079.950000000004</v>
      </c>
      <c r="E7" s="16">
        <v>7578964.6199999964</v>
      </c>
      <c r="F7" s="16">
        <v>281976.48</v>
      </c>
      <c r="G7" s="16">
        <v>0</v>
      </c>
      <c r="H7" s="16">
        <v>661586.91</v>
      </c>
      <c r="I7" s="16">
        <v>0</v>
      </c>
      <c r="J7" s="16">
        <v>5126787.3899999997</v>
      </c>
      <c r="K7" s="16">
        <v>255319.98</v>
      </c>
      <c r="L7" s="28">
        <v>991952.89999999991</v>
      </c>
      <c r="M7" s="39">
        <v>4128018.0500000007</v>
      </c>
      <c r="N7" s="20">
        <f t="shared" si="0"/>
        <v>19086686.280000001</v>
      </c>
      <c r="O7" s="9"/>
      <c r="P7" s="23">
        <f t="shared" si="1"/>
        <v>10246758.34</v>
      </c>
      <c r="Q7" s="24">
        <f t="shared" si="2"/>
        <v>0.53685370994634485</v>
      </c>
      <c r="S7" s="23">
        <f t="shared" si="3"/>
        <v>7578964.6199999964</v>
      </c>
      <c r="T7" s="24">
        <f t="shared" si="4"/>
        <v>0.39708121718025097</v>
      </c>
    </row>
    <row r="8" spans="2:20" x14ac:dyDescent="0.3">
      <c r="B8" s="18" t="s">
        <v>103</v>
      </c>
      <c r="C8" s="16">
        <v>3850</v>
      </c>
      <c r="D8" s="16">
        <v>29927.679999999997</v>
      </c>
      <c r="E8" s="16">
        <v>5059706.6399999987</v>
      </c>
      <c r="F8" s="16">
        <v>2490</v>
      </c>
      <c r="G8" s="16">
        <v>0</v>
      </c>
      <c r="H8" s="16">
        <v>936720.16999999993</v>
      </c>
      <c r="I8" s="16">
        <v>0</v>
      </c>
      <c r="J8" s="16">
        <v>4256060.5599999987</v>
      </c>
      <c r="K8" s="16">
        <v>375523.38</v>
      </c>
      <c r="L8" s="28">
        <v>561657.62</v>
      </c>
      <c r="M8" s="39">
        <v>2440333.4499999997</v>
      </c>
      <c r="N8" s="20">
        <f t="shared" si="0"/>
        <v>13666269.499999996</v>
      </c>
      <c r="O8" s="9"/>
      <c r="P8" s="23">
        <f t="shared" si="1"/>
        <v>7258051.629999999</v>
      </c>
      <c r="Q8" s="24">
        <f t="shared" si="2"/>
        <v>0.53109238259936264</v>
      </c>
      <c r="S8" s="23">
        <f t="shared" si="3"/>
        <v>5059706.6399999987</v>
      </c>
      <c r="T8" s="24">
        <f t="shared" si="4"/>
        <v>0.37023319641106156</v>
      </c>
    </row>
    <row r="9" spans="2:20" x14ac:dyDescent="0.3">
      <c r="B9" s="18" t="s">
        <v>104</v>
      </c>
      <c r="C9" s="16">
        <v>0</v>
      </c>
      <c r="D9" s="16">
        <v>17772.030000000002</v>
      </c>
      <c r="E9" s="16">
        <v>5401596.1499999976</v>
      </c>
      <c r="F9" s="16">
        <v>0</v>
      </c>
      <c r="G9" s="16">
        <v>0</v>
      </c>
      <c r="H9" s="16">
        <v>1129587.5900000001</v>
      </c>
      <c r="I9" s="16">
        <v>0</v>
      </c>
      <c r="J9" s="16">
        <v>4224359.1400000006</v>
      </c>
      <c r="K9" s="16">
        <v>167006.90000000002</v>
      </c>
      <c r="L9" s="28">
        <v>336663.54000000004</v>
      </c>
      <c r="M9" s="39">
        <v>3007408.01</v>
      </c>
      <c r="N9" s="20">
        <f t="shared" si="0"/>
        <v>14284393.359999998</v>
      </c>
      <c r="O9" s="9"/>
      <c r="P9" s="23">
        <f t="shared" si="1"/>
        <v>7568430.6900000004</v>
      </c>
      <c r="Q9" s="24">
        <f t="shared" si="2"/>
        <v>0.52983913977009112</v>
      </c>
      <c r="S9" s="23">
        <f t="shared" si="3"/>
        <v>5401596.1499999976</v>
      </c>
      <c r="T9" s="24">
        <f t="shared" si="4"/>
        <v>0.37814669575859389</v>
      </c>
    </row>
    <row r="10" spans="2:20" x14ac:dyDescent="0.3">
      <c r="B10" s="18" t="s">
        <v>11</v>
      </c>
      <c r="C10" s="16">
        <v>0</v>
      </c>
      <c r="D10" s="16">
        <v>142639.60000000003</v>
      </c>
      <c r="E10" s="16">
        <v>9182553.6299999971</v>
      </c>
      <c r="F10" s="16">
        <v>111257.19</v>
      </c>
      <c r="G10" s="16">
        <v>0</v>
      </c>
      <c r="H10" s="16">
        <v>278176.69999999995</v>
      </c>
      <c r="I10" s="16">
        <v>0</v>
      </c>
      <c r="J10" s="16">
        <v>5563404.6799999997</v>
      </c>
      <c r="K10" s="16">
        <v>417982.23000000004</v>
      </c>
      <c r="L10" s="28">
        <v>607795.06000000006</v>
      </c>
      <c r="M10" s="39">
        <v>4604244.9800000004</v>
      </c>
      <c r="N10" s="20">
        <f t="shared" si="0"/>
        <v>20908054.069999997</v>
      </c>
      <c r="O10" s="9"/>
      <c r="P10" s="23">
        <f t="shared" si="1"/>
        <v>10775444.720000001</v>
      </c>
      <c r="Q10" s="24">
        <f t="shared" si="2"/>
        <v>0.51537291246348893</v>
      </c>
      <c r="S10" s="23">
        <f t="shared" si="3"/>
        <v>9182553.6299999971</v>
      </c>
      <c r="T10" s="24">
        <f t="shared" si="4"/>
        <v>0.43918738679634561</v>
      </c>
    </row>
    <row r="11" spans="2:20" x14ac:dyDescent="0.3">
      <c r="B11" s="18" t="s">
        <v>12</v>
      </c>
      <c r="C11" s="16">
        <v>18044.8</v>
      </c>
      <c r="D11" s="16">
        <v>686.9</v>
      </c>
      <c r="E11" s="16">
        <v>7013844.9400000004</v>
      </c>
      <c r="F11" s="16">
        <v>185801.97</v>
      </c>
      <c r="G11" s="16">
        <v>0</v>
      </c>
      <c r="H11" s="16">
        <v>918677.37</v>
      </c>
      <c r="I11" s="16">
        <v>0</v>
      </c>
      <c r="J11" s="16">
        <v>4565834.3899999997</v>
      </c>
      <c r="K11" s="16">
        <v>323754.76</v>
      </c>
      <c r="L11" s="28">
        <v>421973.88</v>
      </c>
      <c r="M11" s="39">
        <v>2102430.4</v>
      </c>
      <c r="N11" s="20">
        <f t="shared" si="0"/>
        <v>15551049.410000002</v>
      </c>
      <c r="O11" s="9"/>
      <c r="P11" s="23">
        <f t="shared" si="1"/>
        <v>7090238.6699999999</v>
      </c>
      <c r="Q11" s="24">
        <f t="shared" si="2"/>
        <v>0.45593313242517691</v>
      </c>
      <c r="S11" s="23">
        <f t="shared" si="3"/>
        <v>7013844.9400000004</v>
      </c>
      <c r="T11" s="24">
        <f t="shared" si="4"/>
        <v>0.45102068388322353</v>
      </c>
    </row>
    <row r="12" spans="2:20" x14ac:dyDescent="0.3">
      <c r="B12" s="18" t="s">
        <v>13</v>
      </c>
      <c r="C12" s="16">
        <v>0</v>
      </c>
      <c r="D12" s="16">
        <v>89805.22</v>
      </c>
      <c r="E12" s="16">
        <v>8250475.8399999989</v>
      </c>
      <c r="F12" s="16">
        <v>21936.799999999999</v>
      </c>
      <c r="G12" s="16">
        <v>0</v>
      </c>
      <c r="H12" s="16">
        <v>1029516.6000000001</v>
      </c>
      <c r="I12" s="16">
        <v>0</v>
      </c>
      <c r="J12" s="16">
        <v>4839572.25</v>
      </c>
      <c r="K12" s="16">
        <v>143996.09999999998</v>
      </c>
      <c r="L12" s="28">
        <v>685406.95</v>
      </c>
      <c r="M12" s="39">
        <v>2718583.13</v>
      </c>
      <c r="N12" s="20">
        <f t="shared" si="0"/>
        <v>17779292.889999997</v>
      </c>
      <c r="O12" s="9"/>
      <c r="P12" s="23">
        <f t="shared" si="1"/>
        <v>8243562.3300000001</v>
      </c>
      <c r="Q12" s="24">
        <f t="shared" si="2"/>
        <v>0.46366086553625596</v>
      </c>
      <c r="S12" s="23">
        <f t="shared" si="3"/>
        <v>8250475.8399999989</v>
      </c>
      <c r="T12" s="24">
        <f t="shared" si="4"/>
        <v>0.46404971733383715</v>
      </c>
    </row>
    <row r="13" spans="2:20" x14ac:dyDescent="0.3">
      <c r="B13" s="18" t="s">
        <v>14</v>
      </c>
      <c r="C13" s="16">
        <v>33000</v>
      </c>
      <c r="D13" s="16">
        <v>34908.25</v>
      </c>
      <c r="E13" s="16">
        <v>19048837.900000002</v>
      </c>
      <c r="F13" s="16">
        <v>186160.52</v>
      </c>
      <c r="G13" s="16">
        <v>0</v>
      </c>
      <c r="H13" s="16">
        <v>826337</v>
      </c>
      <c r="I13" s="16">
        <v>0</v>
      </c>
      <c r="J13" s="16">
        <v>6141403.7499999991</v>
      </c>
      <c r="K13" s="16">
        <v>166155.06</v>
      </c>
      <c r="L13" s="28">
        <v>630843.1</v>
      </c>
      <c r="M13" s="39">
        <v>3214742.7199999997</v>
      </c>
      <c r="N13" s="20">
        <f t="shared" si="0"/>
        <v>30282388.300000001</v>
      </c>
      <c r="O13" s="9"/>
      <c r="P13" s="23">
        <f t="shared" si="1"/>
        <v>9986989.5699999984</v>
      </c>
      <c r="Q13" s="24">
        <f t="shared" si="2"/>
        <v>0.32979530778951138</v>
      </c>
      <c r="S13" s="23">
        <f t="shared" si="3"/>
        <v>19048837.900000002</v>
      </c>
      <c r="T13" s="24">
        <f t="shared" si="4"/>
        <v>0.62904014410250464</v>
      </c>
    </row>
    <row r="14" spans="2:20" x14ac:dyDescent="0.3">
      <c r="B14" s="18" t="s">
        <v>15</v>
      </c>
      <c r="C14" s="16">
        <v>0</v>
      </c>
      <c r="D14" s="16">
        <v>16771.189999999999</v>
      </c>
      <c r="E14" s="16">
        <v>7788873.080000001</v>
      </c>
      <c r="F14" s="16">
        <v>416734.8</v>
      </c>
      <c r="G14" s="16">
        <v>0</v>
      </c>
      <c r="H14" s="16">
        <v>1500905.8</v>
      </c>
      <c r="I14" s="16">
        <v>0</v>
      </c>
      <c r="J14" s="16">
        <v>4979202.3899999997</v>
      </c>
      <c r="K14" s="16">
        <v>149310.04</v>
      </c>
      <c r="L14" s="28">
        <v>504227.06</v>
      </c>
      <c r="M14" s="39">
        <v>1831831.97</v>
      </c>
      <c r="N14" s="20">
        <f t="shared" si="0"/>
        <v>17187856.330000002</v>
      </c>
      <c r="O14" s="9"/>
      <c r="P14" s="23">
        <f t="shared" si="1"/>
        <v>7315261.4199999999</v>
      </c>
      <c r="Q14" s="24">
        <f t="shared" si="2"/>
        <v>0.42560638625026248</v>
      </c>
      <c r="S14" s="23">
        <f t="shared" si="3"/>
        <v>7788873.080000001</v>
      </c>
      <c r="T14" s="24">
        <f t="shared" si="4"/>
        <v>0.4531614024725793</v>
      </c>
    </row>
    <row r="15" spans="2:20" x14ac:dyDescent="0.3">
      <c r="B15" s="18" t="s">
        <v>16</v>
      </c>
      <c r="C15" s="16">
        <v>0</v>
      </c>
      <c r="D15" s="16">
        <v>62325.849999999991</v>
      </c>
      <c r="E15" s="16">
        <v>7063237.6699999999</v>
      </c>
      <c r="F15" s="16">
        <v>0</v>
      </c>
      <c r="G15" s="16">
        <v>0</v>
      </c>
      <c r="H15" s="16">
        <v>711369.43</v>
      </c>
      <c r="I15" s="16">
        <v>0</v>
      </c>
      <c r="J15" s="16">
        <v>5708122.169999999</v>
      </c>
      <c r="K15" s="16">
        <v>208205.93</v>
      </c>
      <c r="L15" s="28">
        <v>711479.82</v>
      </c>
      <c r="M15" s="39">
        <v>3858330.09</v>
      </c>
      <c r="N15" s="20">
        <f t="shared" si="0"/>
        <v>18323070.959999997</v>
      </c>
      <c r="O15" s="9"/>
      <c r="P15" s="23">
        <f t="shared" si="1"/>
        <v>10277932.079999998</v>
      </c>
      <c r="Q15" s="24">
        <f t="shared" si="2"/>
        <v>0.5609284656724377</v>
      </c>
      <c r="S15" s="23">
        <f t="shared" si="3"/>
        <v>7063237.6699999999</v>
      </c>
      <c r="T15" s="24">
        <f t="shared" si="4"/>
        <v>0.38548328964174905</v>
      </c>
    </row>
    <row r="16" spans="2:20" x14ac:dyDescent="0.3">
      <c r="B16" s="18" t="s">
        <v>17</v>
      </c>
      <c r="C16" s="16">
        <v>22000</v>
      </c>
      <c r="D16" s="16">
        <v>60645.35</v>
      </c>
      <c r="E16" s="16">
        <v>13370877.74</v>
      </c>
      <c r="F16" s="16">
        <v>64921.18</v>
      </c>
      <c r="G16" s="16">
        <v>0</v>
      </c>
      <c r="H16" s="16">
        <v>675558.44</v>
      </c>
      <c r="I16" s="16">
        <v>0</v>
      </c>
      <c r="J16" s="16">
        <v>6981819.96</v>
      </c>
      <c r="K16" s="16">
        <v>162147.6</v>
      </c>
      <c r="L16" s="28">
        <v>1102207.18</v>
      </c>
      <c r="M16" s="39">
        <v>2996389.15</v>
      </c>
      <c r="N16" s="20">
        <f t="shared" si="0"/>
        <v>25436566.599999998</v>
      </c>
      <c r="O16" s="9"/>
      <c r="P16" s="23">
        <f t="shared" si="1"/>
        <v>11080416.289999999</v>
      </c>
      <c r="Q16" s="24">
        <f t="shared" si="2"/>
        <v>0.43560974498814631</v>
      </c>
      <c r="S16" s="23">
        <f t="shared" si="3"/>
        <v>13370877.74</v>
      </c>
      <c r="T16" s="24">
        <f t="shared" si="4"/>
        <v>0.52565575968888822</v>
      </c>
    </row>
    <row r="17" spans="2:20" x14ac:dyDescent="0.3">
      <c r="B17" s="18" t="s">
        <v>18</v>
      </c>
      <c r="C17" s="16">
        <v>0</v>
      </c>
      <c r="D17" s="16">
        <v>15669.23</v>
      </c>
      <c r="E17" s="16">
        <v>14222447.569999998</v>
      </c>
      <c r="F17" s="16">
        <v>165336.18</v>
      </c>
      <c r="G17" s="16">
        <v>0</v>
      </c>
      <c r="H17" s="16">
        <v>1138151.8999999999</v>
      </c>
      <c r="I17" s="16">
        <v>0</v>
      </c>
      <c r="J17" s="16">
        <v>7341589.21</v>
      </c>
      <c r="K17" s="16">
        <v>282490.33999999997</v>
      </c>
      <c r="L17" s="28">
        <v>640223.97</v>
      </c>
      <c r="M17" s="39">
        <v>1402677.98</v>
      </c>
      <c r="N17" s="20">
        <f t="shared" si="0"/>
        <v>25208586.379999999</v>
      </c>
      <c r="O17" s="9"/>
      <c r="P17" s="23">
        <f t="shared" si="1"/>
        <v>9384491.1600000001</v>
      </c>
      <c r="Q17" s="24">
        <f t="shared" si="2"/>
        <v>0.37227359831035478</v>
      </c>
      <c r="S17" s="23">
        <f t="shared" si="3"/>
        <v>14222447.569999998</v>
      </c>
      <c r="T17" s="24">
        <f t="shared" si="4"/>
        <v>0.56419060377315766</v>
      </c>
    </row>
    <row r="18" spans="2:20" x14ac:dyDescent="0.3">
      <c r="B18" s="18" t="s">
        <v>19</v>
      </c>
      <c r="C18" s="16">
        <v>0</v>
      </c>
      <c r="D18" s="16">
        <v>46836.75</v>
      </c>
      <c r="E18" s="16">
        <v>5741619.1800000006</v>
      </c>
      <c r="F18" s="16">
        <v>0</v>
      </c>
      <c r="G18" s="16">
        <v>0</v>
      </c>
      <c r="H18" s="16">
        <v>247842.11</v>
      </c>
      <c r="I18" s="16">
        <v>0</v>
      </c>
      <c r="J18" s="16">
        <v>5932494.0699999984</v>
      </c>
      <c r="K18" s="16">
        <v>118427.59999999999</v>
      </c>
      <c r="L18" s="28">
        <v>763448.29999999993</v>
      </c>
      <c r="M18" s="39">
        <v>1394509.92</v>
      </c>
      <c r="N18" s="20">
        <f t="shared" si="0"/>
        <v>14245177.93</v>
      </c>
      <c r="O18" s="9"/>
      <c r="P18" s="23">
        <f t="shared" si="1"/>
        <v>8090452.2899999982</v>
      </c>
      <c r="Q18" s="24">
        <f t="shared" si="2"/>
        <v>0.56794322470073899</v>
      </c>
      <c r="S18" s="23">
        <f t="shared" si="3"/>
        <v>5741619.1800000006</v>
      </c>
      <c r="T18" s="24">
        <f t="shared" si="4"/>
        <v>0.4030570350341704</v>
      </c>
    </row>
    <row r="19" spans="2:20" x14ac:dyDescent="0.3">
      <c r="B19" s="18" t="s">
        <v>20</v>
      </c>
      <c r="C19" s="16">
        <v>0</v>
      </c>
      <c r="D19" s="16">
        <v>42557.240000000005</v>
      </c>
      <c r="E19" s="16">
        <v>11895652.559999999</v>
      </c>
      <c r="F19" s="16">
        <v>575319.51</v>
      </c>
      <c r="G19" s="16">
        <v>0</v>
      </c>
      <c r="H19" s="16">
        <v>1887146.71</v>
      </c>
      <c r="I19" s="16">
        <v>0</v>
      </c>
      <c r="J19" s="16">
        <v>8199405.8100000005</v>
      </c>
      <c r="K19" s="16">
        <v>278111.02</v>
      </c>
      <c r="L19" s="28">
        <v>1066818.0499999998</v>
      </c>
      <c r="M19" s="39">
        <v>3487387.37</v>
      </c>
      <c r="N19" s="20">
        <f t="shared" si="0"/>
        <v>27432398.27</v>
      </c>
      <c r="O19" s="9"/>
      <c r="P19" s="23">
        <f t="shared" si="1"/>
        <v>12753611.23</v>
      </c>
      <c r="Q19" s="24">
        <f t="shared" si="2"/>
        <v>0.46491054498677636</v>
      </c>
      <c r="S19" s="23">
        <f t="shared" si="3"/>
        <v>11895652.559999999</v>
      </c>
      <c r="T19" s="24">
        <f t="shared" si="4"/>
        <v>0.43363516535880325</v>
      </c>
    </row>
    <row r="20" spans="2:20" x14ac:dyDescent="0.3">
      <c r="B20" s="18" t="s">
        <v>21</v>
      </c>
      <c r="C20" s="16">
        <v>0</v>
      </c>
      <c r="D20" s="16">
        <v>437778.25</v>
      </c>
      <c r="E20" s="16">
        <v>9154504.4199999999</v>
      </c>
      <c r="F20" s="16">
        <v>0</v>
      </c>
      <c r="G20" s="16">
        <v>0</v>
      </c>
      <c r="H20" s="16">
        <v>873893.04</v>
      </c>
      <c r="I20" s="16">
        <v>0</v>
      </c>
      <c r="J20" s="16">
        <v>6317509.5099999998</v>
      </c>
      <c r="K20" s="16">
        <v>35756.9</v>
      </c>
      <c r="L20" s="28">
        <v>678319.03999999992</v>
      </c>
      <c r="M20" s="39">
        <v>2595217.0000000005</v>
      </c>
      <c r="N20" s="20">
        <f t="shared" si="0"/>
        <v>20092978.159999996</v>
      </c>
      <c r="O20" s="9"/>
      <c r="P20" s="23">
        <f t="shared" si="1"/>
        <v>9591045.5500000007</v>
      </c>
      <c r="Q20" s="24">
        <f t="shared" si="2"/>
        <v>0.47733319937077973</v>
      </c>
      <c r="S20" s="23">
        <f t="shared" si="3"/>
        <v>9154504.4199999999</v>
      </c>
      <c r="T20" s="24">
        <f t="shared" si="4"/>
        <v>0.45560714529736995</v>
      </c>
    </row>
    <row r="21" spans="2:20" x14ac:dyDescent="0.3">
      <c r="B21" s="18" t="s">
        <v>22</v>
      </c>
      <c r="C21" s="16">
        <v>0</v>
      </c>
      <c r="D21" s="16">
        <v>29545.17</v>
      </c>
      <c r="E21" s="16">
        <v>6041270.4499999993</v>
      </c>
      <c r="F21" s="16">
        <v>-9.73</v>
      </c>
      <c r="G21" s="16">
        <v>0</v>
      </c>
      <c r="H21" s="16">
        <v>615977.9</v>
      </c>
      <c r="I21" s="16">
        <v>0</v>
      </c>
      <c r="J21" s="16">
        <v>6760005.6600000001</v>
      </c>
      <c r="K21" s="16">
        <v>233343.84999999998</v>
      </c>
      <c r="L21" s="28">
        <v>1075333.1599999999</v>
      </c>
      <c r="M21" s="39">
        <v>2015799.4200000002</v>
      </c>
      <c r="N21" s="20">
        <f t="shared" si="0"/>
        <v>16771265.879999999</v>
      </c>
      <c r="O21" s="9"/>
      <c r="P21" s="23">
        <f t="shared" si="1"/>
        <v>9851138.2400000002</v>
      </c>
      <c r="Q21" s="24">
        <f t="shared" si="2"/>
        <v>0.58738191323695121</v>
      </c>
      <c r="S21" s="23">
        <f t="shared" si="3"/>
        <v>6041270.4499999993</v>
      </c>
      <c r="T21" s="24">
        <f t="shared" si="4"/>
        <v>0.36021553132756129</v>
      </c>
    </row>
    <row r="22" spans="2:20" x14ac:dyDescent="0.3">
      <c r="B22" s="18" t="s">
        <v>23</v>
      </c>
      <c r="C22" s="16">
        <v>0</v>
      </c>
      <c r="D22" s="16">
        <v>87611.209999999992</v>
      </c>
      <c r="E22" s="16">
        <v>13138046.27</v>
      </c>
      <c r="F22" s="16">
        <v>187104.35</v>
      </c>
      <c r="G22" s="16">
        <v>0</v>
      </c>
      <c r="H22" s="16">
        <v>3075567.04</v>
      </c>
      <c r="I22" s="16">
        <v>1280.06</v>
      </c>
      <c r="J22" s="16">
        <v>8554393.2799999993</v>
      </c>
      <c r="K22" s="16">
        <v>160842.16</v>
      </c>
      <c r="L22" s="28">
        <v>1125736.3800000001</v>
      </c>
      <c r="M22" s="39">
        <v>2396793.13</v>
      </c>
      <c r="N22" s="20">
        <f t="shared" si="0"/>
        <v>28727373.879999999</v>
      </c>
      <c r="O22" s="9"/>
      <c r="P22" s="23">
        <f t="shared" si="1"/>
        <v>12076922.789999999</v>
      </c>
      <c r="Q22" s="24">
        <f t="shared" si="2"/>
        <v>0.42039773076535736</v>
      </c>
      <c r="S22" s="23">
        <f t="shared" si="3"/>
        <v>13138046.27</v>
      </c>
      <c r="T22" s="24">
        <f t="shared" si="4"/>
        <v>0.45733544336075593</v>
      </c>
    </row>
    <row r="23" spans="2:20" x14ac:dyDescent="0.3">
      <c r="B23" s="18" t="s">
        <v>24</v>
      </c>
      <c r="C23" s="16">
        <v>2160</v>
      </c>
      <c r="D23" s="16">
        <v>54541.399999999994</v>
      </c>
      <c r="E23" s="16">
        <v>7810833.6100000013</v>
      </c>
      <c r="F23" s="16">
        <v>-123670.3</v>
      </c>
      <c r="G23" s="16">
        <v>0</v>
      </c>
      <c r="H23" s="16">
        <v>1491061.5299999998</v>
      </c>
      <c r="I23" s="16">
        <v>-89.72</v>
      </c>
      <c r="J23" s="16">
        <v>7150929.96</v>
      </c>
      <c r="K23" s="16">
        <v>100592.67</v>
      </c>
      <c r="L23" s="28">
        <v>746463.23</v>
      </c>
      <c r="M23" s="39">
        <v>2110986.9</v>
      </c>
      <c r="N23" s="20">
        <f t="shared" si="0"/>
        <v>19343809.279999997</v>
      </c>
      <c r="O23" s="9"/>
      <c r="P23" s="23">
        <f t="shared" si="1"/>
        <v>10008380.09</v>
      </c>
      <c r="Q23" s="24">
        <f t="shared" si="2"/>
        <v>0.51739447722677301</v>
      </c>
      <c r="S23" s="23">
        <f t="shared" si="3"/>
        <v>7810833.6100000013</v>
      </c>
      <c r="T23" s="24">
        <f t="shared" si="4"/>
        <v>0.40378983771701055</v>
      </c>
    </row>
    <row r="24" spans="2:20" x14ac:dyDescent="0.3">
      <c r="B24" s="18" t="s">
        <v>25</v>
      </c>
      <c r="C24" s="16">
        <v>0</v>
      </c>
      <c r="D24" s="16">
        <v>43715.28</v>
      </c>
      <c r="E24" s="16">
        <v>8176859.5799999991</v>
      </c>
      <c r="F24" s="16">
        <v>1737.82</v>
      </c>
      <c r="G24" s="16">
        <v>-22.82</v>
      </c>
      <c r="H24" s="16">
        <v>314987.55</v>
      </c>
      <c r="I24" s="16">
        <v>-41.51</v>
      </c>
      <c r="J24" s="16">
        <v>6935926.8100000005</v>
      </c>
      <c r="K24" s="16">
        <v>35118.239999999998</v>
      </c>
      <c r="L24" s="28">
        <v>886677.21</v>
      </c>
      <c r="M24" s="39">
        <v>2779172.1200000006</v>
      </c>
      <c r="N24" s="20">
        <f t="shared" si="0"/>
        <v>19174130.280000001</v>
      </c>
      <c r="O24" s="9"/>
      <c r="P24" s="23">
        <f t="shared" si="1"/>
        <v>10601776.140000001</v>
      </c>
      <c r="Q24" s="24">
        <f t="shared" si="2"/>
        <v>0.55292083579188034</v>
      </c>
      <c r="S24" s="23">
        <f t="shared" si="3"/>
        <v>8176859.5799999991</v>
      </c>
      <c r="T24" s="24">
        <f t="shared" si="4"/>
        <v>0.42645269749361475</v>
      </c>
    </row>
    <row r="25" spans="2:20" x14ac:dyDescent="0.3">
      <c r="B25" s="18" t="s">
        <v>26</v>
      </c>
      <c r="C25" s="16">
        <v>0</v>
      </c>
      <c r="D25" s="16">
        <v>21227.07</v>
      </c>
      <c r="E25" s="16">
        <v>27591337.319999997</v>
      </c>
      <c r="F25" s="16">
        <v>448296.70999999996</v>
      </c>
      <c r="G25" s="16">
        <v>0</v>
      </c>
      <c r="H25" s="16">
        <v>2772645.97</v>
      </c>
      <c r="I25" s="16">
        <v>0</v>
      </c>
      <c r="J25" s="16">
        <v>9043465.2999999989</v>
      </c>
      <c r="K25" s="16">
        <v>121481.08</v>
      </c>
      <c r="L25" s="28">
        <v>1291904.2</v>
      </c>
      <c r="M25" s="39">
        <v>2875903.5599999996</v>
      </c>
      <c r="N25" s="20">
        <f t="shared" si="0"/>
        <v>44166261.210000001</v>
      </c>
      <c r="O25" s="9"/>
      <c r="P25" s="23">
        <f t="shared" si="1"/>
        <v>13211273.059999999</v>
      </c>
      <c r="Q25" s="24">
        <f t="shared" si="2"/>
        <v>0.29912590964364311</v>
      </c>
      <c r="S25" s="23">
        <f t="shared" si="3"/>
        <v>27591337.319999997</v>
      </c>
      <c r="T25" s="24">
        <f t="shared" si="4"/>
        <v>0.62471525920679116</v>
      </c>
    </row>
    <row r="26" spans="2:20" x14ac:dyDescent="0.3">
      <c r="B26" s="18" t="s">
        <v>27</v>
      </c>
      <c r="C26" s="16">
        <v>0</v>
      </c>
      <c r="D26" s="16">
        <v>17792.45</v>
      </c>
      <c r="E26" s="16">
        <v>8310960.2100000009</v>
      </c>
      <c r="F26" s="16">
        <v>-355020.24</v>
      </c>
      <c r="G26" s="16">
        <v>-93.3</v>
      </c>
      <c r="H26" s="16">
        <v>461990.3</v>
      </c>
      <c r="I26" s="16">
        <v>-57.48</v>
      </c>
      <c r="J26" s="16">
        <v>7614745.7299999995</v>
      </c>
      <c r="K26" s="16">
        <v>163235.73000000001</v>
      </c>
      <c r="L26" s="28">
        <v>307207.08</v>
      </c>
      <c r="M26" s="39">
        <v>1788991.2699999998</v>
      </c>
      <c r="N26" s="20">
        <f t="shared" si="0"/>
        <v>18309751.750000004</v>
      </c>
      <c r="O26" s="9"/>
      <c r="P26" s="23">
        <f t="shared" si="1"/>
        <v>9710944.0800000001</v>
      </c>
      <c r="Q26" s="24">
        <f t="shared" si="2"/>
        <v>0.53037005703804796</v>
      </c>
      <c r="S26" s="23">
        <f t="shared" si="3"/>
        <v>8310960.2100000009</v>
      </c>
      <c r="T26" s="24">
        <f t="shared" si="4"/>
        <v>0.4539089510047562</v>
      </c>
    </row>
    <row r="27" spans="2:20" x14ac:dyDescent="0.3">
      <c r="B27" s="18" t="s">
        <v>28</v>
      </c>
      <c r="C27" s="16">
        <v>0</v>
      </c>
      <c r="D27" s="16">
        <v>14003.81</v>
      </c>
      <c r="E27" s="16">
        <v>8082814.5000000009</v>
      </c>
      <c r="F27" s="16">
        <v>-1787.3999999999994</v>
      </c>
      <c r="G27" s="16">
        <v>-218.21999999999997</v>
      </c>
      <c r="H27" s="16">
        <v>956039.56</v>
      </c>
      <c r="I27" s="16">
        <v>-104.29999999999998</v>
      </c>
      <c r="J27" s="16">
        <v>7737631.9000000004</v>
      </c>
      <c r="K27" s="16">
        <v>253647.91</v>
      </c>
      <c r="L27" s="28">
        <v>1450797.6199999999</v>
      </c>
      <c r="M27" s="39">
        <v>1854276.5899999999</v>
      </c>
      <c r="N27" s="20">
        <f t="shared" si="0"/>
        <v>20347101.970000003</v>
      </c>
      <c r="O27" s="9"/>
      <c r="P27" s="23">
        <f t="shared" si="1"/>
        <v>11042706.109999999</v>
      </c>
      <c r="Q27" s="24">
        <f t="shared" si="2"/>
        <v>0.54271640876826044</v>
      </c>
      <c r="S27" s="23">
        <f t="shared" si="3"/>
        <v>8082814.5000000009</v>
      </c>
      <c r="T27" s="24">
        <f t="shared" si="4"/>
        <v>0.39724647332663854</v>
      </c>
    </row>
    <row r="28" spans="2:20" x14ac:dyDescent="0.3">
      <c r="B28" s="18" t="s">
        <v>29</v>
      </c>
      <c r="C28" s="16">
        <v>0</v>
      </c>
      <c r="D28" s="16">
        <v>140199.33000000002</v>
      </c>
      <c r="E28" s="16">
        <v>22732192.430000003</v>
      </c>
      <c r="F28" s="16">
        <v>634.2800000000002</v>
      </c>
      <c r="G28" s="16">
        <v>-607.22</v>
      </c>
      <c r="H28" s="16">
        <v>2690111.8200000003</v>
      </c>
      <c r="I28" s="16">
        <v>-332.21000000000009</v>
      </c>
      <c r="J28" s="16">
        <v>10221642.610000001</v>
      </c>
      <c r="K28" s="16">
        <v>297829.93999999994</v>
      </c>
      <c r="L28" s="28">
        <v>1136539.49</v>
      </c>
      <c r="M28" s="39">
        <v>5408986.4500000002</v>
      </c>
      <c r="N28" s="20">
        <f t="shared" si="0"/>
        <v>42627196.920000009</v>
      </c>
      <c r="O28" s="9"/>
      <c r="P28" s="23">
        <f t="shared" si="1"/>
        <v>16767168.550000001</v>
      </c>
      <c r="Q28" s="24">
        <f t="shared" si="2"/>
        <v>0.39334438484115075</v>
      </c>
      <c r="S28" s="23">
        <f t="shared" si="3"/>
        <v>22732192.430000003</v>
      </c>
      <c r="T28" s="24">
        <f t="shared" si="4"/>
        <v>0.53327908172480409</v>
      </c>
    </row>
    <row r="29" spans="2:20" x14ac:dyDescent="0.3">
      <c r="B29" s="18" t="s">
        <v>30</v>
      </c>
      <c r="C29" s="16">
        <v>0</v>
      </c>
      <c r="D29" s="16">
        <v>21955.309999999998</v>
      </c>
      <c r="E29" s="16">
        <v>12541249.750000004</v>
      </c>
      <c r="F29" s="16">
        <v>1601.29</v>
      </c>
      <c r="G29" s="16">
        <v>-228.35</v>
      </c>
      <c r="H29" s="16">
        <v>533145.34</v>
      </c>
      <c r="I29" s="16">
        <v>-115.91</v>
      </c>
      <c r="J29" s="16">
        <v>8045583.6500000004</v>
      </c>
      <c r="K29" s="16">
        <v>107993.01</v>
      </c>
      <c r="L29" s="28">
        <v>678834.84000000008</v>
      </c>
      <c r="M29" s="39">
        <v>1380486.7</v>
      </c>
      <c r="N29" s="20">
        <f t="shared" si="0"/>
        <v>23310505.630000006</v>
      </c>
      <c r="O29" s="9"/>
      <c r="P29" s="23">
        <f t="shared" si="1"/>
        <v>10104905.190000001</v>
      </c>
      <c r="Q29" s="24">
        <f t="shared" si="2"/>
        <v>0.43349146305068798</v>
      </c>
      <c r="S29" s="23">
        <f t="shared" si="3"/>
        <v>12541249.750000004</v>
      </c>
      <c r="T29" s="24">
        <f t="shared" si="4"/>
        <v>0.53800848205796725</v>
      </c>
    </row>
    <row r="30" spans="2:20" x14ac:dyDescent="0.3">
      <c r="B30" s="18" t="s">
        <v>31</v>
      </c>
      <c r="C30" s="16">
        <v>0</v>
      </c>
      <c r="D30" s="16">
        <v>37671.590000000004</v>
      </c>
      <c r="E30" s="16">
        <v>11442587.460000001</v>
      </c>
      <c r="F30" s="16">
        <v>-2109.7699999999995</v>
      </c>
      <c r="G30" s="16">
        <v>-290.65000000000009</v>
      </c>
      <c r="H30" s="16">
        <v>1422363.5</v>
      </c>
      <c r="I30" s="16">
        <v>-129.5</v>
      </c>
      <c r="J30" s="16">
        <v>8450712.3900000006</v>
      </c>
      <c r="K30" s="16">
        <v>136350.72</v>
      </c>
      <c r="L30" s="28">
        <v>756233.28</v>
      </c>
      <c r="M30" s="39">
        <v>1458963.23</v>
      </c>
      <c r="N30" s="20">
        <f t="shared" si="0"/>
        <v>23702352.250000004</v>
      </c>
      <c r="O30" s="9"/>
      <c r="P30" s="23">
        <f t="shared" si="1"/>
        <v>10665908.9</v>
      </c>
      <c r="Q30" s="24">
        <f t="shared" si="2"/>
        <v>0.44999368786277316</v>
      </c>
      <c r="S30" s="23">
        <f t="shared" si="3"/>
        <v>11442587.460000001</v>
      </c>
      <c r="T30" s="24">
        <f t="shared" si="4"/>
        <v>0.48276168286208804</v>
      </c>
    </row>
    <row r="31" spans="2:20" x14ac:dyDescent="0.3">
      <c r="B31" s="18" t="s">
        <v>32</v>
      </c>
      <c r="C31" s="16">
        <v>1826.7</v>
      </c>
      <c r="D31" s="16">
        <v>37184.83</v>
      </c>
      <c r="E31" s="16">
        <v>18903057.789999995</v>
      </c>
      <c r="F31" s="16">
        <v>152857.5</v>
      </c>
      <c r="G31" s="16">
        <v>-362.21999999999991</v>
      </c>
      <c r="H31" s="16">
        <v>1816042.69</v>
      </c>
      <c r="I31" s="16">
        <v>-297.77</v>
      </c>
      <c r="J31" s="16">
        <v>11701467.389999997</v>
      </c>
      <c r="K31" s="16">
        <v>589002.23</v>
      </c>
      <c r="L31" s="28">
        <v>1465257.51</v>
      </c>
      <c r="M31" s="39">
        <v>2141184.3200000003</v>
      </c>
      <c r="N31" s="20">
        <f t="shared" si="0"/>
        <v>36807220.969999999</v>
      </c>
      <c r="O31" s="9"/>
      <c r="P31" s="23">
        <f t="shared" si="1"/>
        <v>15307909.219999997</v>
      </c>
      <c r="Q31" s="24">
        <f t="shared" si="2"/>
        <v>0.41589418642816917</v>
      </c>
      <c r="S31" s="23">
        <f t="shared" si="3"/>
        <v>18903057.789999995</v>
      </c>
      <c r="T31" s="24">
        <f t="shared" si="4"/>
        <v>0.51356927504543404</v>
      </c>
    </row>
    <row r="32" spans="2:20" x14ac:dyDescent="0.3">
      <c r="B32" s="18" t="s">
        <v>33</v>
      </c>
      <c r="C32" s="16">
        <v>0</v>
      </c>
      <c r="D32" s="16">
        <v>26166.560000000001</v>
      </c>
      <c r="E32" s="16">
        <v>8917150.4500000011</v>
      </c>
      <c r="F32" s="16">
        <v>-2244.5600000000004</v>
      </c>
      <c r="G32" s="16">
        <v>-279.69</v>
      </c>
      <c r="H32" s="16">
        <v>557280.2699999999</v>
      </c>
      <c r="I32" s="16">
        <v>-166.5</v>
      </c>
      <c r="J32" s="16">
        <v>8870803.4200000018</v>
      </c>
      <c r="K32" s="16">
        <v>159983.70000000001</v>
      </c>
      <c r="L32" s="28">
        <v>1811491.0999999999</v>
      </c>
      <c r="M32" s="39">
        <v>1717589.1800000002</v>
      </c>
      <c r="N32" s="20">
        <f t="shared" si="0"/>
        <v>22057773.930000003</v>
      </c>
      <c r="O32" s="9"/>
      <c r="P32" s="23">
        <f t="shared" si="1"/>
        <v>12399883.700000003</v>
      </c>
      <c r="Q32" s="24">
        <f t="shared" si="2"/>
        <v>0.56215480942686413</v>
      </c>
      <c r="S32" s="23">
        <f t="shared" si="3"/>
        <v>8917150.4500000011</v>
      </c>
      <c r="T32" s="24">
        <f t="shared" si="4"/>
        <v>0.40426338932924222</v>
      </c>
    </row>
    <row r="33" spans="2:20" x14ac:dyDescent="0.3">
      <c r="B33" s="18" t="s">
        <v>34</v>
      </c>
      <c r="C33" s="16">
        <v>0</v>
      </c>
      <c r="D33" s="16">
        <v>8307.0499999999993</v>
      </c>
      <c r="E33" s="16">
        <v>7212149.8600000013</v>
      </c>
      <c r="F33" s="16">
        <v>6594.6299999999992</v>
      </c>
      <c r="G33" s="16">
        <v>-237.87999999999997</v>
      </c>
      <c r="H33" s="16">
        <v>766357.45000000007</v>
      </c>
      <c r="I33" s="16">
        <v>-109.49</v>
      </c>
      <c r="J33" s="16">
        <v>9524575.3600000031</v>
      </c>
      <c r="K33" s="16">
        <v>94565.72</v>
      </c>
      <c r="L33" s="28">
        <v>1028307.87</v>
      </c>
      <c r="M33" s="39">
        <v>1474963.17</v>
      </c>
      <c r="N33" s="20">
        <f t="shared" si="0"/>
        <v>20115473.740000002</v>
      </c>
      <c r="O33" s="9"/>
      <c r="P33" s="23">
        <f t="shared" si="1"/>
        <v>12027846.400000002</v>
      </c>
      <c r="Q33" s="24">
        <f t="shared" si="2"/>
        <v>0.59794000158606264</v>
      </c>
      <c r="S33" s="23">
        <f t="shared" si="3"/>
        <v>7212149.8600000013</v>
      </c>
      <c r="T33" s="24">
        <f t="shared" si="4"/>
        <v>0.35853741021562441</v>
      </c>
    </row>
    <row r="34" spans="2:20" x14ac:dyDescent="0.3">
      <c r="B34" s="18" t="s">
        <v>35</v>
      </c>
      <c r="C34" s="16">
        <v>0</v>
      </c>
      <c r="D34" s="16">
        <v>23394.04</v>
      </c>
      <c r="E34" s="16">
        <v>19046736.339999989</v>
      </c>
      <c r="F34" s="16">
        <v>267659.08</v>
      </c>
      <c r="G34" s="16">
        <v>-411.83000000000015</v>
      </c>
      <c r="H34" s="16">
        <v>3312252.27</v>
      </c>
      <c r="I34" s="16">
        <v>-123.52999999999999</v>
      </c>
      <c r="J34" s="16">
        <v>11887530.969999997</v>
      </c>
      <c r="K34" s="16">
        <v>140364.26</v>
      </c>
      <c r="L34" s="28">
        <v>1209263.23</v>
      </c>
      <c r="M34" s="39">
        <v>3005995.2</v>
      </c>
      <c r="N34" s="20">
        <f t="shared" si="0"/>
        <v>38892660.029999979</v>
      </c>
      <c r="O34" s="9"/>
      <c r="P34" s="23">
        <f t="shared" si="1"/>
        <v>16102789.399999997</v>
      </c>
      <c r="Q34" s="24">
        <f t="shared" si="2"/>
        <v>0.41403157787559552</v>
      </c>
      <c r="S34" s="23">
        <f t="shared" si="3"/>
        <v>19046736.339999989</v>
      </c>
      <c r="T34" s="24">
        <f t="shared" si="4"/>
        <v>0.48972573038995604</v>
      </c>
    </row>
    <row r="35" spans="2:20" x14ac:dyDescent="0.3">
      <c r="B35" s="18" t="s">
        <v>36</v>
      </c>
      <c r="C35" s="16">
        <v>0</v>
      </c>
      <c r="D35" s="16">
        <v>12257.54</v>
      </c>
      <c r="E35" s="16">
        <v>12704801.35</v>
      </c>
      <c r="F35" s="16">
        <v>-515.70000000000016</v>
      </c>
      <c r="G35" s="16">
        <v>-278.38</v>
      </c>
      <c r="H35" s="16">
        <v>397259.85</v>
      </c>
      <c r="I35" s="16">
        <v>-110.36</v>
      </c>
      <c r="J35" s="16">
        <v>9970332.6500000004</v>
      </c>
      <c r="K35" s="16">
        <v>124006.99999999999</v>
      </c>
      <c r="L35" s="28">
        <v>997766.75</v>
      </c>
      <c r="M35" s="39">
        <v>1166695.1500000001</v>
      </c>
      <c r="N35" s="20">
        <f t="shared" si="0"/>
        <v>25372215.849999998</v>
      </c>
      <c r="O35" s="9"/>
      <c r="P35" s="23">
        <f t="shared" si="1"/>
        <v>12134794.550000001</v>
      </c>
      <c r="Q35" s="24">
        <f t="shared" si="2"/>
        <v>0.47827098041970983</v>
      </c>
      <c r="S35" s="23">
        <f t="shared" si="3"/>
        <v>12704801.35</v>
      </c>
      <c r="T35" s="24">
        <f t="shared" si="4"/>
        <v>0.50073676753778684</v>
      </c>
    </row>
    <row r="36" spans="2:20" x14ac:dyDescent="0.3">
      <c r="B36" s="18" t="s">
        <v>37</v>
      </c>
      <c r="C36" s="16">
        <v>0</v>
      </c>
      <c r="D36" s="16">
        <v>15103.62</v>
      </c>
      <c r="E36" s="16">
        <v>12055736.139999995</v>
      </c>
      <c r="F36" s="16">
        <v>20298.29</v>
      </c>
      <c r="G36" s="16">
        <v>-167.61</v>
      </c>
      <c r="H36" s="16">
        <v>1359298.1600000001</v>
      </c>
      <c r="I36" s="16">
        <v>-145.36999999999998</v>
      </c>
      <c r="J36" s="16">
        <v>10022827.049999999</v>
      </c>
      <c r="K36" s="16">
        <v>150039.88</v>
      </c>
      <c r="L36" s="28">
        <v>986081.78</v>
      </c>
      <c r="M36" s="39">
        <v>1173680.57</v>
      </c>
      <c r="N36" s="20">
        <f t="shared" si="0"/>
        <v>25782752.509999994</v>
      </c>
      <c r="O36" s="9"/>
      <c r="P36" s="23">
        <f t="shared" si="1"/>
        <v>12182589.399999999</v>
      </c>
      <c r="Q36" s="24">
        <f t="shared" si="2"/>
        <v>0.4725092635192813</v>
      </c>
      <c r="S36" s="23">
        <f t="shared" si="3"/>
        <v>12055736.139999995</v>
      </c>
      <c r="T36" s="24">
        <f t="shared" si="4"/>
        <v>0.46758918138488531</v>
      </c>
    </row>
    <row r="37" spans="2:20" x14ac:dyDescent="0.3">
      <c r="B37" s="18" t="s">
        <v>38</v>
      </c>
      <c r="C37" s="16">
        <v>0</v>
      </c>
      <c r="D37" s="16">
        <v>4997.6499999999996</v>
      </c>
      <c r="E37" s="16">
        <v>28199277.199999984</v>
      </c>
      <c r="F37" s="16">
        <v>231668.02</v>
      </c>
      <c r="G37" s="16">
        <v>-157.51000000000002</v>
      </c>
      <c r="H37" s="16">
        <v>2621947.06</v>
      </c>
      <c r="I37" s="16">
        <v>934.7700000000001</v>
      </c>
      <c r="J37" s="16">
        <v>12468190.789999999</v>
      </c>
      <c r="K37" s="16">
        <v>432518.08999999997</v>
      </c>
      <c r="L37" s="28">
        <v>1309868.3599999999</v>
      </c>
      <c r="M37" s="39">
        <v>1541393.9699999997</v>
      </c>
      <c r="N37" s="20">
        <f t="shared" si="0"/>
        <v>46810638.399999976</v>
      </c>
      <c r="O37" s="9"/>
      <c r="P37" s="23">
        <f t="shared" si="1"/>
        <v>15319453.119999999</v>
      </c>
      <c r="Q37" s="24">
        <f t="shared" si="2"/>
        <v>0.32726434937917886</v>
      </c>
      <c r="S37" s="23">
        <f t="shared" si="3"/>
        <v>28199277.199999984</v>
      </c>
      <c r="T37" s="24">
        <f t="shared" si="4"/>
        <v>0.60241172015291289</v>
      </c>
    </row>
    <row r="38" spans="2:20" x14ac:dyDescent="0.3">
      <c r="B38" s="18" t="s">
        <v>39</v>
      </c>
      <c r="C38" s="16">
        <v>0</v>
      </c>
      <c r="D38" s="16">
        <v>22761.819999999996</v>
      </c>
      <c r="E38" s="16">
        <v>11901694.929999994</v>
      </c>
      <c r="F38" s="16">
        <v>-1709.1</v>
      </c>
      <c r="G38" s="16">
        <v>-276.07</v>
      </c>
      <c r="H38" s="16">
        <v>890338.0199999999</v>
      </c>
      <c r="I38" s="16">
        <v>-136.22</v>
      </c>
      <c r="J38" s="16">
        <v>10666504.67</v>
      </c>
      <c r="K38" s="16">
        <v>208211.41</v>
      </c>
      <c r="L38" s="28">
        <v>1353296.96</v>
      </c>
      <c r="M38" s="39">
        <v>1282929.98</v>
      </c>
      <c r="N38" s="20">
        <f t="shared" si="0"/>
        <v>26323616.399999995</v>
      </c>
      <c r="O38" s="9"/>
      <c r="P38" s="23">
        <f t="shared" si="1"/>
        <v>13302731.609999999</v>
      </c>
      <c r="Q38" s="24">
        <f t="shared" si="2"/>
        <v>0.50535349732569423</v>
      </c>
      <c r="S38" s="23">
        <f t="shared" si="3"/>
        <v>11901694.929999994</v>
      </c>
      <c r="T38" s="24">
        <f t="shared" si="4"/>
        <v>0.45212993340838975</v>
      </c>
    </row>
    <row r="39" spans="2:20" x14ac:dyDescent="0.3">
      <c r="B39" s="18" t="s">
        <v>40</v>
      </c>
      <c r="C39" s="16">
        <v>0</v>
      </c>
      <c r="D39" s="16">
        <v>49259.55</v>
      </c>
      <c r="E39" s="16">
        <v>9821762.1999999937</v>
      </c>
      <c r="F39" s="16">
        <v>-1856.9299999999996</v>
      </c>
      <c r="G39" s="16">
        <v>-266.46000000000004</v>
      </c>
      <c r="H39" s="16">
        <v>2038858.6800000002</v>
      </c>
      <c r="I39" s="16">
        <v>-53.099999999999994</v>
      </c>
      <c r="J39" s="16">
        <v>10800151.700000001</v>
      </c>
      <c r="K39" s="16">
        <v>213411.47</v>
      </c>
      <c r="L39" s="28">
        <v>667387.76</v>
      </c>
      <c r="M39" s="39">
        <v>1259746.8000000003</v>
      </c>
      <c r="N39" s="20">
        <f t="shared" si="0"/>
        <v>24848401.669999994</v>
      </c>
      <c r="O39" s="9"/>
      <c r="P39" s="23">
        <f t="shared" si="1"/>
        <v>12727286.260000002</v>
      </c>
      <c r="Q39" s="24">
        <f t="shared" si="2"/>
        <v>0.51219738110423119</v>
      </c>
      <c r="S39" s="23">
        <f t="shared" si="3"/>
        <v>9821762.1999999937</v>
      </c>
      <c r="T39" s="24">
        <f t="shared" si="4"/>
        <v>0.39526736288467262</v>
      </c>
    </row>
    <row r="40" spans="2:20" x14ac:dyDescent="0.3">
      <c r="B40" s="18" t="s">
        <v>41</v>
      </c>
      <c r="C40" s="16">
        <v>0</v>
      </c>
      <c r="D40" s="16">
        <v>81292.08</v>
      </c>
      <c r="E40" s="16">
        <v>27062720.02999999</v>
      </c>
      <c r="F40" s="16">
        <v>230040.95</v>
      </c>
      <c r="G40" s="16">
        <v>-230.32</v>
      </c>
      <c r="H40" s="16">
        <v>3084861.1300000004</v>
      </c>
      <c r="I40" s="16">
        <v>-177.17999999999995</v>
      </c>
      <c r="J40" s="16">
        <v>14115811.739999998</v>
      </c>
      <c r="K40" s="16">
        <v>525602.44999999995</v>
      </c>
      <c r="L40" s="28">
        <v>1427575.14</v>
      </c>
      <c r="M40" s="39">
        <v>2510214.5499999998</v>
      </c>
      <c r="N40" s="20">
        <f t="shared" si="0"/>
        <v>49037710.569999985</v>
      </c>
      <c r="O40" s="9"/>
      <c r="P40" s="23">
        <f t="shared" si="1"/>
        <v>18053601.43</v>
      </c>
      <c r="Q40" s="24">
        <f t="shared" si="2"/>
        <v>0.36815751021306303</v>
      </c>
      <c r="S40" s="23">
        <f t="shared" si="3"/>
        <v>27062720.02999999</v>
      </c>
      <c r="T40" s="24">
        <f t="shared" si="4"/>
        <v>0.55187568333494486</v>
      </c>
    </row>
    <row r="41" spans="2:20" x14ac:dyDescent="0.3">
      <c r="B41" s="18" t="s">
        <v>42</v>
      </c>
      <c r="C41" s="16">
        <v>0</v>
      </c>
      <c r="D41" s="16">
        <v>11485.99</v>
      </c>
      <c r="E41" s="16">
        <v>11837213.939999994</v>
      </c>
      <c r="F41" s="16">
        <v>-1108.06</v>
      </c>
      <c r="G41" s="16">
        <v>-162.51000000000002</v>
      </c>
      <c r="H41" s="16">
        <v>573015.1</v>
      </c>
      <c r="I41" s="16">
        <v>-160.04999999999998</v>
      </c>
      <c r="J41" s="16">
        <v>11123122.239999998</v>
      </c>
      <c r="K41" s="16">
        <v>86907.72</v>
      </c>
      <c r="L41" s="28">
        <v>723458.92</v>
      </c>
      <c r="M41" s="39">
        <v>781598.61999999988</v>
      </c>
      <c r="N41" s="20">
        <f t="shared" si="0"/>
        <v>25135371.909999993</v>
      </c>
      <c r="O41" s="9"/>
      <c r="P41" s="23">
        <f t="shared" si="1"/>
        <v>12628179.779999997</v>
      </c>
      <c r="Q41" s="24">
        <f t="shared" si="2"/>
        <v>0.5024067209037768</v>
      </c>
      <c r="S41" s="23">
        <f t="shared" si="3"/>
        <v>11837213.939999994</v>
      </c>
      <c r="T41" s="24">
        <f t="shared" si="4"/>
        <v>0.47093848391758281</v>
      </c>
    </row>
    <row r="42" spans="2:20" x14ac:dyDescent="0.3">
      <c r="B42" s="18" t="s">
        <v>43</v>
      </c>
      <c r="C42" s="16">
        <v>0</v>
      </c>
      <c r="D42" s="16">
        <v>30555.34</v>
      </c>
      <c r="E42" s="16">
        <v>14545598.889999991</v>
      </c>
      <c r="F42" s="16">
        <v>6602.6599999999989</v>
      </c>
      <c r="G42" s="16">
        <v>-314.7</v>
      </c>
      <c r="H42" s="16">
        <v>1862139.57</v>
      </c>
      <c r="I42" s="16">
        <v>-116.30000000000001</v>
      </c>
      <c r="J42" s="16">
        <v>11562277.74</v>
      </c>
      <c r="K42" s="16">
        <v>113525.19</v>
      </c>
      <c r="L42" s="28">
        <v>900659.06</v>
      </c>
      <c r="M42" s="39">
        <v>999407.44000000006</v>
      </c>
      <c r="N42" s="20">
        <f t="shared" si="0"/>
        <v>30020334.889999993</v>
      </c>
      <c r="O42" s="9"/>
      <c r="P42" s="23">
        <f t="shared" si="1"/>
        <v>13462344.24</v>
      </c>
      <c r="Q42" s="24">
        <f t="shared" si="2"/>
        <v>0.44844084149389057</v>
      </c>
      <c r="S42" s="23">
        <f t="shared" si="3"/>
        <v>14545598.889999991</v>
      </c>
      <c r="T42" s="24">
        <f t="shared" si="4"/>
        <v>0.48452487100153047</v>
      </c>
    </row>
    <row r="43" spans="2:20" x14ac:dyDescent="0.3">
      <c r="B43" s="18" t="s">
        <v>44</v>
      </c>
      <c r="C43" s="16">
        <v>0</v>
      </c>
      <c r="D43" s="16">
        <v>5924.88</v>
      </c>
      <c r="E43" s="16">
        <v>17730385.379999992</v>
      </c>
      <c r="F43" s="16">
        <v>228412.24</v>
      </c>
      <c r="G43" s="16">
        <v>-486.32999999999987</v>
      </c>
      <c r="H43" s="16">
        <v>1817120.98</v>
      </c>
      <c r="I43" s="16">
        <v>-266.40000000000003</v>
      </c>
      <c r="J43" s="16">
        <v>15966775.16</v>
      </c>
      <c r="K43" s="16">
        <v>282290.88</v>
      </c>
      <c r="L43" s="28">
        <v>1745031.3</v>
      </c>
      <c r="M43" s="39">
        <v>1157341.77</v>
      </c>
      <c r="N43" s="20">
        <f t="shared" si="0"/>
        <v>38932529.859999999</v>
      </c>
      <c r="O43" s="9"/>
      <c r="P43" s="23">
        <f t="shared" si="1"/>
        <v>18869148.23</v>
      </c>
      <c r="Q43" s="24">
        <f t="shared" si="2"/>
        <v>0.48466278194231893</v>
      </c>
      <c r="S43" s="23">
        <f t="shared" si="3"/>
        <v>17730385.379999992</v>
      </c>
      <c r="T43" s="24">
        <f t="shared" si="4"/>
        <v>0.455413132507901</v>
      </c>
    </row>
    <row r="44" spans="2:20" x14ac:dyDescent="0.3">
      <c r="B44" s="18" t="s">
        <v>45</v>
      </c>
      <c r="C44" s="16">
        <v>0</v>
      </c>
      <c r="D44" s="16">
        <v>9226.9500000000007</v>
      </c>
      <c r="E44" s="16">
        <v>14660766.269999992</v>
      </c>
      <c r="F44" s="16">
        <v>565.29999999999973</v>
      </c>
      <c r="G44" s="16">
        <v>-162.13000000000002</v>
      </c>
      <c r="H44" s="16">
        <v>847457.39</v>
      </c>
      <c r="I44" s="16">
        <v>-107.89000000000001</v>
      </c>
      <c r="J44" s="16">
        <v>11941573.75</v>
      </c>
      <c r="K44" s="16">
        <v>149744.58000000002</v>
      </c>
      <c r="L44" s="28">
        <v>1296566.94</v>
      </c>
      <c r="M44" s="39">
        <v>1343834.19</v>
      </c>
      <c r="N44" s="20">
        <f t="shared" si="0"/>
        <v>30249465.349999994</v>
      </c>
      <c r="O44" s="9"/>
      <c r="P44" s="23">
        <f t="shared" si="1"/>
        <v>14581974.879999999</v>
      </c>
      <c r="Q44" s="24">
        <f t="shared" si="2"/>
        <v>0.48205727642720142</v>
      </c>
      <c r="S44" s="23">
        <f t="shared" si="3"/>
        <v>14660766.269999992</v>
      </c>
      <c r="T44" s="24">
        <f t="shared" si="4"/>
        <v>0.48466199651360103</v>
      </c>
    </row>
    <row r="45" spans="2:20" x14ac:dyDescent="0.3">
      <c r="B45" s="18" t="s">
        <v>46</v>
      </c>
      <c r="C45" s="16">
        <v>0</v>
      </c>
      <c r="D45" s="16">
        <v>52490.500000000007</v>
      </c>
      <c r="E45" s="16">
        <v>20292005.699999988</v>
      </c>
      <c r="F45" s="16">
        <v>-2274.4699999999998</v>
      </c>
      <c r="G45" s="16">
        <v>-376.26</v>
      </c>
      <c r="H45" s="16">
        <v>1722662.6900000002</v>
      </c>
      <c r="I45" s="16">
        <v>-221.19</v>
      </c>
      <c r="J45" s="16">
        <v>12334535.540000001</v>
      </c>
      <c r="K45" s="16">
        <v>212025.84999999998</v>
      </c>
      <c r="L45" s="28">
        <v>805904.71</v>
      </c>
      <c r="M45" s="39">
        <v>1064737.42</v>
      </c>
      <c r="N45" s="20">
        <f t="shared" si="0"/>
        <v>36481490.489999995</v>
      </c>
      <c r="O45" s="9"/>
      <c r="P45" s="23">
        <f t="shared" si="1"/>
        <v>14205177.670000002</v>
      </c>
      <c r="Q45" s="24">
        <f t="shared" si="2"/>
        <v>0.38938040850863281</v>
      </c>
      <c r="S45" s="23">
        <f t="shared" si="3"/>
        <v>20292005.699999988</v>
      </c>
      <c r="T45" s="24">
        <f t="shared" si="4"/>
        <v>0.55622743005969744</v>
      </c>
    </row>
    <row r="46" spans="2:20" x14ac:dyDescent="0.3">
      <c r="B46" s="18" t="s">
        <v>47</v>
      </c>
      <c r="C46" s="16">
        <v>0</v>
      </c>
      <c r="D46" s="16">
        <v>38539.86</v>
      </c>
      <c r="E46" s="16">
        <v>20074651.399999987</v>
      </c>
      <c r="F46" s="16">
        <v>31185.360000000001</v>
      </c>
      <c r="G46" s="16">
        <v>-343.88</v>
      </c>
      <c r="H46" s="16">
        <v>3341054.08</v>
      </c>
      <c r="I46" s="16">
        <v>-204.78</v>
      </c>
      <c r="J46" s="16">
        <v>15749571.23</v>
      </c>
      <c r="K46" s="16">
        <v>145475.35</v>
      </c>
      <c r="L46" s="28">
        <v>1880793.85</v>
      </c>
      <c r="M46" s="39">
        <v>1041745.36</v>
      </c>
      <c r="N46" s="20">
        <f t="shared" si="0"/>
        <v>42302467.829999983</v>
      </c>
      <c r="O46" s="9"/>
      <c r="P46" s="23">
        <f t="shared" si="1"/>
        <v>18672110.440000001</v>
      </c>
      <c r="Q46" s="24">
        <f t="shared" si="2"/>
        <v>0.44139529908839387</v>
      </c>
      <c r="S46" s="23">
        <f t="shared" si="3"/>
        <v>20074651.399999987</v>
      </c>
      <c r="T46" s="24">
        <f t="shared" si="4"/>
        <v>0.47455036147473845</v>
      </c>
    </row>
    <row r="47" spans="2:20" x14ac:dyDescent="0.3">
      <c r="B47" s="18" t="s">
        <v>48</v>
      </c>
      <c r="C47" s="16">
        <v>0</v>
      </c>
      <c r="D47" s="16">
        <v>1409.7</v>
      </c>
      <c r="E47" s="16">
        <v>12969315.999999991</v>
      </c>
      <c r="F47" s="16">
        <v>-1656.1499999999999</v>
      </c>
      <c r="G47" s="16">
        <v>-379.53000000000003</v>
      </c>
      <c r="H47" s="16">
        <v>1492781.73</v>
      </c>
      <c r="I47" s="16">
        <v>-181.81</v>
      </c>
      <c r="J47" s="16">
        <v>12795940.77</v>
      </c>
      <c r="K47" s="16">
        <v>332335.63</v>
      </c>
      <c r="L47" s="28">
        <v>1152141.42</v>
      </c>
      <c r="M47" s="39">
        <v>977944.17</v>
      </c>
      <c r="N47" s="20">
        <f t="shared" si="0"/>
        <v>29719651.929999992</v>
      </c>
      <c r="O47" s="9"/>
      <c r="P47" s="23">
        <f t="shared" si="1"/>
        <v>14926026.359999999</v>
      </c>
      <c r="Q47" s="24">
        <f t="shared" si="2"/>
        <v>0.50222749563675673</v>
      </c>
      <c r="S47" s="23">
        <f t="shared" si="3"/>
        <v>12969315.999999991</v>
      </c>
      <c r="T47" s="24">
        <f t="shared" si="4"/>
        <v>0.43638855631779244</v>
      </c>
    </row>
    <row r="48" spans="2:20" x14ac:dyDescent="0.3">
      <c r="B48" s="18" t="s">
        <v>49</v>
      </c>
      <c r="C48" s="16">
        <v>0</v>
      </c>
      <c r="D48" s="16">
        <v>23349.62</v>
      </c>
      <c r="E48" s="16">
        <v>18500029.68999999</v>
      </c>
      <c r="F48" s="16">
        <v>27760.539999999997</v>
      </c>
      <c r="G48" s="16">
        <v>-227.14000000000001</v>
      </c>
      <c r="H48" s="16">
        <v>1638460.08</v>
      </c>
      <c r="I48" s="16">
        <v>-68.97999999999999</v>
      </c>
      <c r="J48" s="16">
        <v>12701329.99</v>
      </c>
      <c r="K48" s="16">
        <v>381921.84</v>
      </c>
      <c r="L48" s="28">
        <v>1235312.0900000001</v>
      </c>
      <c r="M48" s="39">
        <v>853928.51</v>
      </c>
      <c r="N48" s="20">
        <f t="shared" si="0"/>
        <v>35361796.239999987</v>
      </c>
      <c r="O48" s="9"/>
      <c r="P48" s="23">
        <f>+M48+L48+J48</f>
        <v>14790570.59</v>
      </c>
      <c r="Q48" s="24">
        <f>+P48/N48</f>
        <v>0.41826412011473107</v>
      </c>
      <c r="S48" s="23">
        <f>+E48</f>
        <v>18500029.68999999</v>
      </c>
      <c r="T48" s="24">
        <f>+S48/N48</f>
        <v>0.52316430886147758</v>
      </c>
    </row>
    <row r="49" spans="2:20" x14ac:dyDescent="0.3">
      <c r="B49" s="18" t="s">
        <v>50</v>
      </c>
      <c r="C49" s="16">
        <v>0</v>
      </c>
      <c r="D49" s="16">
        <v>13373.91</v>
      </c>
      <c r="E49" s="16">
        <v>20072983.929999992</v>
      </c>
      <c r="F49" s="16">
        <v>903220.02</v>
      </c>
      <c r="G49" s="16">
        <v>-633.79999999999995</v>
      </c>
      <c r="H49" s="16">
        <v>2079430.98</v>
      </c>
      <c r="I49" s="16">
        <v>-253.06999999999994</v>
      </c>
      <c r="J49" s="16">
        <v>15738871.390000001</v>
      </c>
      <c r="K49" s="16">
        <v>184921.28999999998</v>
      </c>
      <c r="L49" s="28">
        <v>1298161.95</v>
      </c>
      <c r="M49" s="39">
        <v>945551.17999999993</v>
      </c>
      <c r="N49" s="20">
        <f t="shared" si="0"/>
        <v>41235627.779999994</v>
      </c>
      <c r="O49" s="9"/>
      <c r="P49" s="23">
        <f>+M49+L49+J49</f>
        <v>17982584.52</v>
      </c>
      <c r="Q49" s="24">
        <f>+P49/N49</f>
        <v>0.43609338545639581</v>
      </c>
      <c r="S49" s="23">
        <f>+E49</f>
        <v>20072983.929999992</v>
      </c>
      <c r="T49" s="24">
        <f>+S49/N49</f>
        <v>0.48678739746835487</v>
      </c>
    </row>
    <row r="50" spans="2:20" x14ac:dyDescent="0.3">
      <c r="B50" s="18" t="s">
        <v>51</v>
      </c>
      <c r="C50" s="16">
        <v>0</v>
      </c>
      <c r="D50" s="16">
        <v>8327.2800000000007</v>
      </c>
      <c r="E50" s="16">
        <v>25710089.600000005</v>
      </c>
      <c r="F50" s="16">
        <v>27239.14</v>
      </c>
      <c r="G50" s="16">
        <v>-577.99</v>
      </c>
      <c r="H50" s="16">
        <v>1252004.6399999999</v>
      </c>
      <c r="I50" s="16">
        <v>-239.28000000000003</v>
      </c>
      <c r="J50" s="16">
        <v>13382435.310000001</v>
      </c>
      <c r="K50" s="16">
        <v>89818.39</v>
      </c>
      <c r="L50" s="28">
        <v>1020862.56</v>
      </c>
      <c r="M50" s="39">
        <v>1378708.2999999998</v>
      </c>
      <c r="N50" s="20">
        <f t="shared" si="0"/>
        <v>42868667.95000001</v>
      </c>
      <c r="O50" s="9"/>
      <c r="P50" s="23">
        <f t="shared" ref="P50:P59" si="5">IF(B50="","",+M50+L50+J50)</f>
        <v>15782006.17</v>
      </c>
      <c r="Q50" s="24">
        <f t="shared" ref="Q50:Q59" si="6">IF(B50="","",P50/N50)</f>
        <v>0.36814780875410885</v>
      </c>
      <c r="S50" s="23">
        <f t="shared" ref="S50:S59" si="7">IF(B50="","",+E50)</f>
        <v>25710089.600000005</v>
      </c>
      <c r="T50" s="24">
        <f t="shared" ref="T50:T59" si="8">IF(B50="","",+S50/N50)</f>
        <v>0.59974080906798966</v>
      </c>
    </row>
    <row r="51" spans="2:20" x14ac:dyDescent="0.3">
      <c r="B51" s="18" t="s">
        <v>52</v>
      </c>
      <c r="C51" s="16">
        <v>0</v>
      </c>
      <c r="D51" s="16">
        <v>7225.58</v>
      </c>
      <c r="E51" s="16">
        <v>13890662.739999998</v>
      </c>
      <c r="F51" s="16">
        <v>-2788.31</v>
      </c>
      <c r="G51" s="16">
        <v>-347.85</v>
      </c>
      <c r="H51" s="16">
        <v>2426839.2999999998</v>
      </c>
      <c r="I51" s="16">
        <v>-180.15000000000003</v>
      </c>
      <c r="J51" s="16">
        <v>13401802.600000003</v>
      </c>
      <c r="K51" s="16">
        <v>347428.39999999997</v>
      </c>
      <c r="L51" s="28">
        <v>984094.39</v>
      </c>
      <c r="M51" s="39">
        <v>4193994.6999999997</v>
      </c>
      <c r="N51" s="20">
        <f t="shared" si="0"/>
        <v>35248731.399999999</v>
      </c>
      <c r="O51" s="9"/>
      <c r="P51" s="23">
        <f t="shared" si="5"/>
        <v>18579891.690000005</v>
      </c>
      <c r="Q51" s="24">
        <f t="shared" si="6"/>
        <v>0.52710809586752971</v>
      </c>
      <c r="S51" s="23">
        <f t="shared" si="7"/>
        <v>13890662.739999998</v>
      </c>
      <c r="T51" s="24">
        <f t="shared" si="8"/>
        <v>0.39407553657377864</v>
      </c>
    </row>
    <row r="52" spans="2:20" x14ac:dyDescent="0.3">
      <c r="B52" s="18" t="s">
        <v>53</v>
      </c>
      <c r="C52" s="16">
        <v>0</v>
      </c>
      <c r="D52" s="16">
        <v>4354.3500000000004</v>
      </c>
      <c r="E52" s="16">
        <v>36612831.539999999</v>
      </c>
      <c r="F52" s="16">
        <v>3674.0099999999998</v>
      </c>
      <c r="G52" s="16">
        <v>0</v>
      </c>
      <c r="H52" s="16">
        <v>2044525.8</v>
      </c>
      <c r="I52" s="16">
        <v>0</v>
      </c>
      <c r="J52" s="16">
        <v>17485117.299999997</v>
      </c>
      <c r="K52" s="16">
        <v>391968.83000000007</v>
      </c>
      <c r="L52" s="28">
        <v>1318938.9099999999</v>
      </c>
      <c r="M52" s="39">
        <v>4202873.95</v>
      </c>
      <c r="N52" s="20">
        <f t="shared" si="0"/>
        <v>62064284.68999999</v>
      </c>
      <c r="O52" s="9"/>
      <c r="P52" s="23">
        <f t="shared" si="5"/>
        <v>23006930.159999996</v>
      </c>
      <c r="Q52" s="24">
        <f t="shared" si="6"/>
        <v>0.37069516348920317</v>
      </c>
      <c r="S52" s="23">
        <f t="shared" si="7"/>
        <v>36612831.539999999</v>
      </c>
      <c r="T52" s="24">
        <f t="shared" si="8"/>
        <v>0.58991788470413453</v>
      </c>
    </row>
    <row r="53" spans="2:20" x14ac:dyDescent="0.3">
      <c r="B53" s="18" t="s">
        <v>69</v>
      </c>
      <c r="C53" s="16">
        <v>0</v>
      </c>
      <c r="D53" s="16">
        <v>65724.98</v>
      </c>
      <c r="E53" s="16">
        <v>18477098.419999998</v>
      </c>
      <c r="F53" s="16">
        <v>243986</v>
      </c>
      <c r="G53" s="16">
        <v>0</v>
      </c>
      <c r="H53" s="16">
        <v>1560123.36</v>
      </c>
      <c r="I53" s="16">
        <v>0</v>
      </c>
      <c r="J53" s="16">
        <v>14014750.869999999</v>
      </c>
      <c r="K53" s="16">
        <v>421366.63999999996</v>
      </c>
      <c r="L53" s="28">
        <v>611939.64</v>
      </c>
      <c r="M53" s="39">
        <v>3581390.9000000004</v>
      </c>
      <c r="N53" s="20">
        <f t="shared" si="0"/>
        <v>38976380.809999995</v>
      </c>
      <c r="O53" s="9"/>
      <c r="P53" s="23">
        <f t="shared" si="5"/>
        <v>18208081.41</v>
      </c>
      <c r="Q53" s="24">
        <f t="shared" si="6"/>
        <v>0.46715680192986092</v>
      </c>
      <c r="S53" s="23">
        <f t="shared" si="7"/>
        <v>18477098.419999998</v>
      </c>
      <c r="T53" s="24">
        <f t="shared" si="8"/>
        <v>0.47405885400368963</v>
      </c>
    </row>
    <row r="54" spans="2:20" x14ac:dyDescent="0.3">
      <c r="B54" s="18" t="s">
        <v>70</v>
      </c>
      <c r="C54" s="16">
        <v>0</v>
      </c>
      <c r="D54" s="16">
        <v>6952.29</v>
      </c>
      <c r="E54" s="16">
        <v>12379512.449999999</v>
      </c>
      <c r="F54" s="16">
        <v>408148.8</v>
      </c>
      <c r="G54" s="16">
        <v>0</v>
      </c>
      <c r="H54" s="16">
        <v>1555205.67</v>
      </c>
      <c r="I54" s="16">
        <v>0</v>
      </c>
      <c r="J54" s="16">
        <v>13973932.780000001</v>
      </c>
      <c r="K54" s="16">
        <v>104216.80999999998</v>
      </c>
      <c r="L54" s="28">
        <v>641072.14</v>
      </c>
      <c r="M54" s="39">
        <v>1555059.34</v>
      </c>
      <c r="N54" s="20">
        <f t="shared" si="0"/>
        <v>30624100.280000001</v>
      </c>
      <c r="O54" s="9"/>
      <c r="P54" s="23">
        <f t="shared" si="5"/>
        <v>16170064.260000002</v>
      </c>
      <c r="Q54" s="24">
        <f t="shared" si="6"/>
        <v>0.52801761071035791</v>
      </c>
      <c r="S54" s="23">
        <f t="shared" si="7"/>
        <v>12379512.449999999</v>
      </c>
      <c r="T54" s="24">
        <f t="shared" si="8"/>
        <v>0.40424085399448667</v>
      </c>
    </row>
    <row r="55" spans="2:20" x14ac:dyDescent="0.3">
      <c r="B55" s="18" t="s">
        <v>71</v>
      </c>
      <c r="C55" s="16">
        <v>0</v>
      </c>
      <c r="D55" s="16">
        <v>33896.07</v>
      </c>
      <c r="E55" s="16">
        <v>29928050.98</v>
      </c>
      <c r="F55" s="16">
        <v>285120</v>
      </c>
      <c r="G55" s="16">
        <v>0</v>
      </c>
      <c r="H55" s="16">
        <v>2897656.17</v>
      </c>
      <c r="I55" s="16">
        <v>0</v>
      </c>
      <c r="J55" s="16">
        <v>19329010.649999999</v>
      </c>
      <c r="K55" s="16">
        <v>386192.86</v>
      </c>
      <c r="L55" s="28">
        <v>1016781.36</v>
      </c>
      <c r="M55" s="39">
        <v>4341215.37</v>
      </c>
      <c r="N55" s="20">
        <f t="shared" si="0"/>
        <v>58217923.459999993</v>
      </c>
      <c r="O55" s="9"/>
      <c r="P55" s="23">
        <f t="shared" si="5"/>
        <v>24687007.379999999</v>
      </c>
      <c r="Q55" s="24">
        <f t="shared" si="6"/>
        <v>0.42404479433145348</v>
      </c>
      <c r="S55" s="23">
        <f t="shared" si="7"/>
        <v>29928050.98</v>
      </c>
      <c r="T55" s="24">
        <f t="shared" si="8"/>
        <v>0.51406936560632877</v>
      </c>
    </row>
    <row r="56" spans="2:20" x14ac:dyDescent="0.3">
      <c r="B56" s="18" t="s">
        <v>72</v>
      </c>
      <c r="C56" s="16">
        <v>0</v>
      </c>
      <c r="D56" s="16">
        <v>37113.660000000003</v>
      </c>
      <c r="E56" s="16">
        <v>17292572.579999998</v>
      </c>
      <c r="F56" s="16">
        <v>44221.69</v>
      </c>
      <c r="G56" s="16">
        <v>0</v>
      </c>
      <c r="H56" s="16">
        <v>814514.75</v>
      </c>
      <c r="I56" s="16">
        <v>0</v>
      </c>
      <c r="J56" s="16">
        <v>14525258.689999998</v>
      </c>
      <c r="K56" s="16">
        <v>268504.44999999995</v>
      </c>
      <c r="L56" s="28">
        <v>740101.71</v>
      </c>
      <c r="M56" s="39">
        <v>3293058.99</v>
      </c>
      <c r="N56" s="20">
        <f t="shared" si="0"/>
        <v>37015346.519999996</v>
      </c>
      <c r="O56" s="9"/>
      <c r="P56" s="23">
        <f t="shared" si="5"/>
        <v>18558419.389999997</v>
      </c>
      <c r="Q56" s="24">
        <f t="shared" si="6"/>
        <v>0.50137094839764851</v>
      </c>
      <c r="S56" s="23">
        <f t="shared" si="7"/>
        <v>17292572.579999998</v>
      </c>
      <c r="T56" s="24">
        <f t="shared" si="8"/>
        <v>0.46717305673895393</v>
      </c>
    </row>
    <row r="57" spans="2:20" x14ac:dyDescent="0.3">
      <c r="B57" s="18" t="s">
        <v>73</v>
      </c>
      <c r="C57" s="16">
        <v>0</v>
      </c>
      <c r="D57" s="16">
        <v>9843.34</v>
      </c>
      <c r="E57" s="16">
        <v>14566085.26</v>
      </c>
      <c r="F57" s="16">
        <v>10000</v>
      </c>
      <c r="G57" s="16">
        <v>0</v>
      </c>
      <c r="H57" s="16">
        <v>1890554.65</v>
      </c>
      <c r="I57" s="16">
        <v>0</v>
      </c>
      <c r="J57" s="16">
        <v>14930425.540000001</v>
      </c>
      <c r="K57" s="16">
        <v>390404.37</v>
      </c>
      <c r="L57" s="28">
        <v>834360.72</v>
      </c>
      <c r="M57" s="39">
        <v>2668373.2800000003</v>
      </c>
      <c r="N57" s="20">
        <f t="shared" si="0"/>
        <v>35300047.159999996</v>
      </c>
      <c r="P57" s="23">
        <f t="shared" si="5"/>
        <v>18433159.539999999</v>
      </c>
      <c r="Q57" s="24">
        <f t="shared" si="6"/>
        <v>0.52218512503539671</v>
      </c>
      <c r="S57" s="23">
        <f t="shared" si="7"/>
        <v>14566085.26</v>
      </c>
      <c r="T57" s="24">
        <f t="shared" si="8"/>
        <v>0.41263642493105385</v>
      </c>
    </row>
    <row r="58" spans="2:20" x14ac:dyDescent="0.3">
      <c r="B58" s="18" t="s">
        <v>74</v>
      </c>
      <c r="C58" s="16">
        <v>0</v>
      </c>
      <c r="D58" s="16">
        <v>3170.56</v>
      </c>
      <c r="E58" s="16">
        <v>24055822.350000005</v>
      </c>
      <c r="F58" s="16">
        <v>109846</v>
      </c>
      <c r="G58" s="16">
        <v>0</v>
      </c>
      <c r="H58" s="16">
        <v>1057916.05</v>
      </c>
      <c r="I58" s="16">
        <v>0</v>
      </c>
      <c r="J58" s="16">
        <v>19134654.720000003</v>
      </c>
      <c r="K58" s="16">
        <v>183215.1</v>
      </c>
      <c r="L58" s="28">
        <v>961366.41999999993</v>
      </c>
      <c r="M58" s="39">
        <v>3529347.48</v>
      </c>
      <c r="N58" s="20">
        <f t="shared" si="0"/>
        <v>49035338.680000007</v>
      </c>
      <c r="P58" s="23">
        <f t="shared" si="5"/>
        <v>23625368.620000005</v>
      </c>
      <c r="Q58" s="24">
        <f t="shared" si="6"/>
        <v>0.48180290492489369</v>
      </c>
      <c r="S58" s="23">
        <f t="shared" si="7"/>
        <v>24055822.350000005</v>
      </c>
      <c r="T58" s="24">
        <f t="shared" si="8"/>
        <v>0.49058134393617697</v>
      </c>
    </row>
    <row r="59" spans="2:20" x14ac:dyDescent="0.3">
      <c r="B59" s="18" t="s">
        <v>75</v>
      </c>
      <c r="C59" s="16">
        <v>0</v>
      </c>
      <c r="D59" s="16">
        <v>15139.48</v>
      </c>
      <c r="E59" s="16">
        <v>23093016.559999999</v>
      </c>
      <c r="F59" s="16">
        <v>96220</v>
      </c>
      <c r="G59" s="16">
        <v>0</v>
      </c>
      <c r="H59" s="16">
        <v>1806547.77</v>
      </c>
      <c r="I59" s="16">
        <v>0</v>
      </c>
      <c r="J59" s="16">
        <v>15782640.1</v>
      </c>
      <c r="K59" s="16">
        <v>384743.59</v>
      </c>
      <c r="L59" s="28">
        <v>580267.81999999995</v>
      </c>
      <c r="M59" s="39">
        <v>2809052.32</v>
      </c>
      <c r="N59" s="20">
        <f t="shared" si="0"/>
        <v>44567627.640000001</v>
      </c>
      <c r="P59" s="23">
        <f t="shared" si="5"/>
        <v>19171960.239999998</v>
      </c>
      <c r="Q59" s="24">
        <f t="shared" si="6"/>
        <v>0.43017681791060663</v>
      </c>
      <c r="S59" s="23">
        <f t="shared" si="7"/>
        <v>23093016.559999999</v>
      </c>
      <c r="T59" s="24">
        <f t="shared" si="8"/>
        <v>0.5181567380372234</v>
      </c>
    </row>
    <row r="60" spans="2:20" x14ac:dyDescent="0.3">
      <c r="B60" s="18" t="s">
        <v>76</v>
      </c>
      <c r="C60" s="16">
        <v>0</v>
      </c>
      <c r="D60" s="16">
        <v>50645.69</v>
      </c>
      <c r="E60" s="16">
        <v>17783852.48</v>
      </c>
      <c r="F60" s="16">
        <v>9960.9499999999989</v>
      </c>
      <c r="G60" s="16">
        <v>0</v>
      </c>
      <c r="H60" s="16">
        <v>1507188.0499999998</v>
      </c>
      <c r="I60" s="16">
        <v>0</v>
      </c>
      <c r="J60" s="16">
        <v>15536150.050000001</v>
      </c>
      <c r="K60" s="16">
        <v>205409.75999999998</v>
      </c>
      <c r="L60" s="28">
        <v>640279.86</v>
      </c>
      <c r="M60" s="39">
        <v>3168770.43</v>
      </c>
      <c r="N60" s="20">
        <f t="shared" si="0"/>
        <v>38902257.269999996</v>
      </c>
      <c r="P60" s="23">
        <f t="shared" ref="P60:P67" si="9">IF(B60="","",+M60+L60+J60)</f>
        <v>19345200.34</v>
      </c>
      <c r="Q60" s="24">
        <f t="shared" ref="Q60:Q67" si="10">IF(B60="","",P60/N60)</f>
        <v>0.49727706558864165</v>
      </c>
      <c r="S60" s="23">
        <f t="shared" ref="S60:S67" si="11">IF(B60="","",+E60)</f>
        <v>17783852.48</v>
      </c>
      <c r="T60" s="24">
        <f t="shared" ref="T60:T68" si="12">IF(B60="","",+S60/N60)</f>
        <v>0.4571419174103879</v>
      </c>
    </row>
    <row r="61" spans="2:20" x14ac:dyDescent="0.3">
      <c r="B61" s="18" t="s">
        <v>77</v>
      </c>
      <c r="C61" s="16">
        <v>0</v>
      </c>
      <c r="D61" s="16">
        <v>7038.35</v>
      </c>
      <c r="E61" s="16">
        <v>32679510.719999999</v>
      </c>
      <c r="F61" s="16">
        <v>283500.96000000002</v>
      </c>
      <c r="G61" s="16">
        <v>0</v>
      </c>
      <c r="H61" s="16">
        <v>2790659.71</v>
      </c>
      <c r="I61" s="16">
        <v>0</v>
      </c>
      <c r="J61" s="16">
        <v>19252245.249999996</v>
      </c>
      <c r="K61" s="16">
        <v>184555.86</v>
      </c>
      <c r="L61" s="28">
        <v>1128032.47</v>
      </c>
      <c r="M61" s="39">
        <v>4435177.84</v>
      </c>
      <c r="N61" s="20">
        <f t="shared" si="0"/>
        <v>60760721.159999996</v>
      </c>
      <c r="P61" s="23">
        <f t="shared" si="9"/>
        <v>24815455.559999995</v>
      </c>
      <c r="Q61" s="24">
        <f t="shared" si="10"/>
        <v>0.40841278849627133</v>
      </c>
      <c r="S61" s="23">
        <f t="shared" si="11"/>
        <v>32679510.719999999</v>
      </c>
      <c r="T61" s="24">
        <f t="shared" si="12"/>
        <v>0.53783941493955767</v>
      </c>
    </row>
    <row r="62" spans="2:20" x14ac:dyDescent="0.3">
      <c r="B62" s="18" t="s">
        <v>78</v>
      </c>
      <c r="C62" s="16">
        <v>0</v>
      </c>
      <c r="D62" s="16">
        <v>105511.47</v>
      </c>
      <c r="E62" s="16">
        <v>24299004.990000002</v>
      </c>
      <c r="F62" s="16">
        <v>713646.2</v>
      </c>
      <c r="G62" s="16">
        <v>0</v>
      </c>
      <c r="H62" s="16">
        <v>2932588.4299999997</v>
      </c>
      <c r="I62" s="16">
        <v>0</v>
      </c>
      <c r="J62" s="16">
        <v>16090226.439999998</v>
      </c>
      <c r="K62" s="16">
        <v>197133.53</v>
      </c>
      <c r="L62" s="28">
        <v>614514.98</v>
      </c>
      <c r="M62" s="39">
        <v>2255887.85</v>
      </c>
      <c r="N62" s="20">
        <f t="shared" si="0"/>
        <v>47208513.890000001</v>
      </c>
      <c r="P62" s="23">
        <f t="shared" si="9"/>
        <v>18960629.269999996</v>
      </c>
      <c r="Q62" s="24">
        <f t="shared" si="10"/>
        <v>0.40163580057148024</v>
      </c>
      <c r="S62" s="23">
        <f t="shared" si="11"/>
        <v>24299004.990000002</v>
      </c>
      <c r="T62" s="24">
        <f t="shared" si="12"/>
        <v>0.51471658367850393</v>
      </c>
    </row>
    <row r="63" spans="2:20" x14ac:dyDescent="0.3">
      <c r="B63" s="18" t="s">
        <v>79</v>
      </c>
      <c r="C63" s="16">
        <v>0</v>
      </c>
      <c r="D63" s="16">
        <v>46602.18</v>
      </c>
      <c r="E63" s="16">
        <v>19171137.779999997</v>
      </c>
      <c r="F63" s="16">
        <v>34886</v>
      </c>
      <c r="G63" s="16">
        <v>0</v>
      </c>
      <c r="H63" s="16">
        <v>1958994.31</v>
      </c>
      <c r="I63" s="16">
        <v>0</v>
      </c>
      <c r="J63" s="16">
        <v>16798781.140000001</v>
      </c>
      <c r="K63" s="16">
        <v>167321.32</v>
      </c>
      <c r="L63" s="28">
        <v>716888.61</v>
      </c>
      <c r="M63" s="39">
        <v>2028538.3</v>
      </c>
      <c r="N63" s="20">
        <f t="shared" si="0"/>
        <v>40923149.639999993</v>
      </c>
      <c r="P63" s="23">
        <f t="shared" si="9"/>
        <v>19544208.050000001</v>
      </c>
      <c r="Q63" s="24">
        <f t="shared" si="10"/>
        <v>0.47758318267117633</v>
      </c>
      <c r="S63" s="23">
        <f t="shared" si="11"/>
        <v>19171137.779999997</v>
      </c>
      <c r="T63" s="24">
        <f t="shared" si="12"/>
        <v>0.46846682009200308</v>
      </c>
    </row>
    <row r="64" spans="2:20" x14ac:dyDescent="0.3">
      <c r="B64" s="18" t="s">
        <v>80</v>
      </c>
      <c r="C64" s="16">
        <v>319</v>
      </c>
      <c r="D64" s="16">
        <v>82407.789999999994</v>
      </c>
      <c r="E64" s="16">
        <v>33385285.439999998</v>
      </c>
      <c r="F64" s="16">
        <v>302812.08</v>
      </c>
      <c r="G64" s="16">
        <v>0</v>
      </c>
      <c r="H64" s="16">
        <v>1610012.52</v>
      </c>
      <c r="I64" s="16">
        <v>0</v>
      </c>
      <c r="J64" s="16">
        <v>21409444.559999999</v>
      </c>
      <c r="K64" s="16">
        <v>2144411.12</v>
      </c>
      <c r="L64" s="28">
        <v>1193500.79</v>
      </c>
      <c r="M64" s="39">
        <v>3820490.5899999994</v>
      </c>
      <c r="N64" s="20">
        <f t="shared" si="0"/>
        <v>63948683.889999993</v>
      </c>
      <c r="P64" s="23">
        <f t="shared" si="9"/>
        <v>26423435.939999998</v>
      </c>
      <c r="Q64" s="24">
        <f t="shared" si="10"/>
        <v>0.41319749418849222</v>
      </c>
      <c r="S64" s="23">
        <f t="shared" si="11"/>
        <v>33385285.439999998</v>
      </c>
      <c r="T64" s="24">
        <f t="shared" si="12"/>
        <v>0.52206368308418993</v>
      </c>
    </row>
    <row r="65" spans="2:20" x14ac:dyDescent="0.3">
      <c r="B65" s="18" t="s">
        <v>95</v>
      </c>
      <c r="C65" s="16">
        <v>0</v>
      </c>
      <c r="D65" s="16">
        <v>18334.900000000001</v>
      </c>
      <c r="E65" s="16">
        <v>23613053.23</v>
      </c>
      <c r="F65" s="16">
        <v>450052</v>
      </c>
      <c r="G65" s="16">
        <v>0</v>
      </c>
      <c r="H65" s="16">
        <v>999430.56</v>
      </c>
      <c r="I65" s="16">
        <v>0</v>
      </c>
      <c r="J65" s="16">
        <v>17078993.240000002</v>
      </c>
      <c r="K65" s="16">
        <v>411656.45</v>
      </c>
      <c r="L65" s="28">
        <v>544685.43000000005</v>
      </c>
      <c r="M65" s="39">
        <v>2775713.58</v>
      </c>
      <c r="N65" s="20">
        <f t="shared" si="0"/>
        <v>45891919.390000001</v>
      </c>
      <c r="P65" s="23">
        <f t="shared" si="9"/>
        <v>20399392.250000004</v>
      </c>
      <c r="Q65" s="24">
        <f t="shared" si="10"/>
        <v>0.44450945877075471</v>
      </c>
      <c r="S65" s="23">
        <f t="shared" si="11"/>
        <v>23613053.23</v>
      </c>
      <c r="T65" s="24">
        <f t="shared" si="12"/>
        <v>0.51453618728235984</v>
      </c>
    </row>
    <row r="66" spans="2:20" x14ac:dyDescent="0.3">
      <c r="B66" s="18" t="s">
        <v>96</v>
      </c>
      <c r="C66" s="16">
        <v>0</v>
      </c>
      <c r="D66" s="16">
        <v>23461.27</v>
      </c>
      <c r="E66" s="16">
        <v>18234743.460000001</v>
      </c>
      <c r="F66" s="16">
        <v>89162</v>
      </c>
      <c r="G66" s="16">
        <v>0</v>
      </c>
      <c r="H66" s="16">
        <v>1621072.3900000001</v>
      </c>
      <c r="I66" s="16">
        <v>0</v>
      </c>
      <c r="J66" s="16">
        <v>17153621.090000004</v>
      </c>
      <c r="K66" s="16">
        <v>298898.89</v>
      </c>
      <c r="L66" s="28">
        <v>604458.9</v>
      </c>
      <c r="M66" s="39">
        <v>807510.34</v>
      </c>
      <c r="N66" s="20">
        <f t="shared" si="0"/>
        <v>38832928.340000011</v>
      </c>
      <c r="P66" s="23">
        <f t="shared" si="9"/>
        <v>18565590.330000002</v>
      </c>
      <c r="Q66" s="24">
        <f t="shared" si="10"/>
        <v>0.47808885715364513</v>
      </c>
      <c r="S66" s="23">
        <f t="shared" si="11"/>
        <v>18234743.460000001</v>
      </c>
      <c r="T66" s="24">
        <f t="shared" si="12"/>
        <v>0.46956910641264288</v>
      </c>
    </row>
    <row r="67" spans="2:20" x14ac:dyDescent="0.3">
      <c r="B67" s="18" t="s">
        <v>97</v>
      </c>
      <c r="C67" s="16">
        <v>0</v>
      </c>
      <c r="D67" s="16">
        <v>10873.88</v>
      </c>
      <c r="E67" s="16">
        <v>25814727.770000003</v>
      </c>
      <c r="F67" s="16">
        <v>263481.2</v>
      </c>
      <c r="G67" s="16">
        <v>0</v>
      </c>
      <c r="H67" s="16">
        <v>3123600.8600000003</v>
      </c>
      <c r="I67" s="16">
        <v>0</v>
      </c>
      <c r="J67" s="16">
        <v>22930993.079999998</v>
      </c>
      <c r="K67" s="16">
        <v>113949.40000000001</v>
      </c>
      <c r="L67" s="28">
        <v>1064612.48</v>
      </c>
      <c r="M67" s="39">
        <v>4484911.0900000008</v>
      </c>
      <c r="N67" s="20">
        <f t="shared" si="0"/>
        <v>57807149.759999998</v>
      </c>
      <c r="P67" s="23">
        <f t="shared" si="9"/>
        <v>28480516.649999999</v>
      </c>
      <c r="Q67" s="24">
        <f t="shared" si="10"/>
        <v>0.49268155873872999</v>
      </c>
      <c r="S67" s="23">
        <f t="shared" si="11"/>
        <v>25814727.770000003</v>
      </c>
      <c r="T67" s="24">
        <f t="shared" si="12"/>
        <v>0.44656634823159291</v>
      </c>
    </row>
    <row r="68" spans="2:20" x14ac:dyDescent="0.3">
      <c r="B68" s="46"/>
      <c r="C68" s="16"/>
      <c r="D68" s="16"/>
      <c r="E68" s="16"/>
      <c r="F68" s="16"/>
      <c r="G68" s="16"/>
      <c r="H68" s="16"/>
      <c r="I68" s="16"/>
      <c r="J68" s="16"/>
      <c r="K68" s="16"/>
      <c r="L68" s="28"/>
      <c r="M68" s="39"/>
      <c r="N68" s="41"/>
      <c r="P68" s="23"/>
      <c r="Q68" s="24"/>
      <c r="S68" s="23"/>
      <c r="T68" s="24" t="str">
        <f t="shared" si="12"/>
        <v/>
      </c>
    </row>
    <row r="69" spans="2:20" x14ac:dyDescent="0.3">
      <c r="C69" s="16"/>
      <c r="D69" s="16"/>
      <c r="E69" s="16"/>
      <c r="F69" s="16"/>
      <c r="G69" s="16"/>
      <c r="H69" s="16"/>
      <c r="I69" s="16"/>
      <c r="J69" s="16"/>
      <c r="K69" s="16"/>
      <c r="L69" s="28"/>
      <c r="M69" s="39"/>
    </row>
    <row r="70" spans="2:20" x14ac:dyDescent="0.3">
      <c r="C70" s="16"/>
    </row>
  </sheetData>
  <mergeCells count="3">
    <mergeCell ref="P3:Q3"/>
    <mergeCell ref="S3:T3"/>
    <mergeCell ref="C3:K3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C9C9-7DAF-48F8-9030-72A0F48BF298}">
  <dimension ref="B1:T19"/>
  <sheetViews>
    <sheetView zoomScale="90" zoomScaleNormal="90" workbookViewId="0">
      <selection activeCell="C8" sqref="C8:N16"/>
    </sheetView>
  </sheetViews>
  <sheetFormatPr defaultRowHeight="14.4" x14ac:dyDescent="0.3"/>
  <cols>
    <col min="4" max="4" width="13.33203125" bestFit="1" customWidth="1"/>
    <col min="5" max="5" width="15.33203125" bestFit="1" customWidth="1"/>
    <col min="6" max="6" width="13.33203125" bestFit="1" customWidth="1"/>
    <col min="7" max="7" width="10.5546875" bestFit="1" customWidth="1"/>
    <col min="8" max="8" width="13.33203125" bestFit="1" customWidth="1"/>
    <col min="9" max="9" width="11.33203125" bestFit="1" customWidth="1"/>
    <col min="10" max="10" width="15.44140625" bestFit="1" customWidth="1"/>
    <col min="11" max="11" width="13.6640625" bestFit="1" customWidth="1"/>
    <col min="12" max="12" width="14.5546875" bestFit="1" customWidth="1"/>
    <col min="13" max="13" width="15.6640625" bestFit="1" customWidth="1"/>
    <col min="14" max="14" width="15.44140625" bestFit="1" customWidth="1"/>
    <col min="15" max="15" width="13.33203125" customWidth="1"/>
    <col min="16" max="16" width="15.44140625" bestFit="1" customWidth="1"/>
    <col min="17" max="17" width="7.5546875" customWidth="1"/>
    <col min="19" max="19" width="15.44140625" bestFit="1" customWidth="1"/>
    <col min="20" max="20" width="4.6640625" bestFit="1" customWidth="1"/>
  </cols>
  <sheetData>
    <row r="1" spans="2:20" ht="21" x14ac:dyDescent="0.4">
      <c r="G1" s="15" t="s">
        <v>67</v>
      </c>
    </row>
    <row r="3" spans="2:20" x14ac:dyDescent="0.3">
      <c r="D3" s="56" t="s">
        <v>54</v>
      </c>
      <c r="E3" s="57"/>
      <c r="F3" s="57"/>
      <c r="G3" s="57"/>
      <c r="H3" s="57"/>
      <c r="I3" s="57"/>
      <c r="J3" s="57"/>
      <c r="K3" s="58"/>
      <c r="L3" s="7" t="s">
        <v>55</v>
      </c>
      <c r="M3" s="8" t="s">
        <v>56</v>
      </c>
      <c r="N3" s="10" t="s">
        <v>57</v>
      </c>
      <c r="O3" s="9"/>
      <c r="P3" s="59" t="s">
        <v>60</v>
      </c>
      <c r="Q3" s="60"/>
      <c r="S3" s="59" t="s">
        <v>61</v>
      </c>
      <c r="T3" s="60"/>
    </row>
    <row r="4" spans="2:20" x14ac:dyDescent="0.3">
      <c r="B4" s="5" t="s">
        <v>0</v>
      </c>
      <c r="C4" s="44"/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4" t="s">
        <v>8</v>
      </c>
      <c r="L4" s="6" t="s">
        <v>9</v>
      </c>
      <c r="M4" s="6" t="s">
        <v>10</v>
      </c>
      <c r="N4" s="11" t="s">
        <v>58</v>
      </c>
      <c r="O4" s="9"/>
      <c r="P4" s="12" t="s">
        <v>59</v>
      </c>
      <c r="Q4" s="13" t="s">
        <v>62</v>
      </c>
      <c r="S4" s="12" t="s">
        <v>59</v>
      </c>
      <c r="T4" s="13" t="s">
        <v>62</v>
      </c>
    </row>
    <row r="5" spans="2:20" x14ac:dyDescent="0.3">
      <c r="B5" s="18" t="s">
        <v>74</v>
      </c>
      <c r="C5" s="35">
        <v>0</v>
      </c>
      <c r="D5" s="16">
        <v>142183499.91324097</v>
      </c>
      <c r="E5" s="16">
        <v>3770122353</v>
      </c>
      <c r="F5" s="16">
        <v>40336252</v>
      </c>
      <c r="G5" s="16">
        <v>0</v>
      </c>
      <c r="H5" s="16">
        <v>0</v>
      </c>
      <c r="I5" s="16">
        <v>0</v>
      </c>
      <c r="J5" s="16">
        <v>2612514676.5078087</v>
      </c>
      <c r="K5" s="16">
        <v>0</v>
      </c>
      <c r="L5" s="37">
        <v>0</v>
      </c>
      <c r="M5" s="37">
        <v>0</v>
      </c>
      <c r="N5" s="9">
        <f>SUM(D5:M5)</f>
        <v>6565156781.4210491</v>
      </c>
      <c r="O5" s="9"/>
      <c r="P5" s="9">
        <f>+J5+L5+M5</f>
        <v>2612514676.5078087</v>
      </c>
      <c r="Q5" s="14">
        <f>+P5/N5</f>
        <v>0.3979363728069753</v>
      </c>
      <c r="S5" s="9">
        <f>+E5</f>
        <v>3770122353</v>
      </c>
      <c r="T5" s="14">
        <f>+S5/N5</f>
        <v>0.57426234871788473</v>
      </c>
    </row>
    <row r="6" spans="2:20" x14ac:dyDescent="0.3">
      <c r="B6" s="18" t="s">
        <v>95</v>
      </c>
      <c r="C6" s="35">
        <v>0</v>
      </c>
      <c r="D6" s="16">
        <v>477873537.6287387</v>
      </c>
      <c r="E6" s="16">
        <v>7351958755</v>
      </c>
      <c r="F6" s="16">
        <v>13948200</v>
      </c>
      <c r="G6" s="16">
        <v>0</v>
      </c>
      <c r="H6" s="16">
        <v>0</v>
      </c>
      <c r="I6" s="16">
        <v>0</v>
      </c>
      <c r="J6" s="16">
        <v>2115681940.5233073</v>
      </c>
      <c r="K6" s="16">
        <v>0</v>
      </c>
      <c r="L6" s="37">
        <v>0</v>
      </c>
      <c r="M6" s="37">
        <v>0</v>
      </c>
      <c r="N6" s="9">
        <f t="shared" ref="N6:N7" si="0">SUM(D6:M6)</f>
        <v>9959462433.1520462</v>
      </c>
      <c r="O6" s="9"/>
      <c r="P6" s="9">
        <f t="shared" ref="P6:P16" si="1">+J6+L6+M6</f>
        <v>2115681940.5233073</v>
      </c>
      <c r="Q6" s="14">
        <f t="shared" ref="Q6:Q16" si="2">+P6/N6</f>
        <v>0.21242933087240135</v>
      </c>
      <c r="S6" s="9">
        <f t="shared" ref="S6:S16" si="3">+E6</f>
        <v>7351958755</v>
      </c>
      <c r="T6" s="14">
        <f t="shared" ref="T6:T16" si="4">+S6/N6</f>
        <v>0.73818831130157658</v>
      </c>
    </row>
    <row r="7" spans="2:20" x14ac:dyDescent="0.3">
      <c r="B7" s="18" t="s">
        <v>96</v>
      </c>
      <c r="C7" s="35">
        <v>0</v>
      </c>
      <c r="D7" s="16">
        <v>157741081.85393527</v>
      </c>
      <c r="E7" s="16">
        <v>5522551129</v>
      </c>
      <c r="F7" s="16">
        <v>27017250</v>
      </c>
      <c r="G7" s="16">
        <v>0</v>
      </c>
      <c r="H7" s="16">
        <v>3798180</v>
      </c>
      <c r="I7" s="16">
        <v>0</v>
      </c>
      <c r="J7" s="16">
        <v>2141534068.8403673</v>
      </c>
      <c r="K7" s="16">
        <v>0</v>
      </c>
      <c r="L7" s="37">
        <v>0</v>
      </c>
      <c r="M7" s="37">
        <v>0</v>
      </c>
      <c r="N7" s="9">
        <f t="shared" si="0"/>
        <v>7852641709.6943026</v>
      </c>
      <c r="O7" s="9"/>
      <c r="P7" s="9">
        <f t="shared" si="1"/>
        <v>2141534068.8403673</v>
      </c>
      <c r="Q7" s="14">
        <f t="shared" si="2"/>
        <v>0.27271511269851834</v>
      </c>
      <c r="S7" s="9">
        <f t="shared" si="3"/>
        <v>5522551129</v>
      </c>
      <c r="T7" s="14">
        <f t="shared" si="4"/>
        <v>0.70327303004061148</v>
      </c>
    </row>
    <row r="8" spans="2:20" x14ac:dyDescent="0.3">
      <c r="B8" s="18"/>
      <c r="C8" s="35"/>
      <c r="D8" s="16"/>
      <c r="E8" s="16"/>
      <c r="F8" s="16"/>
      <c r="G8" s="16"/>
      <c r="H8" s="16"/>
      <c r="I8" s="16"/>
      <c r="J8" s="16"/>
      <c r="K8" s="16"/>
      <c r="L8" s="37"/>
      <c r="M8" s="37"/>
      <c r="N8" s="9"/>
      <c r="O8" s="9"/>
      <c r="P8" s="9">
        <f t="shared" si="1"/>
        <v>0</v>
      </c>
      <c r="Q8" s="14" t="e">
        <f t="shared" si="2"/>
        <v>#DIV/0!</v>
      </c>
      <c r="S8" s="9">
        <f t="shared" si="3"/>
        <v>0</v>
      </c>
      <c r="T8" s="14" t="e">
        <f t="shared" si="4"/>
        <v>#DIV/0!</v>
      </c>
    </row>
    <row r="9" spans="2:20" x14ac:dyDescent="0.3">
      <c r="B9" s="18"/>
      <c r="C9" s="35"/>
      <c r="D9" s="16"/>
      <c r="E9" s="16"/>
      <c r="F9" s="16"/>
      <c r="G9" s="16"/>
      <c r="H9" s="16"/>
      <c r="I9" s="16"/>
      <c r="J9" s="16"/>
      <c r="K9" s="16"/>
      <c r="L9" s="37"/>
      <c r="M9" s="37"/>
      <c r="N9" s="9"/>
      <c r="O9" s="9"/>
      <c r="P9" s="9">
        <f t="shared" si="1"/>
        <v>0</v>
      </c>
      <c r="Q9" s="14" t="e">
        <f t="shared" si="2"/>
        <v>#DIV/0!</v>
      </c>
      <c r="S9" s="9">
        <f t="shared" si="3"/>
        <v>0</v>
      </c>
      <c r="T9" s="14" t="e">
        <f t="shared" si="4"/>
        <v>#DIV/0!</v>
      </c>
    </row>
    <row r="10" spans="2:20" x14ac:dyDescent="0.3">
      <c r="B10" s="18"/>
      <c r="C10" s="35"/>
      <c r="D10" s="16"/>
      <c r="E10" s="16"/>
      <c r="F10" s="16"/>
      <c r="G10" s="16"/>
      <c r="H10" s="16"/>
      <c r="I10" s="16"/>
      <c r="J10" s="16"/>
      <c r="K10" s="16"/>
      <c r="L10" s="37"/>
      <c r="M10" s="37"/>
      <c r="N10" s="9"/>
      <c r="O10" s="9"/>
      <c r="P10" s="9">
        <f t="shared" si="1"/>
        <v>0</v>
      </c>
      <c r="Q10" s="14" t="e">
        <f t="shared" si="2"/>
        <v>#DIV/0!</v>
      </c>
      <c r="S10" s="9">
        <f t="shared" si="3"/>
        <v>0</v>
      </c>
      <c r="T10" s="14" t="e">
        <f t="shared" si="4"/>
        <v>#DIV/0!</v>
      </c>
    </row>
    <row r="11" spans="2:20" x14ac:dyDescent="0.3">
      <c r="B11" s="18"/>
      <c r="C11" s="35"/>
      <c r="D11" s="16"/>
      <c r="E11" s="16"/>
      <c r="F11" s="16"/>
      <c r="G11" s="16"/>
      <c r="H11" s="16"/>
      <c r="I11" s="16"/>
      <c r="J11" s="16"/>
      <c r="K11" s="16"/>
      <c r="L11" s="37"/>
      <c r="M11" s="37"/>
      <c r="N11" s="9"/>
      <c r="O11" s="9"/>
      <c r="P11" s="9">
        <f t="shared" si="1"/>
        <v>0</v>
      </c>
      <c r="Q11" s="14" t="e">
        <f t="shared" si="2"/>
        <v>#DIV/0!</v>
      </c>
      <c r="S11" s="9">
        <f t="shared" si="3"/>
        <v>0</v>
      </c>
      <c r="T11" s="14" t="e">
        <f t="shared" si="4"/>
        <v>#DIV/0!</v>
      </c>
    </row>
    <row r="12" spans="2:20" x14ac:dyDescent="0.3">
      <c r="B12" s="25"/>
      <c r="C12" s="45"/>
      <c r="D12" s="16"/>
      <c r="E12" s="16"/>
      <c r="F12" s="16"/>
      <c r="G12" s="16"/>
      <c r="H12" s="16"/>
      <c r="I12" s="16"/>
      <c r="J12" s="16"/>
      <c r="K12" s="16"/>
      <c r="L12" s="37"/>
      <c r="M12" s="37"/>
      <c r="N12" s="9"/>
      <c r="O12" s="9"/>
      <c r="P12" s="9">
        <f t="shared" si="1"/>
        <v>0</v>
      </c>
      <c r="Q12" s="14" t="e">
        <f t="shared" si="2"/>
        <v>#DIV/0!</v>
      </c>
      <c r="S12" s="9">
        <f t="shared" si="3"/>
        <v>0</v>
      </c>
      <c r="T12" s="14" t="e">
        <f t="shared" si="4"/>
        <v>#DIV/0!</v>
      </c>
    </row>
    <row r="13" spans="2:20" x14ac:dyDescent="0.3">
      <c r="B13" s="18"/>
      <c r="C13" s="35"/>
      <c r="D13" s="16"/>
      <c r="E13" s="16"/>
      <c r="F13" s="16"/>
      <c r="G13" s="16"/>
      <c r="H13" s="16"/>
      <c r="I13" s="16"/>
      <c r="J13" s="16"/>
      <c r="K13" s="16"/>
      <c r="L13" s="37"/>
      <c r="M13" s="37"/>
      <c r="N13" s="9"/>
      <c r="O13" s="9"/>
      <c r="P13" s="9">
        <f t="shared" si="1"/>
        <v>0</v>
      </c>
      <c r="Q13" s="14" t="e">
        <f t="shared" si="2"/>
        <v>#DIV/0!</v>
      </c>
      <c r="S13" s="9">
        <f t="shared" si="3"/>
        <v>0</v>
      </c>
      <c r="T13" s="14" t="e">
        <f t="shared" si="4"/>
        <v>#DIV/0!</v>
      </c>
    </row>
    <row r="14" spans="2:20" x14ac:dyDescent="0.3">
      <c r="B14" s="18"/>
      <c r="C14" s="35"/>
      <c r="D14" s="16"/>
      <c r="E14" s="16"/>
      <c r="F14" s="16"/>
      <c r="G14" s="16"/>
      <c r="H14" s="16"/>
      <c r="I14" s="16"/>
      <c r="J14" s="16"/>
      <c r="K14" s="16"/>
      <c r="L14" s="37"/>
      <c r="M14" s="37"/>
      <c r="N14" s="9"/>
      <c r="O14" s="9"/>
      <c r="P14" s="9">
        <f t="shared" si="1"/>
        <v>0</v>
      </c>
      <c r="Q14" s="14" t="e">
        <f t="shared" si="2"/>
        <v>#DIV/0!</v>
      </c>
      <c r="S14" s="9">
        <f t="shared" si="3"/>
        <v>0</v>
      </c>
      <c r="T14" s="14" t="e">
        <f t="shared" si="4"/>
        <v>#DIV/0!</v>
      </c>
    </row>
    <row r="15" spans="2:20" x14ac:dyDescent="0.3">
      <c r="B15" s="25"/>
      <c r="C15" s="45"/>
      <c r="D15" s="16"/>
      <c r="E15" s="16"/>
      <c r="F15" s="16"/>
      <c r="G15" s="16"/>
      <c r="H15" s="16"/>
      <c r="I15" s="16"/>
      <c r="J15" s="16"/>
      <c r="K15" s="16"/>
      <c r="L15" s="37"/>
      <c r="M15" s="37"/>
      <c r="N15" s="9"/>
      <c r="O15" s="9"/>
      <c r="P15" s="9">
        <f t="shared" si="1"/>
        <v>0</v>
      </c>
      <c r="Q15" s="14" t="e">
        <f t="shared" si="2"/>
        <v>#DIV/0!</v>
      </c>
      <c r="S15" s="9">
        <f t="shared" si="3"/>
        <v>0</v>
      </c>
      <c r="T15" s="14" t="e">
        <f t="shared" si="4"/>
        <v>#DIV/0!</v>
      </c>
    </row>
    <row r="16" spans="2:20" x14ac:dyDescent="0.3">
      <c r="B16" s="25"/>
      <c r="C16" s="45"/>
      <c r="D16" s="16"/>
      <c r="E16" s="16"/>
      <c r="F16" s="16"/>
      <c r="G16" s="16"/>
      <c r="H16" s="16"/>
      <c r="I16" s="16"/>
      <c r="J16" s="16"/>
      <c r="K16" s="16"/>
      <c r="L16" s="37"/>
      <c r="M16" s="37"/>
      <c r="N16" s="9"/>
      <c r="O16" s="9"/>
      <c r="P16" s="9">
        <f t="shared" si="1"/>
        <v>0</v>
      </c>
      <c r="Q16" s="14" t="e">
        <f t="shared" si="2"/>
        <v>#DIV/0!</v>
      </c>
      <c r="S16" s="9">
        <f t="shared" si="3"/>
        <v>0</v>
      </c>
      <c r="T16" s="14" t="e">
        <f t="shared" si="4"/>
        <v>#DIV/0!</v>
      </c>
    </row>
    <row r="17" spans="2:20" x14ac:dyDescent="0.3">
      <c r="B17" s="25"/>
      <c r="C17" s="45"/>
      <c r="D17" s="16"/>
      <c r="E17" s="16"/>
      <c r="F17" s="16"/>
      <c r="G17" s="16"/>
      <c r="H17" s="16"/>
      <c r="I17" s="16"/>
      <c r="J17" s="16"/>
      <c r="K17" s="16"/>
      <c r="L17" s="37"/>
      <c r="M17" s="37"/>
      <c r="N17" s="9"/>
      <c r="O17" s="9"/>
      <c r="P17" s="9"/>
      <c r="Q17" s="14"/>
      <c r="S17" s="9"/>
      <c r="T17" s="14"/>
    </row>
    <row r="18" spans="2:20" x14ac:dyDescent="0.3">
      <c r="B18" s="25"/>
      <c r="C18" s="45"/>
      <c r="D18" s="16"/>
      <c r="E18" s="16"/>
      <c r="F18" s="16"/>
      <c r="G18" s="16"/>
      <c r="H18" s="16"/>
      <c r="I18" s="16"/>
      <c r="J18" s="16"/>
      <c r="K18" s="16"/>
      <c r="L18" s="37"/>
      <c r="M18" s="37"/>
      <c r="N18" s="9"/>
      <c r="O18" s="9"/>
      <c r="P18" s="9"/>
      <c r="Q18" s="14"/>
      <c r="S18" s="9"/>
      <c r="T18" s="14"/>
    </row>
    <row r="19" spans="2:20" x14ac:dyDescent="0.3">
      <c r="B19" s="25"/>
      <c r="C19" s="45"/>
      <c r="D19" s="16"/>
      <c r="E19" s="16"/>
      <c r="F19" s="16"/>
      <c r="G19" s="16"/>
      <c r="H19" s="16"/>
      <c r="I19" s="16"/>
      <c r="J19" s="16"/>
      <c r="K19" s="16"/>
      <c r="L19" s="37"/>
      <c r="M19" s="37"/>
      <c r="N19" s="9"/>
      <c r="O19" s="9"/>
      <c r="P19" s="9"/>
      <c r="Q19" s="14"/>
      <c r="S19" s="9"/>
      <c r="T19" s="14"/>
    </row>
  </sheetData>
  <mergeCells count="3">
    <mergeCell ref="D3:K3"/>
    <mergeCell ref="P3:Q3"/>
    <mergeCell ref="S3:T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45FC-A972-4BA0-90E1-5EE6C0390BDF}">
  <dimension ref="B1:T69"/>
  <sheetViews>
    <sheetView topLeftCell="A4" zoomScale="90" zoomScaleNormal="90" workbookViewId="0">
      <selection activeCell="C5" sqref="C5:M67"/>
    </sheetView>
  </sheetViews>
  <sheetFormatPr defaultRowHeight="14.4" x14ac:dyDescent="0.3"/>
  <cols>
    <col min="3" max="3" width="14.44140625" customWidth="1"/>
    <col min="4" max="4" width="13.88671875" bestFit="1" customWidth="1"/>
    <col min="5" max="5" width="17.6640625" bestFit="1" customWidth="1"/>
    <col min="6" max="6" width="15" bestFit="1" customWidth="1"/>
    <col min="7" max="7" width="10.6640625" bestFit="1" customWidth="1"/>
    <col min="8" max="8" width="15" bestFit="1" customWidth="1"/>
    <col min="9" max="9" width="11.44140625" bestFit="1" customWidth="1"/>
    <col min="10" max="10" width="17.6640625" bestFit="1" customWidth="1"/>
    <col min="11" max="11" width="16.109375" bestFit="1" customWidth="1"/>
    <col min="12" max="12" width="15" bestFit="1" customWidth="1"/>
    <col min="13" max="13" width="16.109375" bestFit="1" customWidth="1"/>
    <col min="14" max="14" width="17.6640625" bestFit="1" customWidth="1"/>
    <col min="15" max="15" width="13.33203125" customWidth="1"/>
    <col min="16" max="16" width="15" bestFit="1" customWidth="1"/>
    <col min="17" max="17" width="7.5546875" customWidth="1"/>
    <col min="19" max="19" width="15" bestFit="1" customWidth="1"/>
    <col min="20" max="20" width="4.6640625" bestFit="1" customWidth="1"/>
  </cols>
  <sheetData>
    <row r="1" spans="2:20" ht="21" x14ac:dyDescent="0.4">
      <c r="G1" s="15" t="s">
        <v>64</v>
      </c>
    </row>
    <row r="3" spans="2:20" x14ac:dyDescent="0.3">
      <c r="C3" s="56" t="s">
        <v>54</v>
      </c>
      <c r="D3" s="57"/>
      <c r="E3" s="57"/>
      <c r="F3" s="57"/>
      <c r="G3" s="57"/>
      <c r="H3" s="57"/>
      <c r="I3" s="57"/>
      <c r="J3" s="57"/>
      <c r="K3" s="58"/>
      <c r="L3" s="7" t="s">
        <v>55</v>
      </c>
      <c r="M3" s="8" t="s">
        <v>56</v>
      </c>
      <c r="N3" s="10" t="s">
        <v>57</v>
      </c>
      <c r="O3" s="9"/>
      <c r="P3" s="59" t="s">
        <v>60</v>
      </c>
      <c r="Q3" s="60"/>
      <c r="S3" s="59" t="s">
        <v>61</v>
      </c>
      <c r="T3" s="60"/>
    </row>
    <row r="4" spans="2:20" x14ac:dyDescent="0.3">
      <c r="B4" s="44" t="s">
        <v>0</v>
      </c>
      <c r="C4" s="44" t="s">
        <v>105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4" t="s">
        <v>8</v>
      </c>
      <c r="L4" s="4" t="s">
        <v>9</v>
      </c>
      <c r="M4" s="6" t="s">
        <v>10</v>
      </c>
      <c r="N4" s="11" t="s">
        <v>58</v>
      </c>
      <c r="O4" s="9"/>
      <c r="P4" s="12" t="s">
        <v>59</v>
      </c>
      <c r="Q4" s="13" t="s">
        <v>62</v>
      </c>
      <c r="S4" s="12" t="s">
        <v>59</v>
      </c>
      <c r="T4" s="13" t="s">
        <v>62</v>
      </c>
    </row>
    <row r="5" spans="2:20" x14ac:dyDescent="0.3">
      <c r="B5" s="17" t="s">
        <v>100</v>
      </c>
      <c r="C5" s="16">
        <v>0</v>
      </c>
      <c r="D5" s="16">
        <v>25831200</v>
      </c>
      <c r="E5" s="16">
        <v>518941643.99000001</v>
      </c>
      <c r="F5" s="16">
        <v>34107000</v>
      </c>
      <c r="G5" s="16">
        <v>0</v>
      </c>
      <c r="H5" s="16">
        <v>40502325</v>
      </c>
      <c r="I5" s="16">
        <v>-972036</v>
      </c>
      <c r="J5" s="16">
        <v>670014792</v>
      </c>
      <c r="K5" s="16">
        <v>60180773</v>
      </c>
      <c r="L5" s="26">
        <v>7882800</v>
      </c>
      <c r="M5" s="27">
        <v>553902589</v>
      </c>
      <c r="N5" s="9">
        <f>SUM(C5:M5)</f>
        <v>1910391086.99</v>
      </c>
      <c r="O5" s="9"/>
      <c r="P5" s="9">
        <f>+M5+L5+J5</f>
        <v>1231800181</v>
      </c>
      <c r="Q5" s="14">
        <f>+P5/N5</f>
        <v>0.64478953518403215</v>
      </c>
      <c r="S5" s="9">
        <f>+E5</f>
        <v>518941643.99000001</v>
      </c>
      <c r="T5" s="14">
        <f>+S5/N5</f>
        <v>0.27164157513299603</v>
      </c>
    </row>
    <row r="6" spans="2:20" x14ac:dyDescent="0.3">
      <c r="B6" s="18" t="s">
        <v>101</v>
      </c>
      <c r="C6" s="16">
        <v>0</v>
      </c>
      <c r="D6" s="16">
        <v>1108516</v>
      </c>
      <c r="E6" s="16">
        <v>787448995</v>
      </c>
      <c r="F6" s="16">
        <v>0</v>
      </c>
      <c r="G6" s="16">
        <v>0</v>
      </c>
      <c r="H6" s="16">
        <v>20569111</v>
      </c>
      <c r="I6" s="16">
        <v>-1260137</v>
      </c>
      <c r="J6" s="16">
        <v>578144336</v>
      </c>
      <c r="K6" s="16">
        <v>41010020</v>
      </c>
      <c r="L6" s="28">
        <v>28062100</v>
      </c>
      <c r="M6" s="29">
        <v>405732283</v>
      </c>
      <c r="N6" s="9">
        <f t="shared" ref="N6:N67" si="0">SUM(C6:M6)</f>
        <v>1860815224</v>
      </c>
      <c r="O6" s="9"/>
      <c r="P6" s="9">
        <f t="shared" ref="P6:P47" si="1">+M6+L6+J6</f>
        <v>1011938719</v>
      </c>
      <c r="Q6" s="14">
        <f t="shared" ref="Q6:Q47" si="2">+P6/N6</f>
        <v>0.54381472483051874</v>
      </c>
      <c r="S6" s="9">
        <f t="shared" ref="S6:S47" si="3">+E6</f>
        <v>787448995</v>
      </c>
      <c r="T6" s="14">
        <f t="shared" ref="T6:T47" si="4">+S6/N6</f>
        <v>0.42317420066421385</v>
      </c>
    </row>
    <row r="7" spans="2:20" x14ac:dyDescent="0.3">
      <c r="B7" s="18" t="s">
        <v>102</v>
      </c>
      <c r="C7" s="16">
        <v>0</v>
      </c>
      <c r="D7" s="16">
        <v>3578544</v>
      </c>
      <c r="E7" s="16">
        <v>1387633343</v>
      </c>
      <c r="F7" s="16">
        <v>22200000</v>
      </c>
      <c r="G7" s="16">
        <v>0</v>
      </c>
      <c r="H7" s="16">
        <v>19683401</v>
      </c>
      <c r="I7" s="16">
        <v>-1456241</v>
      </c>
      <c r="J7" s="16">
        <v>768870830</v>
      </c>
      <c r="K7" s="16">
        <v>68261413</v>
      </c>
      <c r="L7" s="28">
        <v>47210235</v>
      </c>
      <c r="M7" s="29">
        <v>1141946517</v>
      </c>
      <c r="N7" s="9">
        <f t="shared" si="0"/>
        <v>3457928042</v>
      </c>
      <c r="O7" s="9"/>
      <c r="P7" s="9">
        <f t="shared" si="1"/>
        <v>1958027582</v>
      </c>
      <c r="Q7" s="14">
        <f t="shared" si="2"/>
        <v>0.56624300974970954</v>
      </c>
      <c r="S7" s="9">
        <f t="shared" si="3"/>
        <v>1387633343</v>
      </c>
      <c r="T7" s="14">
        <f t="shared" si="4"/>
        <v>0.40129040458500093</v>
      </c>
    </row>
    <row r="8" spans="2:20" x14ac:dyDescent="0.3">
      <c r="B8" s="18" t="s">
        <v>103</v>
      </c>
      <c r="C8" s="16">
        <v>0</v>
      </c>
      <c r="D8" s="16">
        <v>5386816</v>
      </c>
      <c r="E8" s="16">
        <v>1392740645</v>
      </c>
      <c r="F8" s="16">
        <v>0</v>
      </c>
      <c r="G8" s="16">
        <v>0</v>
      </c>
      <c r="H8" s="16">
        <v>5555056</v>
      </c>
      <c r="I8" s="16">
        <v>-1189227</v>
      </c>
      <c r="J8" s="16">
        <v>647251817</v>
      </c>
      <c r="K8" s="16">
        <v>141109643</v>
      </c>
      <c r="L8" s="28">
        <v>78158824</v>
      </c>
      <c r="M8" s="29">
        <v>1029562782</v>
      </c>
      <c r="N8" s="9">
        <f t="shared" si="0"/>
        <v>3298576356</v>
      </c>
      <c r="O8" s="9"/>
      <c r="P8" s="9">
        <f t="shared" si="1"/>
        <v>1754973423</v>
      </c>
      <c r="Q8" s="14">
        <f t="shared" si="2"/>
        <v>0.53203965395791497</v>
      </c>
      <c r="S8" s="9">
        <f t="shared" si="3"/>
        <v>1392740645</v>
      </c>
      <c r="T8" s="14">
        <f t="shared" si="4"/>
        <v>0.42222477053370355</v>
      </c>
    </row>
    <row r="9" spans="2:20" x14ac:dyDescent="0.3">
      <c r="B9" s="18" t="s">
        <v>104</v>
      </c>
      <c r="C9" s="16">
        <v>0</v>
      </c>
      <c r="D9" s="16">
        <v>54252</v>
      </c>
      <c r="E9" s="16">
        <v>2684735440</v>
      </c>
      <c r="F9" s="16">
        <v>23814000</v>
      </c>
      <c r="G9" s="16">
        <v>0</v>
      </c>
      <c r="H9" s="16">
        <v>20649382</v>
      </c>
      <c r="I9" s="16">
        <v>-161986</v>
      </c>
      <c r="J9" s="16">
        <v>629580640</v>
      </c>
      <c r="K9" s="16">
        <v>120192486</v>
      </c>
      <c r="L9" s="28">
        <v>3390000</v>
      </c>
      <c r="M9" s="29">
        <v>636518736</v>
      </c>
      <c r="N9" s="9">
        <f t="shared" si="0"/>
        <v>4118772950</v>
      </c>
      <c r="O9" s="9"/>
      <c r="P9" s="9">
        <f t="shared" si="1"/>
        <v>1269489376</v>
      </c>
      <c r="Q9" s="14">
        <f t="shared" si="2"/>
        <v>0.30822028584993982</v>
      </c>
      <c r="S9" s="9">
        <f t="shared" si="3"/>
        <v>2684735440</v>
      </c>
      <c r="T9" s="14">
        <f t="shared" si="4"/>
        <v>0.65182894823080739</v>
      </c>
    </row>
    <row r="10" spans="2:20" x14ac:dyDescent="0.3">
      <c r="B10" s="18" t="s">
        <v>11</v>
      </c>
      <c r="C10" s="16">
        <v>0</v>
      </c>
      <c r="D10" s="16">
        <v>0</v>
      </c>
      <c r="E10" s="16">
        <v>1960495583</v>
      </c>
      <c r="F10" s="16">
        <v>0</v>
      </c>
      <c r="G10" s="16">
        <v>0</v>
      </c>
      <c r="H10" s="16">
        <v>16551346</v>
      </c>
      <c r="I10" s="16">
        <v>0</v>
      </c>
      <c r="J10" s="16">
        <v>806933164</v>
      </c>
      <c r="K10" s="16">
        <v>58942155</v>
      </c>
      <c r="L10" s="28">
        <v>4424650</v>
      </c>
      <c r="M10" s="29">
        <v>589079731</v>
      </c>
      <c r="N10" s="9">
        <f t="shared" si="0"/>
        <v>3436426629</v>
      </c>
      <c r="O10" s="9"/>
      <c r="P10" s="9">
        <f t="shared" si="1"/>
        <v>1400437545</v>
      </c>
      <c r="Q10" s="14">
        <f t="shared" si="2"/>
        <v>0.40752726485754398</v>
      </c>
      <c r="S10" s="9">
        <f t="shared" si="3"/>
        <v>1960495583</v>
      </c>
      <c r="T10" s="14">
        <f t="shared" si="4"/>
        <v>0.57050412962563501</v>
      </c>
    </row>
    <row r="11" spans="2:20" x14ac:dyDescent="0.3">
      <c r="B11" s="18" t="s">
        <v>12</v>
      </c>
      <c r="C11" s="16">
        <v>0</v>
      </c>
      <c r="D11" s="16">
        <v>676202</v>
      </c>
      <c r="E11" s="16">
        <v>908133170</v>
      </c>
      <c r="F11" s="16">
        <v>0</v>
      </c>
      <c r="G11" s="16">
        <v>0</v>
      </c>
      <c r="H11" s="16">
        <v>8823211</v>
      </c>
      <c r="I11" s="16">
        <v>0</v>
      </c>
      <c r="J11" s="16">
        <v>687197970</v>
      </c>
      <c r="K11" s="16">
        <v>39854627</v>
      </c>
      <c r="L11" s="28">
        <v>28080850</v>
      </c>
      <c r="M11" s="29">
        <v>319654263</v>
      </c>
      <c r="N11" s="9">
        <f t="shared" si="0"/>
        <v>1992420293</v>
      </c>
      <c r="O11" s="9"/>
      <c r="P11" s="9">
        <f t="shared" si="1"/>
        <v>1034933083</v>
      </c>
      <c r="Q11" s="14">
        <f t="shared" si="2"/>
        <v>0.51943512452470286</v>
      </c>
      <c r="S11" s="9">
        <f t="shared" si="3"/>
        <v>908133170</v>
      </c>
      <c r="T11" s="14">
        <f t="shared" si="4"/>
        <v>0.45579397740053035</v>
      </c>
    </row>
    <row r="12" spans="2:20" x14ac:dyDescent="0.3">
      <c r="B12" s="18" t="s">
        <v>13</v>
      </c>
      <c r="C12" s="16">
        <v>0</v>
      </c>
      <c r="D12" s="16">
        <v>527158</v>
      </c>
      <c r="E12" s="16">
        <v>1105894783</v>
      </c>
      <c r="F12" s="16">
        <v>0</v>
      </c>
      <c r="G12" s="16">
        <v>0</v>
      </c>
      <c r="H12" s="16">
        <v>20605788</v>
      </c>
      <c r="I12" s="16">
        <v>0</v>
      </c>
      <c r="J12" s="16">
        <v>691767564</v>
      </c>
      <c r="K12" s="16">
        <v>90153532</v>
      </c>
      <c r="L12" s="28">
        <v>37364540</v>
      </c>
      <c r="M12" s="29">
        <v>301783078</v>
      </c>
      <c r="N12" s="9">
        <f t="shared" si="0"/>
        <v>2248096443</v>
      </c>
      <c r="O12" s="9"/>
      <c r="P12" s="9">
        <f t="shared" si="1"/>
        <v>1030915182</v>
      </c>
      <c r="Q12" s="14">
        <f t="shared" si="2"/>
        <v>0.45857248927643091</v>
      </c>
      <c r="S12" s="9">
        <f t="shared" si="3"/>
        <v>1105894783</v>
      </c>
      <c r="T12" s="14">
        <f t="shared" si="4"/>
        <v>0.49192497343406899</v>
      </c>
    </row>
    <row r="13" spans="2:20" x14ac:dyDescent="0.3">
      <c r="B13" s="18" t="s">
        <v>14</v>
      </c>
      <c r="C13" s="16">
        <v>0</v>
      </c>
      <c r="D13" s="16">
        <v>2979349</v>
      </c>
      <c r="E13" s="16">
        <v>3269887843</v>
      </c>
      <c r="F13" s="16">
        <v>-3910576</v>
      </c>
      <c r="G13" s="16">
        <v>0</v>
      </c>
      <c r="H13" s="16">
        <v>19734355</v>
      </c>
      <c r="I13" s="16">
        <v>0</v>
      </c>
      <c r="J13" s="16">
        <v>1001008199</v>
      </c>
      <c r="K13" s="16">
        <v>139070389</v>
      </c>
      <c r="L13" s="28">
        <v>11763000</v>
      </c>
      <c r="M13" s="29">
        <v>668844293</v>
      </c>
      <c r="N13" s="9">
        <f t="shared" si="0"/>
        <v>5109376852</v>
      </c>
      <c r="O13" s="9"/>
      <c r="P13" s="9">
        <f t="shared" si="1"/>
        <v>1681615492</v>
      </c>
      <c r="Q13" s="14">
        <f t="shared" si="2"/>
        <v>0.32912340207235902</v>
      </c>
      <c r="S13" s="9">
        <f t="shared" si="3"/>
        <v>3269887843</v>
      </c>
      <c r="T13" s="14">
        <f t="shared" si="4"/>
        <v>0.6399778168095086</v>
      </c>
    </row>
    <row r="14" spans="2:20" x14ac:dyDescent="0.3">
      <c r="B14" s="18" t="s">
        <v>15</v>
      </c>
      <c r="C14" s="16">
        <v>0</v>
      </c>
      <c r="D14" s="16">
        <v>453600</v>
      </c>
      <c r="E14" s="16">
        <v>1173368819</v>
      </c>
      <c r="F14" s="16">
        <v>-4908600</v>
      </c>
      <c r="G14" s="16">
        <v>0</v>
      </c>
      <c r="H14" s="16">
        <v>1398265</v>
      </c>
      <c r="I14" s="16">
        <v>0</v>
      </c>
      <c r="J14" s="16">
        <v>719851240</v>
      </c>
      <c r="K14" s="16">
        <v>84533309</v>
      </c>
      <c r="L14" s="28">
        <v>9795000</v>
      </c>
      <c r="M14" s="29">
        <v>545245531</v>
      </c>
      <c r="N14" s="9">
        <f t="shared" si="0"/>
        <v>2529737164</v>
      </c>
      <c r="O14" s="9"/>
      <c r="P14" s="9">
        <f t="shared" si="1"/>
        <v>1274891771</v>
      </c>
      <c r="Q14" s="14">
        <f t="shared" si="2"/>
        <v>0.50396214640107173</v>
      </c>
      <c r="S14" s="9">
        <f t="shared" si="3"/>
        <v>1173368819</v>
      </c>
      <c r="T14" s="14">
        <f t="shared" si="4"/>
        <v>0.46383032818503511</v>
      </c>
    </row>
    <row r="15" spans="2:20" x14ac:dyDescent="0.3">
      <c r="B15" s="18" t="s">
        <v>16</v>
      </c>
      <c r="C15" s="16">
        <v>0</v>
      </c>
      <c r="D15" s="16">
        <v>44832312</v>
      </c>
      <c r="E15" s="16">
        <v>1240754691</v>
      </c>
      <c r="F15" s="16">
        <v>0</v>
      </c>
      <c r="G15" s="16">
        <v>0</v>
      </c>
      <c r="H15" s="16">
        <v>16283951</v>
      </c>
      <c r="I15" s="16">
        <v>0</v>
      </c>
      <c r="J15" s="16">
        <v>765674635</v>
      </c>
      <c r="K15" s="16">
        <v>110562232</v>
      </c>
      <c r="L15" s="28">
        <v>6600000</v>
      </c>
      <c r="M15" s="29">
        <v>508722070</v>
      </c>
      <c r="N15" s="9">
        <f t="shared" si="0"/>
        <v>2693429891</v>
      </c>
      <c r="O15" s="9"/>
      <c r="P15" s="9">
        <f t="shared" si="1"/>
        <v>1280996705</v>
      </c>
      <c r="Q15" s="14">
        <f t="shared" si="2"/>
        <v>0.47560053791650742</v>
      </c>
      <c r="S15" s="9">
        <f t="shared" si="3"/>
        <v>1240754691</v>
      </c>
      <c r="T15" s="14">
        <f t="shared" si="4"/>
        <v>0.46065973172197189</v>
      </c>
    </row>
    <row r="16" spans="2:20" x14ac:dyDescent="0.3">
      <c r="B16" s="18" t="s">
        <v>17</v>
      </c>
      <c r="C16" s="16">
        <v>896500</v>
      </c>
      <c r="D16" s="16">
        <v>1325976</v>
      </c>
      <c r="E16" s="16">
        <v>2274590227</v>
      </c>
      <c r="F16" s="16">
        <v>0</v>
      </c>
      <c r="G16" s="16">
        <v>0</v>
      </c>
      <c r="H16" s="16">
        <v>14569545</v>
      </c>
      <c r="I16" s="16">
        <v>0</v>
      </c>
      <c r="J16" s="16">
        <v>953794696</v>
      </c>
      <c r="K16" s="16">
        <v>99633861</v>
      </c>
      <c r="L16" s="28">
        <v>44745000</v>
      </c>
      <c r="M16" s="29">
        <v>1036890408</v>
      </c>
      <c r="N16" s="9">
        <f t="shared" si="0"/>
        <v>4426446213</v>
      </c>
      <c r="O16" s="9"/>
      <c r="P16" s="9">
        <f t="shared" si="1"/>
        <v>2035430104</v>
      </c>
      <c r="Q16" s="14">
        <f t="shared" si="2"/>
        <v>0.45983391778762817</v>
      </c>
      <c r="S16" s="9">
        <f t="shared" si="3"/>
        <v>2274590227</v>
      </c>
      <c r="T16" s="14">
        <f t="shared" si="4"/>
        <v>0.51386374476205565</v>
      </c>
    </row>
    <row r="17" spans="2:20" x14ac:dyDescent="0.3">
      <c r="B17" s="18" t="s">
        <v>18</v>
      </c>
      <c r="C17" s="16">
        <v>244500</v>
      </c>
      <c r="D17" s="16">
        <v>603926</v>
      </c>
      <c r="E17" s="16">
        <v>1495038337</v>
      </c>
      <c r="F17" s="16">
        <v>0</v>
      </c>
      <c r="G17" s="16">
        <v>0</v>
      </c>
      <c r="H17" s="16">
        <v>21758838</v>
      </c>
      <c r="I17" s="16">
        <v>0</v>
      </c>
      <c r="J17" s="16">
        <v>1047555669</v>
      </c>
      <c r="K17" s="16">
        <v>258746090</v>
      </c>
      <c r="L17" s="28">
        <v>7867500</v>
      </c>
      <c r="M17" s="29">
        <v>363630814</v>
      </c>
      <c r="N17" s="9">
        <f t="shared" si="0"/>
        <v>3195445674</v>
      </c>
      <c r="O17" s="9"/>
      <c r="P17" s="9">
        <f t="shared" si="1"/>
        <v>1419053983</v>
      </c>
      <c r="Q17" s="14">
        <f t="shared" si="2"/>
        <v>0.44408640539447958</v>
      </c>
      <c r="S17" s="9">
        <f t="shared" si="3"/>
        <v>1495038337</v>
      </c>
      <c r="T17" s="14">
        <f t="shared" si="4"/>
        <v>0.46786535886511837</v>
      </c>
    </row>
    <row r="18" spans="2:20" x14ac:dyDescent="0.3">
      <c r="B18" s="18" t="s">
        <v>19</v>
      </c>
      <c r="C18" s="16">
        <v>0</v>
      </c>
      <c r="D18" s="16">
        <v>2206620</v>
      </c>
      <c r="E18" s="16">
        <v>862170338</v>
      </c>
      <c r="F18" s="16">
        <v>0</v>
      </c>
      <c r="G18" s="16">
        <v>0</v>
      </c>
      <c r="H18" s="16">
        <v>279447</v>
      </c>
      <c r="I18" s="16">
        <v>0</v>
      </c>
      <c r="J18" s="16">
        <v>749651725</v>
      </c>
      <c r="K18" s="16">
        <v>75690644</v>
      </c>
      <c r="L18" s="28">
        <v>36901500</v>
      </c>
      <c r="M18" s="29">
        <v>413040935</v>
      </c>
      <c r="N18" s="9">
        <f t="shared" si="0"/>
        <v>2139941209</v>
      </c>
      <c r="O18" s="9"/>
      <c r="P18" s="9">
        <f t="shared" si="1"/>
        <v>1199594160</v>
      </c>
      <c r="Q18" s="14">
        <f t="shared" si="2"/>
        <v>0.56057341900554991</v>
      </c>
      <c r="S18" s="9">
        <f t="shared" si="3"/>
        <v>862170338</v>
      </c>
      <c r="T18" s="14">
        <f t="shared" si="4"/>
        <v>0.40289440400229237</v>
      </c>
    </row>
    <row r="19" spans="2:20" x14ac:dyDescent="0.3">
      <c r="B19" s="18" t="s">
        <v>20</v>
      </c>
      <c r="C19" s="16">
        <v>4319500</v>
      </c>
      <c r="D19" s="16">
        <v>1412862</v>
      </c>
      <c r="E19" s="16">
        <v>2646812784</v>
      </c>
      <c r="F19" s="16">
        <v>19980000</v>
      </c>
      <c r="G19" s="16">
        <v>0</v>
      </c>
      <c r="H19" s="16">
        <v>37549905</v>
      </c>
      <c r="I19" s="16">
        <v>0</v>
      </c>
      <c r="J19" s="16">
        <v>1135302899</v>
      </c>
      <c r="K19" s="16">
        <v>106329110</v>
      </c>
      <c r="L19" s="28">
        <v>93349000</v>
      </c>
      <c r="M19" s="29">
        <v>846286100</v>
      </c>
      <c r="N19" s="9">
        <f t="shared" si="0"/>
        <v>4891342160</v>
      </c>
      <c r="O19" s="9"/>
      <c r="P19" s="9">
        <f t="shared" si="1"/>
        <v>2074937999</v>
      </c>
      <c r="Q19" s="14">
        <f t="shared" si="2"/>
        <v>0.42420626714038751</v>
      </c>
      <c r="S19" s="9">
        <f t="shared" si="3"/>
        <v>2646812784</v>
      </c>
      <c r="T19" s="14">
        <f t="shared" si="4"/>
        <v>0.54112198603583272</v>
      </c>
    </row>
    <row r="20" spans="2:20" x14ac:dyDescent="0.3">
      <c r="B20" s="18" t="s">
        <v>21</v>
      </c>
      <c r="C20" s="16">
        <v>0</v>
      </c>
      <c r="D20" s="16">
        <v>4768442</v>
      </c>
      <c r="E20" s="16">
        <v>4153310409</v>
      </c>
      <c r="F20" s="16">
        <v>40000000</v>
      </c>
      <c r="G20" s="16">
        <v>0</v>
      </c>
      <c r="H20" s="16">
        <v>18236045</v>
      </c>
      <c r="I20" s="16">
        <v>0</v>
      </c>
      <c r="J20" s="16">
        <v>830939808</v>
      </c>
      <c r="K20" s="16">
        <v>50143048</v>
      </c>
      <c r="L20" s="28">
        <v>18491000</v>
      </c>
      <c r="M20" s="29">
        <v>675706842</v>
      </c>
      <c r="N20" s="9">
        <f t="shared" si="0"/>
        <v>5791595594</v>
      </c>
      <c r="O20" s="9"/>
      <c r="P20" s="9">
        <f t="shared" si="1"/>
        <v>1525137650</v>
      </c>
      <c r="Q20" s="14">
        <f t="shared" si="2"/>
        <v>0.2633363509669111</v>
      </c>
      <c r="S20" s="9">
        <f t="shared" si="3"/>
        <v>4153310409</v>
      </c>
      <c r="T20" s="14">
        <f t="shared" si="4"/>
        <v>0.71712714425412627</v>
      </c>
    </row>
    <row r="21" spans="2:20" x14ac:dyDescent="0.3">
      <c r="B21" s="18" t="s">
        <v>22</v>
      </c>
      <c r="C21" s="16">
        <v>0</v>
      </c>
      <c r="D21" s="16">
        <v>299280</v>
      </c>
      <c r="E21" s="16">
        <v>1684153020</v>
      </c>
      <c r="F21" s="16">
        <v>-1456</v>
      </c>
      <c r="G21" s="16">
        <v>0</v>
      </c>
      <c r="H21" s="16">
        <v>10351876</v>
      </c>
      <c r="I21" s="16">
        <v>0</v>
      </c>
      <c r="J21" s="16">
        <v>837728724</v>
      </c>
      <c r="K21" s="16">
        <v>114259268</v>
      </c>
      <c r="L21" s="28">
        <v>21044000</v>
      </c>
      <c r="M21" s="29">
        <v>351196405</v>
      </c>
      <c r="N21" s="9">
        <f t="shared" si="0"/>
        <v>3019031117</v>
      </c>
      <c r="O21" s="9"/>
      <c r="P21" s="9">
        <f t="shared" si="1"/>
        <v>1209969129</v>
      </c>
      <c r="Q21" s="14">
        <f t="shared" si="2"/>
        <v>0.40078060878098593</v>
      </c>
      <c r="S21" s="9">
        <f t="shared" si="3"/>
        <v>1684153020</v>
      </c>
      <c r="T21" s="14">
        <f t="shared" si="4"/>
        <v>0.55784553213665999</v>
      </c>
    </row>
    <row r="22" spans="2:20" x14ac:dyDescent="0.3">
      <c r="B22" s="18" t="s">
        <v>23</v>
      </c>
      <c r="C22" s="16">
        <v>3667500</v>
      </c>
      <c r="D22" s="16">
        <v>1980946</v>
      </c>
      <c r="E22" s="16">
        <v>3329573587</v>
      </c>
      <c r="F22" s="16">
        <v>0</v>
      </c>
      <c r="G22" s="16">
        <v>0</v>
      </c>
      <c r="H22" s="16">
        <v>20263760</v>
      </c>
      <c r="I22" s="16">
        <v>0</v>
      </c>
      <c r="J22" s="16">
        <v>1136088117</v>
      </c>
      <c r="K22" s="16">
        <v>210924342</v>
      </c>
      <c r="L22" s="28">
        <v>61954500</v>
      </c>
      <c r="M22" s="29">
        <v>496043089</v>
      </c>
      <c r="N22" s="9">
        <f t="shared" si="0"/>
        <v>5260495841</v>
      </c>
      <c r="O22" s="9"/>
      <c r="P22" s="9">
        <f t="shared" si="1"/>
        <v>1694085706</v>
      </c>
      <c r="Q22" s="14">
        <f t="shared" si="2"/>
        <v>0.32203916839861257</v>
      </c>
      <c r="S22" s="9">
        <f t="shared" si="3"/>
        <v>3329573587</v>
      </c>
      <c r="T22" s="14">
        <f t="shared" si="4"/>
        <v>0.63293911593836771</v>
      </c>
    </row>
    <row r="23" spans="2:20" x14ac:dyDescent="0.3">
      <c r="B23" s="18" t="s">
        <v>24</v>
      </c>
      <c r="C23" s="16">
        <v>0</v>
      </c>
      <c r="D23" s="16">
        <v>816748</v>
      </c>
      <c r="E23" s="16">
        <v>1924645864</v>
      </c>
      <c r="F23" s="16">
        <v>-3447</v>
      </c>
      <c r="G23" s="16">
        <v>0</v>
      </c>
      <c r="H23" s="16">
        <v>33720394</v>
      </c>
      <c r="I23" s="16">
        <v>0</v>
      </c>
      <c r="J23" s="16">
        <v>921413518</v>
      </c>
      <c r="K23" s="16">
        <v>79484302</v>
      </c>
      <c r="L23" s="28">
        <v>42203050</v>
      </c>
      <c r="M23" s="29">
        <v>371782312</v>
      </c>
      <c r="N23" s="9">
        <f t="shared" si="0"/>
        <v>3374062741</v>
      </c>
      <c r="O23" s="9"/>
      <c r="P23" s="9">
        <f t="shared" si="1"/>
        <v>1335398880</v>
      </c>
      <c r="Q23" s="14">
        <f t="shared" si="2"/>
        <v>0.39578365386418879</v>
      </c>
      <c r="S23" s="9">
        <f t="shared" si="3"/>
        <v>1924645864</v>
      </c>
      <c r="T23" s="14">
        <f t="shared" si="4"/>
        <v>0.57042385152256425</v>
      </c>
    </row>
    <row r="24" spans="2:20" x14ac:dyDescent="0.3">
      <c r="B24" s="18" t="s">
        <v>25</v>
      </c>
      <c r="C24" s="16">
        <v>0</v>
      </c>
      <c r="D24" s="16">
        <v>406044</v>
      </c>
      <c r="E24" s="16">
        <v>1648592956</v>
      </c>
      <c r="F24" s="16">
        <v>15838400</v>
      </c>
      <c r="G24" s="16">
        <v>0</v>
      </c>
      <c r="H24" s="16">
        <v>10467362</v>
      </c>
      <c r="I24" s="16">
        <v>0</v>
      </c>
      <c r="J24" s="16">
        <v>869792003</v>
      </c>
      <c r="K24" s="16">
        <v>54359518</v>
      </c>
      <c r="L24" s="28">
        <v>48326810</v>
      </c>
      <c r="M24" s="29">
        <v>399317744</v>
      </c>
      <c r="N24" s="9">
        <f t="shared" si="0"/>
        <v>3047100837</v>
      </c>
      <c r="O24" s="9"/>
      <c r="P24" s="9">
        <f t="shared" si="1"/>
        <v>1317436557</v>
      </c>
      <c r="Q24" s="14">
        <f t="shared" si="2"/>
        <v>0.4323573873902618</v>
      </c>
      <c r="S24" s="9">
        <f t="shared" si="3"/>
        <v>1648592956</v>
      </c>
      <c r="T24" s="14">
        <f t="shared" si="4"/>
        <v>0.54103656038607162</v>
      </c>
    </row>
    <row r="25" spans="2:20" x14ac:dyDescent="0.3">
      <c r="B25" s="18" t="s">
        <v>26</v>
      </c>
      <c r="C25" s="16">
        <v>4401000</v>
      </c>
      <c r="D25" s="16">
        <v>9069384</v>
      </c>
      <c r="E25" s="16">
        <v>2946590286</v>
      </c>
      <c r="F25" s="16">
        <v>0</v>
      </c>
      <c r="G25" s="16">
        <v>0</v>
      </c>
      <c r="H25" s="16">
        <v>20511025</v>
      </c>
      <c r="I25" s="16">
        <v>0</v>
      </c>
      <c r="J25" s="16">
        <v>1232702187</v>
      </c>
      <c r="K25" s="16">
        <v>252802557</v>
      </c>
      <c r="L25" s="28">
        <v>66400100</v>
      </c>
      <c r="M25" s="29">
        <v>498344691</v>
      </c>
      <c r="N25" s="9">
        <f t="shared" si="0"/>
        <v>5030821230</v>
      </c>
      <c r="O25" s="9"/>
      <c r="P25" s="9">
        <f t="shared" si="1"/>
        <v>1797446978</v>
      </c>
      <c r="Q25" s="14">
        <f t="shared" si="2"/>
        <v>0.35728699069674558</v>
      </c>
      <c r="S25" s="9">
        <f t="shared" si="3"/>
        <v>2946590286</v>
      </c>
      <c r="T25" s="14">
        <f t="shared" si="4"/>
        <v>0.58570761139926253</v>
      </c>
    </row>
    <row r="26" spans="2:20" x14ac:dyDescent="0.3">
      <c r="B26" s="18" t="s">
        <v>27</v>
      </c>
      <c r="C26" s="16">
        <v>0</v>
      </c>
      <c r="D26" s="16">
        <v>6142028</v>
      </c>
      <c r="E26" s="16">
        <v>1423710893</v>
      </c>
      <c r="F26" s="16">
        <v>39955860</v>
      </c>
      <c r="G26" s="16">
        <v>-5928</v>
      </c>
      <c r="H26" s="16">
        <v>15649658</v>
      </c>
      <c r="I26" s="16">
        <v>-981</v>
      </c>
      <c r="J26" s="16">
        <v>961340474</v>
      </c>
      <c r="K26" s="16">
        <v>42107595</v>
      </c>
      <c r="L26" s="28">
        <v>11161250</v>
      </c>
      <c r="M26" s="29">
        <v>440096504</v>
      </c>
      <c r="N26" s="9">
        <f t="shared" si="0"/>
        <v>2940157353</v>
      </c>
      <c r="O26" s="9"/>
      <c r="P26" s="9">
        <f t="shared" si="1"/>
        <v>1412598228</v>
      </c>
      <c r="Q26" s="14">
        <f t="shared" si="2"/>
        <v>0.48044987339152118</v>
      </c>
      <c r="S26" s="9">
        <f t="shared" si="3"/>
        <v>1423710893</v>
      </c>
      <c r="T26" s="14">
        <f t="shared" si="4"/>
        <v>0.48422948912829838</v>
      </c>
    </row>
    <row r="27" spans="2:20" x14ac:dyDescent="0.3">
      <c r="B27" s="18" t="s">
        <v>28</v>
      </c>
      <c r="C27" s="16">
        <v>0</v>
      </c>
      <c r="D27" s="16">
        <v>3125671</v>
      </c>
      <c r="E27" s="16">
        <v>1475856428</v>
      </c>
      <c r="F27" s="16">
        <v>-140235</v>
      </c>
      <c r="G27" s="16">
        <v>-17176</v>
      </c>
      <c r="H27" s="16">
        <v>12668885</v>
      </c>
      <c r="I27" s="16">
        <v>-6358</v>
      </c>
      <c r="J27" s="16">
        <v>978005608</v>
      </c>
      <c r="K27" s="16">
        <v>265243873</v>
      </c>
      <c r="L27" s="28">
        <v>19526750</v>
      </c>
      <c r="M27" s="29">
        <v>303644357</v>
      </c>
      <c r="N27" s="9">
        <f t="shared" si="0"/>
        <v>3057907803</v>
      </c>
      <c r="O27" s="9"/>
      <c r="P27" s="9">
        <f t="shared" si="1"/>
        <v>1301176715</v>
      </c>
      <c r="Q27" s="14">
        <f t="shared" si="2"/>
        <v>0.42551208173230853</v>
      </c>
      <c r="S27" s="9">
        <f t="shared" si="3"/>
        <v>1475856428</v>
      </c>
      <c r="T27" s="14">
        <f t="shared" si="4"/>
        <v>0.48263601229314107</v>
      </c>
    </row>
    <row r="28" spans="2:20" x14ac:dyDescent="0.3">
      <c r="B28" s="18" t="s">
        <v>29</v>
      </c>
      <c r="C28" s="16">
        <v>489000</v>
      </c>
      <c r="D28" s="16">
        <v>37677600</v>
      </c>
      <c r="E28" s="16">
        <v>3193699083</v>
      </c>
      <c r="F28" s="16">
        <v>-169791</v>
      </c>
      <c r="G28" s="16">
        <v>-29913</v>
      </c>
      <c r="H28" s="16">
        <v>24133981</v>
      </c>
      <c r="I28" s="16">
        <v>-10659</v>
      </c>
      <c r="J28" s="16">
        <v>1335629425</v>
      </c>
      <c r="K28" s="16">
        <v>231554795</v>
      </c>
      <c r="L28" s="28">
        <v>106078750</v>
      </c>
      <c r="M28" s="29">
        <v>518526535</v>
      </c>
      <c r="N28" s="9">
        <f t="shared" si="0"/>
        <v>5447578806</v>
      </c>
      <c r="O28" s="9"/>
      <c r="P28" s="9">
        <f t="shared" si="1"/>
        <v>1960234710</v>
      </c>
      <c r="Q28" s="14">
        <f t="shared" si="2"/>
        <v>0.35983595277978986</v>
      </c>
      <c r="S28" s="9">
        <f t="shared" si="3"/>
        <v>3193699083</v>
      </c>
      <c r="T28" s="14">
        <f t="shared" si="4"/>
        <v>0.58626028126154661</v>
      </c>
    </row>
    <row r="29" spans="2:20" x14ac:dyDescent="0.3">
      <c r="B29" s="18" t="s">
        <v>30</v>
      </c>
      <c r="C29" s="16">
        <v>0</v>
      </c>
      <c r="D29" s="16">
        <v>8061570</v>
      </c>
      <c r="E29" s="16">
        <v>1404193740</v>
      </c>
      <c r="F29" s="16">
        <v>-108859</v>
      </c>
      <c r="G29" s="16">
        <v>-18612</v>
      </c>
      <c r="H29" s="16">
        <v>16845832</v>
      </c>
      <c r="I29" s="16">
        <v>-8707</v>
      </c>
      <c r="J29" s="16">
        <v>974670031</v>
      </c>
      <c r="K29" s="16">
        <v>70868805</v>
      </c>
      <c r="L29" s="28">
        <v>11063000</v>
      </c>
      <c r="M29" s="29">
        <v>415727003</v>
      </c>
      <c r="N29" s="9">
        <f t="shared" si="0"/>
        <v>2901293803</v>
      </c>
      <c r="O29" s="9"/>
      <c r="P29" s="9">
        <f t="shared" si="1"/>
        <v>1401460034</v>
      </c>
      <c r="Q29" s="14">
        <f t="shared" si="2"/>
        <v>0.48304657479048152</v>
      </c>
      <c r="S29" s="9">
        <f t="shared" si="3"/>
        <v>1404193740</v>
      </c>
      <c r="T29" s="14">
        <f t="shared" si="4"/>
        <v>0.48398881166327712</v>
      </c>
    </row>
    <row r="30" spans="2:20" x14ac:dyDescent="0.3">
      <c r="B30" s="18" t="s">
        <v>31</v>
      </c>
      <c r="C30" s="16">
        <v>0</v>
      </c>
      <c r="D30" s="16">
        <v>1676024</v>
      </c>
      <c r="E30" s="16">
        <v>1692811101</v>
      </c>
      <c r="F30" s="16">
        <v>-98185</v>
      </c>
      <c r="G30" s="16">
        <v>-19175</v>
      </c>
      <c r="H30" s="16">
        <v>13564153</v>
      </c>
      <c r="I30" s="16">
        <v>-13493</v>
      </c>
      <c r="J30" s="16">
        <v>1055410412</v>
      </c>
      <c r="K30" s="16">
        <v>110305808</v>
      </c>
      <c r="L30" s="28">
        <v>170398000</v>
      </c>
      <c r="M30" s="29">
        <v>227225173</v>
      </c>
      <c r="N30" s="9">
        <f t="shared" si="0"/>
        <v>3271259818</v>
      </c>
      <c r="O30" s="9"/>
      <c r="P30" s="9">
        <f t="shared" si="1"/>
        <v>1453033585</v>
      </c>
      <c r="Q30" s="14">
        <f t="shared" si="2"/>
        <v>0.44418165044694102</v>
      </c>
      <c r="S30" s="9">
        <f t="shared" si="3"/>
        <v>1692811101</v>
      </c>
      <c r="T30" s="14">
        <f t="shared" si="4"/>
        <v>0.51747986866875029</v>
      </c>
    </row>
    <row r="31" spans="2:20" x14ac:dyDescent="0.3">
      <c r="B31" s="18" t="s">
        <v>32</v>
      </c>
      <c r="C31" s="16">
        <v>0</v>
      </c>
      <c r="D31" s="16">
        <v>2161340</v>
      </c>
      <c r="E31" s="16">
        <v>3519810496</v>
      </c>
      <c r="F31" s="16">
        <v>14943156</v>
      </c>
      <c r="G31" s="16">
        <v>-28409</v>
      </c>
      <c r="H31" s="16">
        <v>23062919</v>
      </c>
      <c r="I31" s="16">
        <v>-12558</v>
      </c>
      <c r="J31" s="16">
        <v>1490910502</v>
      </c>
      <c r="K31" s="16">
        <v>256571527</v>
      </c>
      <c r="L31" s="28">
        <v>108767660</v>
      </c>
      <c r="M31" s="29">
        <v>709063658</v>
      </c>
      <c r="N31" s="9">
        <f t="shared" si="0"/>
        <v>6125250291</v>
      </c>
      <c r="O31" s="9"/>
      <c r="P31" s="9">
        <f t="shared" si="1"/>
        <v>2308741820</v>
      </c>
      <c r="Q31" s="14">
        <f t="shared" si="2"/>
        <v>0.37692203751939712</v>
      </c>
      <c r="S31" s="9">
        <f t="shared" si="3"/>
        <v>3519810496</v>
      </c>
      <c r="T31" s="14">
        <f t="shared" si="4"/>
        <v>0.5746394561495316</v>
      </c>
    </row>
    <row r="32" spans="2:20" x14ac:dyDescent="0.3">
      <c r="B32" s="18" t="s">
        <v>33</v>
      </c>
      <c r="C32" s="16">
        <v>0</v>
      </c>
      <c r="D32" s="16">
        <v>1410500</v>
      </c>
      <c r="E32" s="16">
        <v>2389314383</v>
      </c>
      <c r="F32" s="16">
        <v>39867387</v>
      </c>
      <c r="G32" s="16">
        <v>-16834</v>
      </c>
      <c r="H32" s="16">
        <v>15704382</v>
      </c>
      <c r="I32" s="16">
        <v>-18218</v>
      </c>
      <c r="J32" s="16">
        <v>1049635282</v>
      </c>
      <c r="K32" s="16">
        <v>168526296</v>
      </c>
      <c r="L32" s="28">
        <v>54902500</v>
      </c>
      <c r="M32" s="29">
        <v>676919067</v>
      </c>
      <c r="N32" s="9">
        <f t="shared" si="0"/>
        <v>4396244745</v>
      </c>
      <c r="O32" s="9"/>
      <c r="P32" s="9">
        <f t="shared" si="1"/>
        <v>1781456849</v>
      </c>
      <c r="Q32" s="14">
        <f t="shared" si="2"/>
        <v>0.4052224005558635</v>
      </c>
      <c r="S32" s="9">
        <f t="shared" si="3"/>
        <v>2389314383</v>
      </c>
      <c r="T32" s="14">
        <f t="shared" si="4"/>
        <v>0.54348984681015522</v>
      </c>
    </row>
    <row r="33" spans="2:20" x14ac:dyDescent="0.3">
      <c r="B33" s="18" t="s">
        <v>34</v>
      </c>
      <c r="C33" s="16">
        <v>0</v>
      </c>
      <c r="D33" s="16">
        <v>1512000</v>
      </c>
      <c r="E33" s="16">
        <v>5610906715</v>
      </c>
      <c r="F33" s="16">
        <v>-152772</v>
      </c>
      <c r="G33" s="16">
        <v>-20092</v>
      </c>
      <c r="H33" s="16">
        <v>24378136</v>
      </c>
      <c r="I33" s="16">
        <v>-15204</v>
      </c>
      <c r="J33" s="16">
        <v>1134612259</v>
      </c>
      <c r="K33" s="16">
        <v>137546071</v>
      </c>
      <c r="L33" s="28">
        <v>33003000</v>
      </c>
      <c r="M33" s="29">
        <v>388414441</v>
      </c>
      <c r="N33" s="9">
        <f t="shared" si="0"/>
        <v>7330184554</v>
      </c>
      <c r="O33" s="9"/>
      <c r="P33" s="9">
        <f t="shared" si="1"/>
        <v>1556029700</v>
      </c>
      <c r="Q33" s="14">
        <f t="shared" si="2"/>
        <v>0.21227701547444558</v>
      </c>
      <c r="S33" s="9">
        <f t="shared" si="3"/>
        <v>5610906715</v>
      </c>
      <c r="T33" s="14">
        <f t="shared" si="4"/>
        <v>0.76545231210286391</v>
      </c>
    </row>
    <row r="34" spans="2:20" x14ac:dyDescent="0.3">
      <c r="B34" s="18" t="s">
        <v>35</v>
      </c>
      <c r="C34" s="16">
        <v>0</v>
      </c>
      <c r="D34" s="16">
        <v>2317700</v>
      </c>
      <c r="E34" s="16">
        <v>3821762198</v>
      </c>
      <c r="F34" s="16">
        <v>-151680</v>
      </c>
      <c r="G34" s="16">
        <v>-19406</v>
      </c>
      <c r="H34" s="16">
        <v>30008865</v>
      </c>
      <c r="I34" s="16">
        <v>-16329</v>
      </c>
      <c r="J34" s="16">
        <v>1463260690</v>
      </c>
      <c r="K34" s="16">
        <v>202004903</v>
      </c>
      <c r="L34" s="28">
        <v>30158500</v>
      </c>
      <c r="M34" s="29">
        <v>498782003</v>
      </c>
      <c r="N34" s="9">
        <f t="shared" si="0"/>
        <v>6048107444</v>
      </c>
      <c r="O34" s="9"/>
      <c r="P34" s="9">
        <f t="shared" si="1"/>
        <v>1992201193</v>
      </c>
      <c r="Q34" s="14">
        <f t="shared" si="2"/>
        <v>0.32939249367607631</v>
      </c>
      <c r="S34" s="9">
        <f t="shared" si="3"/>
        <v>3821762198</v>
      </c>
      <c r="T34" s="14">
        <f t="shared" si="4"/>
        <v>0.63189389960182729</v>
      </c>
    </row>
    <row r="35" spans="2:20" x14ac:dyDescent="0.3">
      <c r="B35" s="18" t="s">
        <v>36</v>
      </c>
      <c r="C35" s="16">
        <v>0</v>
      </c>
      <c r="D35" s="16">
        <v>458906</v>
      </c>
      <c r="E35" s="16">
        <v>1942515935</v>
      </c>
      <c r="F35" s="16">
        <v>-103194</v>
      </c>
      <c r="G35" s="16">
        <v>-14213</v>
      </c>
      <c r="H35" s="16">
        <v>15799233</v>
      </c>
      <c r="I35" s="16">
        <v>-5282</v>
      </c>
      <c r="J35" s="16">
        <v>1150940892</v>
      </c>
      <c r="K35" s="16">
        <v>40789780</v>
      </c>
      <c r="L35" s="28">
        <v>35018750</v>
      </c>
      <c r="M35" s="29">
        <v>460601672</v>
      </c>
      <c r="N35" s="9">
        <f t="shared" si="0"/>
        <v>3646002479</v>
      </c>
      <c r="O35" s="9"/>
      <c r="P35" s="9">
        <f t="shared" si="1"/>
        <v>1646561314</v>
      </c>
      <c r="Q35" s="14">
        <f t="shared" si="2"/>
        <v>0.4516072941485238</v>
      </c>
      <c r="S35" s="9">
        <f t="shared" si="3"/>
        <v>1942515935</v>
      </c>
      <c r="T35" s="14">
        <f t="shared" si="4"/>
        <v>0.53277965283577633</v>
      </c>
    </row>
    <row r="36" spans="2:20" x14ac:dyDescent="0.3">
      <c r="B36" s="18" t="s">
        <v>37</v>
      </c>
      <c r="C36" s="16">
        <v>0</v>
      </c>
      <c r="D36" s="16">
        <v>5427264</v>
      </c>
      <c r="E36" s="16">
        <v>2456964550</v>
      </c>
      <c r="F36" s="16">
        <v>-107204</v>
      </c>
      <c r="G36" s="16">
        <v>-20037</v>
      </c>
      <c r="H36" s="16">
        <v>18324754</v>
      </c>
      <c r="I36" s="16">
        <v>-10680</v>
      </c>
      <c r="J36" s="16">
        <v>1168465610</v>
      </c>
      <c r="K36" s="16">
        <v>149683223</v>
      </c>
      <c r="L36" s="28">
        <v>40103275</v>
      </c>
      <c r="M36" s="29">
        <v>319407586</v>
      </c>
      <c r="N36" s="9">
        <f t="shared" si="0"/>
        <v>4158238341</v>
      </c>
      <c r="O36" s="9"/>
      <c r="P36" s="9">
        <f t="shared" si="1"/>
        <v>1527976471</v>
      </c>
      <c r="Q36" s="14">
        <f t="shared" si="2"/>
        <v>0.36745764568957884</v>
      </c>
      <c r="S36" s="9">
        <f t="shared" si="3"/>
        <v>2456964550</v>
      </c>
      <c r="T36" s="14">
        <f t="shared" si="4"/>
        <v>0.59086669606560682</v>
      </c>
    </row>
    <row r="37" spans="2:20" x14ac:dyDescent="0.3">
      <c r="B37" s="18" t="s">
        <v>38</v>
      </c>
      <c r="C37" s="16">
        <v>0</v>
      </c>
      <c r="D37" s="16">
        <v>179316</v>
      </c>
      <c r="E37" s="16">
        <v>4150283441</v>
      </c>
      <c r="F37" s="16">
        <v>-149017</v>
      </c>
      <c r="G37" s="16">
        <v>-12110</v>
      </c>
      <c r="H37" s="16">
        <v>23043432</v>
      </c>
      <c r="I37" s="16">
        <v>-14118</v>
      </c>
      <c r="J37" s="16">
        <v>1507238181</v>
      </c>
      <c r="K37" s="16">
        <v>298897815</v>
      </c>
      <c r="L37" s="28">
        <v>53641125</v>
      </c>
      <c r="M37" s="29">
        <v>717653562</v>
      </c>
      <c r="N37" s="9">
        <f t="shared" si="0"/>
        <v>6750761627</v>
      </c>
      <c r="O37" s="9"/>
      <c r="P37" s="9">
        <f t="shared" si="1"/>
        <v>2278532868</v>
      </c>
      <c r="Q37" s="14">
        <f t="shared" si="2"/>
        <v>0.33752234101807072</v>
      </c>
      <c r="S37" s="9">
        <f t="shared" si="3"/>
        <v>4150283441</v>
      </c>
      <c r="T37" s="14">
        <f t="shared" si="4"/>
        <v>0.61478743737606423</v>
      </c>
    </row>
    <row r="38" spans="2:20" x14ac:dyDescent="0.3">
      <c r="B38" s="18" t="s">
        <v>39</v>
      </c>
      <c r="C38" s="16">
        <v>0</v>
      </c>
      <c r="D38" s="16">
        <v>39537189</v>
      </c>
      <c r="E38" s="16">
        <v>2172703534</v>
      </c>
      <c r="F38" s="16">
        <v>39868148</v>
      </c>
      <c r="G38" s="16">
        <v>-28731</v>
      </c>
      <c r="H38" s="16">
        <v>15751769</v>
      </c>
      <c r="I38" s="16">
        <v>-9200</v>
      </c>
      <c r="J38" s="16">
        <v>1198372309</v>
      </c>
      <c r="K38" s="16">
        <v>42470739</v>
      </c>
      <c r="L38" s="28">
        <v>29926300</v>
      </c>
      <c r="M38" s="29">
        <v>752826539</v>
      </c>
      <c r="N38" s="9">
        <f t="shared" si="0"/>
        <v>4291418596</v>
      </c>
      <c r="O38" s="9"/>
      <c r="P38" s="9">
        <f t="shared" si="1"/>
        <v>1981125148</v>
      </c>
      <c r="Q38" s="14">
        <f t="shared" si="2"/>
        <v>0.46164807829434124</v>
      </c>
      <c r="S38" s="9">
        <f t="shared" si="3"/>
        <v>2172703534</v>
      </c>
      <c r="T38" s="14">
        <f t="shared" si="4"/>
        <v>0.50629028266437615</v>
      </c>
    </row>
    <row r="39" spans="2:20" x14ac:dyDescent="0.3">
      <c r="B39" s="18" t="s">
        <v>40</v>
      </c>
      <c r="C39" s="16">
        <v>0</v>
      </c>
      <c r="D39" s="16">
        <v>1766016</v>
      </c>
      <c r="E39" s="16">
        <v>2028389440</v>
      </c>
      <c r="F39" s="16">
        <v>-154344</v>
      </c>
      <c r="G39" s="16">
        <v>-32240</v>
      </c>
      <c r="H39" s="16">
        <v>18330121</v>
      </c>
      <c r="I39" s="16">
        <v>-8608</v>
      </c>
      <c r="J39" s="16">
        <v>1239210576</v>
      </c>
      <c r="K39" s="16">
        <v>79678739</v>
      </c>
      <c r="L39" s="28">
        <v>36695200</v>
      </c>
      <c r="M39" s="29">
        <v>783121226</v>
      </c>
      <c r="N39" s="9">
        <f t="shared" si="0"/>
        <v>4186996126</v>
      </c>
      <c r="O39" s="9"/>
      <c r="P39" s="9">
        <f t="shared" si="1"/>
        <v>2059027002</v>
      </c>
      <c r="Q39" s="14">
        <f t="shared" si="2"/>
        <v>0.49176711418815389</v>
      </c>
      <c r="S39" s="9">
        <f t="shared" si="3"/>
        <v>2028389440</v>
      </c>
      <c r="T39" s="14">
        <f t="shared" si="4"/>
        <v>0.48444980099320017</v>
      </c>
    </row>
    <row r="40" spans="2:20" x14ac:dyDescent="0.3">
      <c r="B40" s="18" t="s">
        <v>41</v>
      </c>
      <c r="C40" s="16">
        <v>0</v>
      </c>
      <c r="D40" s="16">
        <v>-36586128</v>
      </c>
      <c r="E40" s="16">
        <v>3923334144.9899998</v>
      </c>
      <c r="F40" s="16">
        <v>-133570</v>
      </c>
      <c r="G40" s="16">
        <v>-24592</v>
      </c>
      <c r="H40" s="16">
        <v>26910519</v>
      </c>
      <c r="I40" s="16">
        <v>-12262</v>
      </c>
      <c r="J40" s="16">
        <v>1639228188</v>
      </c>
      <c r="K40" s="16">
        <v>198920499</v>
      </c>
      <c r="L40" s="28">
        <v>84996532</v>
      </c>
      <c r="M40" s="29">
        <v>690120500</v>
      </c>
      <c r="N40" s="9">
        <f t="shared" si="0"/>
        <v>6526753830.9899998</v>
      </c>
      <c r="O40" s="9"/>
      <c r="P40" s="9">
        <f t="shared" si="1"/>
        <v>2414345220</v>
      </c>
      <c r="Q40" s="14">
        <f t="shared" si="2"/>
        <v>0.36991516495326193</v>
      </c>
      <c r="S40" s="9">
        <f t="shared" si="3"/>
        <v>3923334144.9899998</v>
      </c>
      <c r="T40" s="14">
        <f t="shared" si="4"/>
        <v>0.60111569190206382</v>
      </c>
    </row>
    <row r="41" spans="2:20" x14ac:dyDescent="0.3">
      <c r="B41" s="18" t="s">
        <v>42</v>
      </c>
      <c r="C41" s="16">
        <v>0</v>
      </c>
      <c r="D41" s="16">
        <v>4483710</v>
      </c>
      <c r="E41" s="16">
        <v>1704213051</v>
      </c>
      <c r="F41" s="16">
        <v>-92108</v>
      </c>
      <c r="G41" s="16">
        <v>-14048</v>
      </c>
      <c r="H41" s="16">
        <v>15735942</v>
      </c>
      <c r="I41" s="16">
        <v>-8588</v>
      </c>
      <c r="J41" s="16">
        <v>1217586488</v>
      </c>
      <c r="K41" s="16">
        <v>39272421</v>
      </c>
      <c r="L41" s="28">
        <v>63789700</v>
      </c>
      <c r="M41" s="29">
        <v>391098301</v>
      </c>
      <c r="N41" s="9">
        <f t="shared" si="0"/>
        <v>3436064869</v>
      </c>
      <c r="O41" s="9"/>
      <c r="P41" s="9">
        <f t="shared" si="1"/>
        <v>1672474489</v>
      </c>
      <c r="Q41" s="14">
        <f t="shared" si="2"/>
        <v>0.48674124405769476</v>
      </c>
      <c r="S41" s="9">
        <f t="shared" si="3"/>
        <v>1704213051</v>
      </c>
      <c r="T41" s="14">
        <f t="shared" si="4"/>
        <v>0.49597813661066825</v>
      </c>
    </row>
    <row r="42" spans="2:20" x14ac:dyDescent="0.3">
      <c r="B42" s="18" t="s">
        <v>43</v>
      </c>
      <c r="C42" s="16">
        <v>0</v>
      </c>
      <c r="D42" s="16">
        <v>419760</v>
      </c>
      <c r="E42" s="16">
        <v>2244853068</v>
      </c>
      <c r="F42" s="16">
        <v>-78744</v>
      </c>
      <c r="G42" s="16">
        <v>-20836</v>
      </c>
      <c r="H42" s="16">
        <v>18471098</v>
      </c>
      <c r="I42" s="16">
        <v>-12090</v>
      </c>
      <c r="J42" s="16">
        <v>1299535694</v>
      </c>
      <c r="K42" s="16">
        <v>178326030</v>
      </c>
      <c r="L42" s="28">
        <v>66058000</v>
      </c>
      <c r="M42" s="29">
        <v>383529444</v>
      </c>
      <c r="N42" s="9">
        <f t="shared" si="0"/>
        <v>4191081424</v>
      </c>
      <c r="O42" s="9"/>
      <c r="P42" s="9">
        <f t="shared" si="1"/>
        <v>1749123138</v>
      </c>
      <c r="Q42" s="14">
        <f t="shared" si="2"/>
        <v>0.41734410789151971</v>
      </c>
      <c r="S42" s="9">
        <f t="shared" si="3"/>
        <v>2244853068</v>
      </c>
      <c r="T42" s="14">
        <f t="shared" si="4"/>
        <v>0.53562621216208561</v>
      </c>
    </row>
    <row r="43" spans="2:20" x14ac:dyDescent="0.3">
      <c r="B43" s="18" t="s">
        <v>44</v>
      </c>
      <c r="C43" s="16">
        <v>0</v>
      </c>
      <c r="D43" s="16">
        <v>720456</v>
      </c>
      <c r="E43" s="16">
        <v>3896127621</v>
      </c>
      <c r="F43" s="16">
        <v>46110221</v>
      </c>
      <c r="G43" s="16">
        <v>-29533</v>
      </c>
      <c r="H43" s="16">
        <v>26527071</v>
      </c>
      <c r="I43" s="16">
        <v>-9207</v>
      </c>
      <c r="J43" s="16">
        <v>1818422975</v>
      </c>
      <c r="K43" s="16">
        <v>175463804</v>
      </c>
      <c r="L43" s="28">
        <v>113659136</v>
      </c>
      <c r="M43" s="29">
        <v>810716498</v>
      </c>
      <c r="N43" s="9">
        <f t="shared" si="0"/>
        <v>6887709042</v>
      </c>
      <c r="O43" s="9"/>
      <c r="P43" s="9">
        <f t="shared" si="1"/>
        <v>2742798609</v>
      </c>
      <c r="Q43" s="14">
        <f t="shared" si="2"/>
        <v>0.39821638694011491</v>
      </c>
      <c r="S43" s="9">
        <f t="shared" si="3"/>
        <v>3896127621</v>
      </c>
      <c r="T43" s="14">
        <f t="shared" si="4"/>
        <v>0.56566379288702828</v>
      </c>
    </row>
    <row r="44" spans="2:20" x14ac:dyDescent="0.3">
      <c r="B44" s="18" t="s">
        <v>45</v>
      </c>
      <c r="C44" s="16">
        <v>0</v>
      </c>
      <c r="D44" s="16">
        <v>5454614</v>
      </c>
      <c r="E44" s="16">
        <v>3050552847</v>
      </c>
      <c r="F44" s="16">
        <v>-111744</v>
      </c>
      <c r="G44" s="16">
        <v>-11464</v>
      </c>
      <c r="H44" s="16">
        <v>16027608</v>
      </c>
      <c r="I44" s="16">
        <v>-5975</v>
      </c>
      <c r="J44" s="16">
        <v>1273473045</v>
      </c>
      <c r="K44" s="16">
        <v>94983601</v>
      </c>
      <c r="L44" s="28">
        <v>53826000</v>
      </c>
      <c r="M44" s="29">
        <v>779939406</v>
      </c>
      <c r="N44" s="9">
        <f t="shared" si="0"/>
        <v>5274127938</v>
      </c>
      <c r="O44" s="9"/>
      <c r="P44" s="9">
        <f t="shared" si="1"/>
        <v>2107238451</v>
      </c>
      <c r="Q44" s="14">
        <f t="shared" si="2"/>
        <v>0.39954253589818778</v>
      </c>
      <c r="S44" s="9">
        <f t="shared" si="3"/>
        <v>3050552847</v>
      </c>
      <c r="T44" s="14">
        <f t="shared" si="4"/>
        <v>0.57839947814326231</v>
      </c>
    </row>
    <row r="45" spans="2:20" x14ac:dyDescent="0.3">
      <c r="B45" s="18" t="s">
        <v>46</v>
      </c>
      <c r="C45" s="16">
        <v>0</v>
      </c>
      <c r="D45" s="16">
        <v>501298</v>
      </c>
      <c r="E45" s="16">
        <v>6430381593</v>
      </c>
      <c r="F45" s="16">
        <v>1927627</v>
      </c>
      <c r="G45" s="16">
        <v>-11983</v>
      </c>
      <c r="H45" s="16">
        <v>18736806</v>
      </c>
      <c r="I45" s="16">
        <v>-5412</v>
      </c>
      <c r="J45" s="16">
        <v>1368214147</v>
      </c>
      <c r="K45" s="16">
        <v>217240417</v>
      </c>
      <c r="L45" s="28">
        <v>27902050</v>
      </c>
      <c r="M45" s="29">
        <v>371863236</v>
      </c>
      <c r="N45" s="9">
        <f t="shared" si="0"/>
        <v>8436749779</v>
      </c>
      <c r="O45" s="9"/>
      <c r="P45" s="9">
        <f t="shared" si="1"/>
        <v>1767979433</v>
      </c>
      <c r="Q45" s="14">
        <f t="shared" si="2"/>
        <v>0.20955693594240471</v>
      </c>
      <c r="S45" s="9">
        <f t="shared" si="3"/>
        <v>6430381593</v>
      </c>
      <c r="T45" s="14">
        <f t="shared" si="4"/>
        <v>0.76218706983652973</v>
      </c>
    </row>
    <row r="46" spans="2:20" x14ac:dyDescent="0.3">
      <c r="B46" s="18" t="s">
        <v>47</v>
      </c>
      <c r="C46" s="16">
        <v>4409028</v>
      </c>
      <c r="D46" s="16">
        <v>1789854</v>
      </c>
      <c r="E46" s="16">
        <v>5368435070</v>
      </c>
      <c r="F46" s="16">
        <v>13317580</v>
      </c>
      <c r="G46" s="16">
        <v>-21513</v>
      </c>
      <c r="H46" s="16">
        <v>23321603</v>
      </c>
      <c r="I46" s="16">
        <v>3348981</v>
      </c>
      <c r="J46" s="16">
        <v>1800749507</v>
      </c>
      <c r="K46" s="16">
        <v>253525395</v>
      </c>
      <c r="L46" s="28">
        <v>62815750</v>
      </c>
      <c r="M46" s="29">
        <v>547443630</v>
      </c>
      <c r="N46" s="9">
        <f t="shared" si="0"/>
        <v>8079134885</v>
      </c>
      <c r="O46" s="9"/>
      <c r="P46" s="9">
        <f t="shared" si="1"/>
        <v>2411008887</v>
      </c>
      <c r="Q46" s="14">
        <f t="shared" si="2"/>
        <v>0.29842414086641406</v>
      </c>
      <c r="S46" s="9">
        <f t="shared" si="3"/>
        <v>5368435070</v>
      </c>
      <c r="T46" s="14">
        <f t="shared" si="4"/>
        <v>0.66448142609516536</v>
      </c>
    </row>
    <row r="47" spans="2:20" x14ac:dyDescent="0.3">
      <c r="B47" s="18" t="s">
        <v>48</v>
      </c>
      <c r="C47" s="16">
        <v>4390596</v>
      </c>
      <c r="D47" s="16">
        <v>178731</v>
      </c>
      <c r="E47" s="16">
        <v>2508405105</v>
      </c>
      <c r="F47" s="16">
        <v>-103352</v>
      </c>
      <c r="G47" s="16">
        <v>-21375</v>
      </c>
      <c r="H47" s="16">
        <v>16148903</v>
      </c>
      <c r="I47" s="16">
        <v>-8416</v>
      </c>
      <c r="J47" s="16">
        <v>1403636184</v>
      </c>
      <c r="K47" s="16">
        <v>137528705</v>
      </c>
      <c r="L47" s="28">
        <v>45366450</v>
      </c>
      <c r="M47" s="29">
        <v>358350778</v>
      </c>
      <c r="N47" s="9">
        <f t="shared" si="0"/>
        <v>4473872309</v>
      </c>
      <c r="O47" s="9"/>
      <c r="P47" s="9">
        <f t="shared" si="1"/>
        <v>1807353412</v>
      </c>
      <c r="Q47" s="14">
        <f t="shared" si="2"/>
        <v>0.40397965949188652</v>
      </c>
      <c r="S47" s="9">
        <f t="shared" si="3"/>
        <v>2508405105</v>
      </c>
      <c r="T47" s="14">
        <f t="shared" si="4"/>
        <v>0.56067874354703673</v>
      </c>
    </row>
    <row r="48" spans="2:20" x14ac:dyDescent="0.3">
      <c r="B48" s="18" t="s">
        <v>49</v>
      </c>
      <c r="C48" s="16">
        <v>8821872</v>
      </c>
      <c r="D48" s="16">
        <v>8149920</v>
      </c>
      <c r="E48" s="16">
        <v>3110455291</v>
      </c>
      <c r="F48" s="16">
        <v>42480701</v>
      </c>
      <c r="G48" s="16">
        <v>-12359</v>
      </c>
      <c r="H48" s="16">
        <v>18656951</v>
      </c>
      <c r="I48" s="16">
        <v>-6436</v>
      </c>
      <c r="J48" s="16">
        <v>1446258958</v>
      </c>
      <c r="K48" s="16">
        <v>241570047</v>
      </c>
      <c r="L48" s="28">
        <v>37441650</v>
      </c>
      <c r="M48" s="29">
        <v>409840820</v>
      </c>
      <c r="N48" s="9">
        <f t="shared" si="0"/>
        <v>5323657415</v>
      </c>
      <c r="O48" s="9"/>
      <c r="P48" s="9">
        <f>+M48+L48+J48</f>
        <v>1893541428</v>
      </c>
      <c r="Q48" s="14">
        <f>+P48/N48</f>
        <v>0.35568431256765987</v>
      </c>
      <c r="S48" s="9">
        <f>+E48</f>
        <v>3110455291</v>
      </c>
      <c r="T48" s="14">
        <f>+S48/N48</f>
        <v>0.58427037063578591</v>
      </c>
    </row>
    <row r="49" spans="2:20" x14ac:dyDescent="0.3">
      <c r="B49" s="18" t="s">
        <v>50</v>
      </c>
      <c r="C49" s="16">
        <v>9082512</v>
      </c>
      <c r="D49" s="16">
        <v>5348040</v>
      </c>
      <c r="E49" s="16">
        <v>4055684248</v>
      </c>
      <c r="F49" s="16">
        <v>1981461</v>
      </c>
      <c r="G49" s="16">
        <v>-36026</v>
      </c>
      <c r="H49" s="16">
        <v>21049136</v>
      </c>
      <c r="I49" s="16">
        <v>-12308</v>
      </c>
      <c r="J49" s="16">
        <v>1813818933</v>
      </c>
      <c r="K49" s="16">
        <v>181458905</v>
      </c>
      <c r="L49" s="28">
        <v>42196800</v>
      </c>
      <c r="M49" s="29">
        <v>524698337</v>
      </c>
      <c r="N49" s="9">
        <f t="shared" si="0"/>
        <v>6655270038</v>
      </c>
      <c r="O49" s="9"/>
      <c r="P49" s="9">
        <f>+M49+L49+J49</f>
        <v>2380714070</v>
      </c>
      <c r="Q49" s="14">
        <f>+P49/N49</f>
        <v>0.35771862845634994</v>
      </c>
      <c r="S49" s="9">
        <f>+E49</f>
        <v>4055684248</v>
      </c>
      <c r="T49" s="14">
        <f>+S49/N49</f>
        <v>0.60939439344204116</v>
      </c>
    </row>
    <row r="50" spans="2:20" x14ac:dyDescent="0.3">
      <c r="B50" s="18" t="s">
        <v>51</v>
      </c>
      <c r="C50" s="16">
        <v>7904844</v>
      </c>
      <c r="D50" s="16">
        <v>687967</v>
      </c>
      <c r="E50" s="16">
        <v>2637491588</v>
      </c>
      <c r="F50" s="16">
        <v>4817265</v>
      </c>
      <c r="G50" s="16">
        <v>-15883</v>
      </c>
      <c r="H50" s="16">
        <v>18076144</v>
      </c>
      <c r="I50" s="16">
        <v>-11558</v>
      </c>
      <c r="J50" s="16">
        <v>1506779022</v>
      </c>
      <c r="K50" s="16">
        <v>145738236</v>
      </c>
      <c r="L50" s="28">
        <v>66391360</v>
      </c>
      <c r="M50" s="29">
        <v>623080354</v>
      </c>
      <c r="N50" s="9">
        <f t="shared" si="0"/>
        <v>5010939339</v>
      </c>
      <c r="O50" s="9"/>
      <c r="P50" s="9">
        <f>+M50+L50+J50</f>
        <v>2196250736</v>
      </c>
      <c r="Q50" s="14">
        <f>+P50/N50</f>
        <v>0.43829122394411008</v>
      </c>
      <c r="S50" s="9">
        <f>+E50</f>
        <v>2637491588</v>
      </c>
      <c r="T50" s="14">
        <f>+S50/N50</f>
        <v>0.52634674051479269</v>
      </c>
    </row>
    <row r="51" spans="2:20" x14ac:dyDescent="0.3">
      <c r="B51" s="18" t="s">
        <v>52</v>
      </c>
      <c r="C51" s="16">
        <v>18117522</v>
      </c>
      <c r="D51" s="16">
        <v>1501614</v>
      </c>
      <c r="E51" s="16">
        <v>2266154808</v>
      </c>
      <c r="F51" s="16">
        <v>1848428</v>
      </c>
      <c r="G51" s="16">
        <v>-27609</v>
      </c>
      <c r="H51" s="16">
        <v>18542316</v>
      </c>
      <c r="I51" s="16">
        <v>-17873</v>
      </c>
      <c r="J51" s="16">
        <v>1511896823</v>
      </c>
      <c r="K51" s="16">
        <v>181326414</v>
      </c>
      <c r="L51" s="28">
        <v>32292900</v>
      </c>
      <c r="M51" s="29">
        <v>163408994</v>
      </c>
      <c r="N51" s="9">
        <f t="shared" si="0"/>
        <v>4195044337</v>
      </c>
      <c r="O51" s="9"/>
      <c r="P51" s="9">
        <f t="shared" ref="P51:P62" si="5">IF(B51="","",+M51+L51+J51)</f>
        <v>1707598717</v>
      </c>
      <c r="Q51" s="14">
        <f t="shared" ref="Q51:Q62" si="6">IF(B51="","",P51/N51)</f>
        <v>0.40705141109930537</v>
      </c>
      <c r="S51" s="9">
        <f t="shared" ref="S51:S62" si="7">IF(B51="","",+E51)</f>
        <v>2266154808</v>
      </c>
      <c r="T51" s="14">
        <f t="shared" ref="T51:T62" si="8">IF(B51="","",+S51/N51)</f>
        <v>0.54019805893651041</v>
      </c>
    </row>
    <row r="52" spans="2:20" x14ac:dyDescent="0.3">
      <c r="B52" s="18" t="s">
        <v>53</v>
      </c>
      <c r="C52" s="16">
        <v>50980338</v>
      </c>
      <c r="D52" s="16">
        <v>665280</v>
      </c>
      <c r="E52" s="16">
        <v>4669962783.9899998</v>
      </c>
      <c r="F52" s="16">
        <v>60909800</v>
      </c>
      <c r="G52" s="16">
        <v>0</v>
      </c>
      <c r="H52" s="16">
        <v>12135868</v>
      </c>
      <c r="I52" s="16">
        <v>0</v>
      </c>
      <c r="J52" s="16">
        <v>1984158993</v>
      </c>
      <c r="K52" s="16">
        <v>245343500</v>
      </c>
      <c r="L52" s="28">
        <v>45908665</v>
      </c>
      <c r="M52" s="29">
        <v>400361458</v>
      </c>
      <c r="N52" s="9">
        <f t="shared" si="0"/>
        <v>7470426685.9899998</v>
      </c>
      <c r="O52" s="9"/>
      <c r="P52" s="9">
        <f t="shared" si="5"/>
        <v>2430429116</v>
      </c>
      <c r="Q52" s="14">
        <f t="shared" si="6"/>
        <v>0.32534006666018345</v>
      </c>
      <c r="S52" s="9">
        <f t="shared" si="7"/>
        <v>4669962783.9899998</v>
      </c>
      <c r="T52" s="14">
        <f t="shared" si="8"/>
        <v>0.62512664674803975</v>
      </c>
    </row>
    <row r="53" spans="2:20" x14ac:dyDescent="0.3">
      <c r="B53" s="18" t="s">
        <v>69</v>
      </c>
      <c r="C53" s="16">
        <v>10939302</v>
      </c>
      <c r="D53" s="16">
        <v>10018820</v>
      </c>
      <c r="E53" s="16">
        <v>2401503178</v>
      </c>
      <c r="F53" s="16">
        <v>0</v>
      </c>
      <c r="G53" s="16">
        <v>0</v>
      </c>
      <c r="H53" s="16">
        <v>18243653</v>
      </c>
      <c r="I53" s="16">
        <v>0</v>
      </c>
      <c r="J53" s="16">
        <v>1565631191</v>
      </c>
      <c r="K53" s="16">
        <v>62164600</v>
      </c>
      <c r="L53" s="28">
        <v>66998310</v>
      </c>
      <c r="M53" s="29">
        <v>402437854</v>
      </c>
      <c r="N53" s="9">
        <f t="shared" si="0"/>
        <v>4537936908</v>
      </c>
      <c r="O53" s="9"/>
      <c r="P53" s="9">
        <f t="shared" si="5"/>
        <v>2035067355</v>
      </c>
      <c r="Q53" s="14">
        <f t="shared" si="6"/>
        <v>0.44845651146280768</v>
      </c>
      <c r="S53" s="9">
        <f t="shared" si="7"/>
        <v>2401503178</v>
      </c>
      <c r="T53" s="14">
        <f t="shared" si="8"/>
        <v>0.52920594241104424</v>
      </c>
    </row>
    <row r="54" spans="2:20" x14ac:dyDescent="0.3">
      <c r="B54" s="18" t="s">
        <v>70</v>
      </c>
      <c r="C54" s="16">
        <v>46426788</v>
      </c>
      <c r="D54" s="16">
        <v>1862312</v>
      </c>
      <c r="E54" s="16">
        <v>2603205815</v>
      </c>
      <c r="F54" s="16">
        <v>42590000</v>
      </c>
      <c r="G54" s="16">
        <v>0</v>
      </c>
      <c r="H54" s="16">
        <v>860409</v>
      </c>
      <c r="I54" s="16">
        <v>0</v>
      </c>
      <c r="J54" s="16">
        <v>1574502109</v>
      </c>
      <c r="K54" s="16">
        <v>171077500</v>
      </c>
      <c r="L54" s="28">
        <v>23820550</v>
      </c>
      <c r="M54" s="29">
        <v>244396779</v>
      </c>
      <c r="N54" s="9">
        <f t="shared" si="0"/>
        <v>4708742262</v>
      </c>
      <c r="O54" s="9"/>
      <c r="P54" s="9">
        <f t="shared" si="5"/>
        <v>1842719438</v>
      </c>
      <c r="Q54" s="14">
        <f t="shared" si="6"/>
        <v>0.3913400512215166</v>
      </c>
      <c r="S54" s="9">
        <f t="shared" si="7"/>
        <v>2603205815</v>
      </c>
      <c r="T54" s="14">
        <f t="shared" si="8"/>
        <v>0.55284525466771028</v>
      </c>
    </row>
    <row r="55" spans="2:20" x14ac:dyDescent="0.3">
      <c r="B55" s="18" t="s">
        <v>71</v>
      </c>
      <c r="C55" s="16">
        <v>84419281</v>
      </c>
      <c r="D55" s="16">
        <v>601895</v>
      </c>
      <c r="E55" s="16">
        <v>4620240370</v>
      </c>
      <c r="F55" s="16">
        <v>48458706</v>
      </c>
      <c r="G55" s="16">
        <v>0</v>
      </c>
      <c r="H55" s="16">
        <v>20454193</v>
      </c>
      <c r="I55" s="16">
        <v>0</v>
      </c>
      <c r="J55" s="16">
        <v>2248433914</v>
      </c>
      <c r="K55" s="16">
        <v>305525180</v>
      </c>
      <c r="L55" s="28">
        <v>70351385</v>
      </c>
      <c r="M55" s="29">
        <v>582135516</v>
      </c>
      <c r="N55" s="9">
        <f t="shared" si="0"/>
        <v>7980620440</v>
      </c>
      <c r="O55" s="9"/>
      <c r="P55" s="9">
        <f t="shared" si="5"/>
        <v>2900920815</v>
      </c>
      <c r="Q55" s="14">
        <f t="shared" si="6"/>
        <v>0.3634956500950946</v>
      </c>
      <c r="S55" s="9">
        <f t="shared" si="7"/>
        <v>4620240370</v>
      </c>
      <c r="T55" s="14">
        <f t="shared" si="8"/>
        <v>0.57893247833748629</v>
      </c>
    </row>
    <row r="56" spans="2:20" x14ac:dyDescent="0.3">
      <c r="B56" s="18" t="s">
        <v>72</v>
      </c>
      <c r="C56" s="16">
        <v>59943843</v>
      </c>
      <c r="D56" s="16">
        <v>893484</v>
      </c>
      <c r="E56" s="16">
        <v>3770122353</v>
      </c>
      <c r="F56" s="16">
        <v>0</v>
      </c>
      <c r="G56" s="16">
        <v>0</v>
      </c>
      <c r="H56" s="16">
        <v>5429884</v>
      </c>
      <c r="I56" s="16">
        <v>0</v>
      </c>
      <c r="J56" s="16">
        <v>1619720020</v>
      </c>
      <c r="K56" s="16">
        <v>98510800</v>
      </c>
      <c r="L56" s="28">
        <v>36372325</v>
      </c>
      <c r="M56" s="29">
        <v>638360054</v>
      </c>
      <c r="N56" s="9">
        <f t="shared" si="0"/>
        <v>6229352763</v>
      </c>
      <c r="O56" s="9"/>
      <c r="P56" s="9">
        <f t="shared" si="5"/>
        <v>2294452399</v>
      </c>
      <c r="Q56" s="14">
        <f t="shared" si="6"/>
        <v>0.3683291806218103</v>
      </c>
      <c r="S56" s="9">
        <f t="shared" si="7"/>
        <v>3770122353</v>
      </c>
      <c r="T56" s="14">
        <f t="shared" si="8"/>
        <v>0.60521895234334799</v>
      </c>
    </row>
    <row r="57" spans="2:20" x14ac:dyDescent="0.3">
      <c r="B57" s="18" t="s">
        <v>73</v>
      </c>
      <c r="C57" s="16">
        <v>42077673</v>
      </c>
      <c r="D57" s="16">
        <v>3692640</v>
      </c>
      <c r="E57" s="16">
        <v>7351958755</v>
      </c>
      <c r="F57" s="16">
        <v>13948194</v>
      </c>
      <c r="G57" s="16">
        <v>0</v>
      </c>
      <c r="H57" s="16">
        <v>26959965</v>
      </c>
      <c r="I57" s="16">
        <v>0</v>
      </c>
      <c r="J57" s="16">
        <v>1742059042</v>
      </c>
      <c r="K57" s="16">
        <v>359422928</v>
      </c>
      <c r="L57" s="28">
        <v>61418625</v>
      </c>
      <c r="M57" s="29">
        <v>370946644</v>
      </c>
      <c r="N57" s="9">
        <f t="shared" si="0"/>
        <v>9972484466</v>
      </c>
      <c r="P57" s="33">
        <f t="shared" si="5"/>
        <v>2174424311</v>
      </c>
      <c r="Q57" s="34">
        <f t="shared" si="6"/>
        <v>0.21804238636955928</v>
      </c>
      <c r="R57" s="35"/>
      <c r="S57" s="33">
        <f t="shared" si="7"/>
        <v>7351958755</v>
      </c>
      <c r="T57" s="34">
        <f t="shared" si="8"/>
        <v>0.73722438777073351</v>
      </c>
    </row>
    <row r="58" spans="2:20" x14ac:dyDescent="0.3">
      <c r="B58" s="18" t="s">
        <v>74</v>
      </c>
      <c r="C58" s="16">
        <v>90444312</v>
      </c>
      <c r="D58" s="16">
        <v>4400396</v>
      </c>
      <c r="E58" s="16">
        <v>5522551129</v>
      </c>
      <c r="F58" s="16">
        <v>27837950</v>
      </c>
      <c r="G58" s="16">
        <v>0</v>
      </c>
      <c r="H58" s="16">
        <v>9423584</v>
      </c>
      <c r="I58" s="16">
        <v>0</v>
      </c>
      <c r="J58" s="16">
        <v>2264727724</v>
      </c>
      <c r="K58" s="16">
        <v>130340500</v>
      </c>
      <c r="L58" s="28">
        <v>73638860</v>
      </c>
      <c r="M58" s="29">
        <v>480832625</v>
      </c>
      <c r="N58" s="9">
        <f t="shared" si="0"/>
        <v>8604197080</v>
      </c>
      <c r="P58" s="33">
        <f t="shared" si="5"/>
        <v>2819199209</v>
      </c>
      <c r="Q58" s="34">
        <f t="shared" si="6"/>
        <v>0.32765395571343653</v>
      </c>
      <c r="R58" s="35"/>
      <c r="S58" s="33">
        <f t="shared" si="7"/>
        <v>5522551129</v>
      </c>
      <c r="T58" s="34">
        <f t="shared" si="8"/>
        <v>0.64184386731876208</v>
      </c>
    </row>
    <row r="59" spans="2:20" x14ac:dyDescent="0.3">
      <c r="B59" s="18" t="s">
        <v>75</v>
      </c>
      <c r="C59" s="16">
        <v>33316614</v>
      </c>
      <c r="D59" s="16">
        <v>690916</v>
      </c>
      <c r="E59" s="16">
        <v>3709155533</v>
      </c>
      <c r="F59" s="16">
        <v>17246254</v>
      </c>
      <c r="G59" s="16">
        <v>0</v>
      </c>
      <c r="H59" s="16">
        <v>3117425</v>
      </c>
      <c r="I59" s="16">
        <v>0</v>
      </c>
      <c r="J59" s="16">
        <v>1857453689</v>
      </c>
      <c r="K59" s="16">
        <v>91326000</v>
      </c>
      <c r="L59" s="28">
        <v>79317290</v>
      </c>
      <c r="M59" s="29">
        <v>402041174</v>
      </c>
      <c r="N59" s="9">
        <f t="shared" si="0"/>
        <v>6193664895</v>
      </c>
      <c r="P59" s="33">
        <f t="shared" si="5"/>
        <v>2338812153</v>
      </c>
      <c r="Q59" s="34">
        <f t="shared" si="6"/>
        <v>0.3776136088486266</v>
      </c>
      <c r="R59" s="35"/>
      <c r="S59" s="33">
        <f t="shared" si="7"/>
        <v>3709155533</v>
      </c>
      <c r="T59" s="34">
        <f t="shared" si="8"/>
        <v>0.59886280512113499</v>
      </c>
    </row>
    <row r="60" spans="2:20" x14ac:dyDescent="0.3">
      <c r="B60" s="18" t="s">
        <v>76</v>
      </c>
      <c r="C60" s="16">
        <v>76219092</v>
      </c>
      <c r="D60" s="16">
        <v>2412249</v>
      </c>
      <c r="E60" s="16">
        <v>4399159251</v>
      </c>
      <c r="F60" s="16">
        <v>52025000</v>
      </c>
      <c r="G60" s="16">
        <v>0</v>
      </c>
      <c r="H60" s="16">
        <v>9694230</v>
      </c>
      <c r="I60" s="16">
        <v>0</v>
      </c>
      <c r="J60" s="16">
        <v>1872904491</v>
      </c>
      <c r="K60" s="16">
        <v>157557100</v>
      </c>
      <c r="L60" s="28">
        <v>60423050</v>
      </c>
      <c r="M60" s="29">
        <v>420361494</v>
      </c>
      <c r="N60" s="9">
        <f t="shared" si="0"/>
        <v>7050755957</v>
      </c>
      <c r="P60" s="33">
        <f t="shared" si="5"/>
        <v>2353689035</v>
      </c>
      <c r="Q60" s="34">
        <f t="shared" si="6"/>
        <v>0.3338208057907967</v>
      </c>
      <c r="R60" s="35"/>
      <c r="S60" s="33">
        <f t="shared" si="7"/>
        <v>4399159251</v>
      </c>
      <c r="T60" s="34">
        <f t="shared" si="8"/>
        <v>0.62392731755699316</v>
      </c>
    </row>
    <row r="61" spans="2:20" x14ac:dyDescent="0.3">
      <c r="B61" s="18" t="s">
        <v>77</v>
      </c>
      <c r="C61" s="16">
        <v>48072222</v>
      </c>
      <c r="D61" s="16">
        <v>788050</v>
      </c>
      <c r="E61" s="16">
        <v>5005415924.9899998</v>
      </c>
      <c r="F61" s="16">
        <v>11115500</v>
      </c>
      <c r="G61" s="16">
        <v>0</v>
      </c>
      <c r="H61" s="16">
        <v>6822977</v>
      </c>
      <c r="I61" s="16">
        <v>0</v>
      </c>
      <c r="J61" s="16">
        <v>2354548119</v>
      </c>
      <c r="K61" s="16">
        <v>187703100</v>
      </c>
      <c r="L61" s="28">
        <v>65687850</v>
      </c>
      <c r="M61" s="29">
        <v>481366060</v>
      </c>
      <c r="N61" s="9">
        <f t="shared" si="0"/>
        <v>8161519802.9899998</v>
      </c>
      <c r="P61" s="33">
        <f t="shared" si="5"/>
        <v>2901602029</v>
      </c>
      <c r="Q61" s="34">
        <f t="shared" si="6"/>
        <v>0.35552226779343088</v>
      </c>
      <c r="R61" s="35"/>
      <c r="S61" s="33">
        <f t="shared" si="7"/>
        <v>5005415924.9899998</v>
      </c>
      <c r="T61" s="34">
        <f t="shared" si="8"/>
        <v>0.61329458799527126</v>
      </c>
    </row>
    <row r="62" spans="2:20" x14ac:dyDescent="0.3">
      <c r="B62" s="18" t="s">
        <v>78</v>
      </c>
      <c r="C62" s="16">
        <v>39429954</v>
      </c>
      <c r="D62" s="16">
        <v>2800252</v>
      </c>
      <c r="E62" s="16">
        <v>3640751128</v>
      </c>
      <c r="F62" s="16">
        <v>40336252</v>
      </c>
      <c r="G62" s="16">
        <v>0</v>
      </c>
      <c r="H62" s="16">
        <v>922433</v>
      </c>
      <c r="I62" s="16">
        <v>0</v>
      </c>
      <c r="J62" s="16">
        <v>1973917479</v>
      </c>
      <c r="K62" s="16">
        <v>299925000</v>
      </c>
      <c r="L62" s="28">
        <v>62440140</v>
      </c>
      <c r="M62" s="29">
        <v>484966721</v>
      </c>
      <c r="N62" s="9">
        <f t="shared" si="0"/>
        <v>6545489359</v>
      </c>
      <c r="P62" s="33">
        <f t="shared" si="5"/>
        <v>2521324340</v>
      </c>
      <c r="Q62" s="34">
        <f t="shared" si="6"/>
        <v>0.38520028094357794</v>
      </c>
      <c r="R62" s="35"/>
      <c r="S62" s="33">
        <f t="shared" si="7"/>
        <v>3640751128</v>
      </c>
      <c r="T62" s="34">
        <f t="shared" si="8"/>
        <v>0.55622290837490918</v>
      </c>
    </row>
    <row r="63" spans="2:20" x14ac:dyDescent="0.3">
      <c r="B63" s="18" t="s">
        <v>79</v>
      </c>
      <c r="C63" s="16">
        <v>22678914</v>
      </c>
      <c r="D63" s="16">
        <v>1477056</v>
      </c>
      <c r="E63" s="16">
        <v>2992427164</v>
      </c>
      <c r="F63" s="16">
        <v>13948200</v>
      </c>
      <c r="G63" s="16">
        <v>0</v>
      </c>
      <c r="H63" s="16">
        <v>1098625</v>
      </c>
      <c r="I63" s="16">
        <v>0</v>
      </c>
      <c r="J63" s="16">
        <v>2057001271</v>
      </c>
      <c r="K63" s="16">
        <v>129590600</v>
      </c>
      <c r="L63" s="28">
        <v>22476350</v>
      </c>
      <c r="M63" s="29">
        <v>342443339</v>
      </c>
      <c r="N63" s="9">
        <f t="shared" si="0"/>
        <v>5583141519</v>
      </c>
      <c r="P63" s="33">
        <f>IF(B63="","",+M63+L63+J63)</f>
        <v>2421920960</v>
      </c>
      <c r="Q63" s="34">
        <f>IF(B63="","",P63/N63)</f>
        <v>0.43379179119102679</v>
      </c>
      <c r="R63" s="35"/>
      <c r="S63" s="33">
        <f>IF(B63="","",+E63)</f>
        <v>2992427164</v>
      </c>
      <c r="T63" s="34">
        <f>IF(B63="","",+S63/N63)</f>
        <v>0.53597551733490278</v>
      </c>
    </row>
    <row r="64" spans="2:20" x14ac:dyDescent="0.3">
      <c r="B64" s="18" t="s">
        <v>80</v>
      </c>
      <c r="C64" s="16">
        <v>33990624</v>
      </c>
      <c r="D64" s="16">
        <v>936940</v>
      </c>
      <c r="E64" s="16">
        <v>5806229902.9599991</v>
      </c>
      <c r="F64" s="16">
        <v>27017250</v>
      </c>
      <c r="G64" s="16">
        <v>0</v>
      </c>
      <c r="H64" s="16">
        <v>4944498</v>
      </c>
      <c r="I64" s="16">
        <v>0</v>
      </c>
      <c r="J64" s="16">
        <v>2625602598</v>
      </c>
      <c r="K64" s="16">
        <v>276439050</v>
      </c>
      <c r="L64" s="28">
        <v>24732450</v>
      </c>
      <c r="M64" s="29">
        <v>419458597</v>
      </c>
      <c r="N64" s="9">
        <f t="shared" si="0"/>
        <v>9219351909.9599991</v>
      </c>
      <c r="P64" s="33">
        <f>IF(B64="","",+M64+L64+J64)</f>
        <v>3069793645</v>
      </c>
      <c r="Q64" s="34">
        <f>IF(B64="","",P64/N64)</f>
        <v>0.33297282444372156</v>
      </c>
      <c r="R64" s="35"/>
      <c r="S64" s="33">
        <f>IF(B64="","",+E64)</f>
        <v>5806229902.9599991</v>
      </c>
      <c r="T64" s="34">
        <f>IF(B64="","",+S64/N64)</f>
        <v>0.6297872084356948</v>
      </c>
    </row>
    <row r="65" spans="2:20" x14ac:dyDescent="0.3">
      <c r="B65" s="18" t="s">
        <v>95</v>
      </c>
      <c r="C65" s="16">
        <v>10124718</v>
      </c>
      <c r="D65" s="16">
        <v>4615800</v>
      </c>
      <c r="E65" s="16">
        <v>3457299882</v>
      </c>
      <c r="F65" s="16">
        <v>17246254</v>
      </c>
      <c r="G65" s="16">
        <v>0</v>
      </c>
      <c r="H65" s="16">
        <v>0</v>
      </c>
      <c r="I65" s="16">
        <v>0</v>
      </c>
      <c r="J65" s="16">
        <v>2124821449</v>
      </c>
      <c r="K65" s="16">
        <v>162862300</v>
      </c>
      <c r="L65" s="28">
        <v>40832250</v>
      </c>
      <c r="M65" s="29">
        <v>463188259</v>
      </c>
      <c r="N65" s="9">
        <f t="shared" si="0"/>
        <v>6280990912</v>
      </c>
      <c r="P65" s="33">
        <f>IF(B65="","",+M65+L65+J65)</f>
        <v>2628841958</v>
      </c>
      <c r="Q65" s="34">
        <f>IF(B65="","",P65/N65)</f>
        <v>0.41853936661133001</v>
      </c>
      <c r="R65" s="35"/>
      <c r="S65" s="33">
        <f>IF(B65="","",+E65)</f>
        <v>3457299882</v>
      </c>
      <c r="T65" s="34">
        <f>IF(B65="","",+S65/N65)</f>
        <v>0.5504386060159292</v>
      </c>
    </row>
    <row r="66" spans="2:20" x14ac:dyDescent="0.3">
      <c r="B66" s="18" t="s">
        <v>96</v>
      </c>
      <c r="C66" s="16">
        <v>84395740</v>
      </c>
      <c r="D66" s="16">
        <v>1292424</v>
      </c>
      <c r="E66" s="16">
        <v>3184061961</v>
      </c>
      <c r="F66" s="16">
        <v>44197500</v>
      </c>
      <c r="G66" s="16">
        <v>0</v>
      </c>
      <c r="H66" s="16">
        <v>0</v>
      </c>
      <c r="I66" s="16">
        <v>0</v>
      </c>
      <c r="J66" s="16">
        <v>2138212726</v>
      </c>
      <c r="K66" s="16">
        <v>98273000</v>
      </c>
      <c r="L66" s="28">
        <v>13802300</v>
      </c>
      <c r="M66" s="29">
        <v>308713193</v>
      </c>
      <c r="N66" s="9">
        <f t="shared" si="0"/>
        <v>5872948844</v>
      </c>
      <c r="P66" s="33">
        <f>IF(B66="","",+M66+L66+J66)</f>
        <v>2460728219</v>
      </c>
      <c r="Q66" s="34">
        <f>IF(B66="","",P66/N66)</f>
        <v>0.41899364090561791</v>
      </c>
      <c r="R66" s="35"/>
      <c r="S66" s="33">
        <f>IF(B66="","",+E66)</f>
        <v>3184061961</v>
      </c>
      <c r="T66" s="34">
        <f>IF(B66="","",+S66/N66)</f>
        <v>0.54215727832414951</v>
      </c>
    </row>
    <row r="67" spans="2:20" x14ac:dyDescent="0.3">
      <c r="B67" s="18" t="s">
        <v>97</v>
      </c>
      <c r="C67" s="16">
        <v>125834894</v>
      </c>
      <c r="D67" s="16">
        <v>3724495</v>
      </c>
      <c r="E67" s="16">
        <v>5613981778</v>
      </c>
      <c r="F67" s="16">
        <v>19134250</v>
      </c>
      <c r="G67" s="16">
        <v>0</v>
      </c>
      <c r="H67" s="16">
        <v>3798180</v>
      </c>
      <c r="I67" s="16">
        <v>0</v>
      </c>
      <c r="J67" s="16">
        <v>2877609444</v>
      </c>
      <c r="K67" s="16">
        <v>287759875</v>
      </c>
      <c r="L67" s="28">
        <v>55526750</v>
      </c>
      <c r="M67" s="29">
        <v>607231747</v>
      </c>
      <c r="N67" s="9">
        <f t="shared" si="0"/>
        <v>9594601413</v>
      </c>
      <c r="P67" s="33">
        <f>IF(B67="","",+M67+L67+J67)</f>
        <v>3540367941</v>
      </c>
      <c r="Q67" s="34">
        <f>IF(B67="","",P67/N67)</f>
        <v>0.36899583303200634</v>
      </c>
      <c r="R67" s="35"/>
      <c r="S67" s="33">
        <f>IF(B67="","",+E67)</f>
        <v>5613981778</v>
      </c>
      <c r="T67" s="34">
        <f>IF(B67="","",+S67/N67)</f>
        <v>0.58511881175110159</v>
      </c>
    </row>
    <row r="68" spans="2:20" x14ac:dyDescent="0.3">
      <c r="B68" s="46"/>
      <c r="C68" s="16"/>
      <c r="D68" s="16"/>
      <c r="E68" s="16"/>
      <c r="F68" s="16"/>
      <c r="G68" s="16"/>
      <c r="H68" s="16"/>
      <c r="I68" s="16"/>
      <c r="J68" s="16"/>
      <c r="K68" s="16"/>
      <c r="L68" s="28"/>
      <c r="M68" s="29"/>
      <c r="N68" s="9"/>
      <c r="P68" s="33"/>
      <c r="Q68" s="34"/>
      <c r="R68" s="35"/>
      <c r="S68" s="33"/>
      <c r="T68" s="34"/>
    </row>
    <row r="69" spans="2:20" x14ac:dyDescent="0.3">
      <c r="D69" s="16"/>
      <c r="E69" s="16"/>
      <c r="F69" s="16"/>
      <c r="G69" s="16"/>
      <c r="H69" s="16"/>
      <c r="I69" s="16"/>
      <c r="J69" s="16"/>
      <c r="K69" s="16"/>
      <c r="L69" s="28"/>
      <c r="M69" s="29"/>
    </row>
  </sheetData>
  <mergeCells count="3">
    <mergeCell ref="P3:Q3"/>
    <mergeCell ref="S3:T3"/>
    <mergeCell ref="C3:K3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8E95-B1C8-4D24-9D05-1E3356D89C89}">
  <dimension ref="B1:U19"/>
  <sheetViews>
    <sheetView zoomScale="90" zoomScaleNormal="90" workbookViewId="0">
      <selection activeCell="C8" sqref="C8:N16"/>
    </sheetView>
  </sheetViews>
  <sheetFormatPr defaultRowHeight="14.4" x14ac:dyDescent="0.3"/>
  <cols>
    <col min="4" max="4" width="13.33203125" bestFit="1" customWidth="1"/>
    <col min="5" max="5" width="15.33203125" bestFit="1" customWidth="1"/>
    <col min="6" max="6" width="13.33203125" bestFit="1" customWidth="1"/>
    <col min="7" max="7" width="10.5546875" bestFit="1" customWidth="1"/>
    <col min="8" max="8" width="13.33203125" bestFit="1" customWidth="1"/>
    <col min="9" max="9" width="10.5546875" bestFit="1" customWidth="1"/>
    <col min="10" max="10" width="14.33203125" bestFit="1" customWidth="1"/>
    <col min="11" max="11" width="13.33203125" bestFit="1" customWidth="1"/>
    <col min="12" max="12" width="14.5546875" bestFit="1" customWidth="1"/>
    <col min="13" max="13" width="15.6640625" bestFit="1" customWidth="1"/>
    <col min="14" max="14" width="13.6640625" bestFit="1" customWidth="1"/>
    <col min="15" max="15" width="13.33203125" customWidth="1"/>
    <col min="16" max="16" width="12.33203125" bestFit="1" customWidth="1"/>
    <col min="17" max="17" width="7.5546875" customWidth="1"/>
    <col min="19" max="19" width="13.6640625" bestFit="1" customWidth="1"/>
    <col min="20" max="20" width="4.6640625" bestFit="1" customWidth="1"/>
  </cols>
  <sheetData>
    <row r="1" spans="2:21" ht="21" x14ac:dyDescent="0.4">
      <c r="G1" s="15" t="s">
        <v>66</v>
      </c>
    </row>
    <row r="3" spans="2:21" x14ac:dyDescent="0.3">
      <c r="C3" s="56" t="s">
        <v>54</v>
      </c>
      <c r="D3" s="57"/>
      <c r="E3" s="57"/>
      <c r="F3" s="57"/>
      <c r="G3" s="57"/>
      <c r="H3" s="57"/>
      <c r="I3" s="57"/>
      <c r="J3" s="57"/>
      <c r="K3" s="58"/>
      <c r="L3" s="7" t="s">
        <v>55</v>
      </c>
      <c r="M3" s="8" t="s">
        <v>56</v>
      </c>
      <c r="N3" s="10" t="s">
        <v>57</v>
      </c>
      <c r="O3" s="9"/>
      <c r="P3" s="59" t="s">
        <v>60</v>
      </c>
      <c r="Q3" s="60"/>
      <c r="S3" s="59" t="s">
        <v>61</v>
      </c>
      <c r="T3" s="60"/>
    </row>
    <row r="4" spans="2:21" x14ac:dyDescent="0.3">
      <c r="B4" s="44" t="s">
        <v>0</v>
      </c>
      <c r="C4" s="48" t="s">
        <v>105</v>
      </c>
      <c r="D4" s="49" t="s">
        <v>1</v>
      </c>
      <c r="E4" s="49" t="s">
        <v>2</v>
      </c>
      <c r="F4" s="49" t="s">
        <v>3</v>
      </c>
      <c r="G4" s="49" t="s">
        <v>4</v>
      </c>
      <c r="H4" s="49" t="s">
        <v>5</v>
      </c>
      <c r="I4" s="49" t="s">
        <v>6</v>
      </c>
      <c r="J4" s="49" t="s">
        <v>7</v>
      </c>
      <c r="K4" s="50" t="s">
        <v>8</v>
      </c>
      <c r="L4" s="50" t="s">
        <v>9</v>
      </c>
      <c r="M4" s="51" t="s">
        <v>10</v>
      </c>
      <c r="N4" s="11" t="s">
        <v>58</v>
      </c>
      <c r="O4" s="9"/>
      <c r="P4" s="12" t="s">
        <v>59</v>
      </c>
      <c r="Q4" s="13" t="s">
        <v>62</v>
      </c>
      <c r="S4" s="12" t="s">
        <v>59</v>
      </c>
      <c r="T4" s="13" t="s">
        <v>62</v>
      </c>
    </row>
    <row r="5" spans="2:21" x14ac:dyDescent="0.3">
      <c r="B5" s="47" t="s">
        <v>74</v>
      </c>
      <c r="C5" s="35">
        <v>0</v>
      </c>
      <c r="D5" s="16">
        <v>226374.7</v>
      </c>
      <c r="E5" s="16">
        <v>53974008.969999999</v>
      </c>
      <c r="F5" s="16">
        <v>162730</v>
      </c>
      <c r="G5" s="16">
        <v>0</v>
      </c>
      <c r="H5" s="16">
        <v>3558366.5</v>
      </c>
      <c r="I5" s="16">
        <v>0</v>
      </c>
      <c r="J5" s="16">
        <v>57239106.707567379</v>
      </c>
      <c r="K5" s="16">
        <v>0</v>
      </c>
      <c r="L5" s="37">
        <v>0</v>
      </c>
      <c r="M5" s="37">
        <v>0</v>
      </c>
      <c r="N5" s="9">
        <f>SUM(D5:M5)</f>
        <v>115160586.87756738</v>
      </c>
      <c r="O5" s="9"/>
      <c r="P5" s="9">
        <f>+J5+L5+M5</f>
        <v>57239106.707567379</v>
      </c>
      <c r="Q5" s="14">
        <f>+P5/N5</f>
        <v>0.49703729600146063</v>
      </c>
      <c r="S5" s="9">
        <f>+E5</f>
        <v>53974008.969999999</v>
      </c>
      <c r="T5" s="14">
        <f>+S5/N5</f>
        <v>0.46868473349638534</v>
      </c>
      <c r="U5" s="32"/>
    </row>
    <row r="6" spans="2:21" x14ac:dyDescent="0.3">
      <c r="B6" s="47" t="s">
        <v>95</v>
      </c>
      <c r="C6" s="35">
        <v>0</v>
      </c>
      <c r="D6" s="16">
        <v>236096.4</v>
      </c>
      <c r="E6" s="16">
        <v>60579826.159999996</v>
      </c>
      <c r="F6" s="16">
        <v>267008.58999999997</v>
      </c>
      <c r="G6" s="16">
        <v>0</v>
      </c>
      <c r="H6" s="16">
        <v>2153588.11</v>
      </c>
      <c r="I6" s="16">
        <v>0</v>
      </c>
      <c r="J6" s="16">
        <v>46423248.834014602</v>
      </c>
      <c r="K6" s="16">
        <v>0</v>
      </c>
      <c r="L6" s="37">
        <v>0</v>
      </c>
      <c r="M6" s="37">
        <v>0</v>
      </c>
      <c r="N6" s="9">
        <f t="shared" ref="N6:N7" si="0">SUM(D6:M6)</f>
        <v>109659768.0940146</v>
      </c>
      <c r="O6" s="9"/>
      <c r="P6" s="9">
        <f t="shared" ref="P6:P16" si="1">+J6+L6+M6</f>
        <v>46423248.834014602</v>
      </c>
      <c r="Q6" s="14">
        <f t="shared" ref="Q6:Q16" si="2">+P6/N6</f>
        <v>0.42333892949887109</v>
      </c>
      <c r="S6" s="9">
        <f t="shared" ref="S6:S16" si="3">+E6</f>
        <v>60579826.159999996</v>
      </c>
      <c r="T6" s="14">
        <f t="shared" ref="T6:T16" si="4">+S6/N6</f>
        <v>0.55243438147765456</v>
      </c>
      <c r="U6" s="32"/>
    </row>
    <row r="7" spans="2:21" x14ac:dyDescent="0.3">
      <c r="B7" s="47" t="s">
        <v>96</v>
      </c>
      <c r="C7" s="35">
        <v>0</v>
      </c>
      <c r="D7" s="16">
        <v>1047865.3</v>
      </c>
      <c r="E7" s="16">
        <v>84437483.219999999</v>
      </c>
      <c r="F7" s="16">
        <v>641602.12</v>
      </c>
      <c r="G7" s="16">
        <v>0</v>
      </c>
      <c r="H7" s="16">
        <v>2067217.78</v>
      </c>
      <c r="I7" s="16">
        <v>0</v>
      </c>
      <c r="J7" s="16">
        <v>47063762.6279753</v>
      </c>
      <c r="K7" s="16">
        <v>0</v>
      </c>
      <c r="L7" s="37">
        <v>0</v>
      </c>
      <c r="M7" s="37">
        <v>0</v>
      </c>
      <c r="N7" s="9">
        <f t="shared" si="0"/>
        <v>135257931.0479753</v>
      </c>
      <c r="O7" s="9"/>
      <c r="P7" s="9">
        <f t="shared" si="1"/>
        <v>47063762.6279753</v>
      </c>
      <c r="Q7" s="14">
        <f t="shared" si="2"/>
        <v>0.34795565970384407</v>
      </c>
      <c r="S7" s="9">
        <f t="shared" si="3"/>
        <v>84437483.219999999</v>
      </c>
      <c r="T7" s="14">
        <f t="shared" si="4"/>
        <v>0.62427010797651827</v>
      </c>
      <c r="U7" s="32"/>
    </row>
    <row r="8" spans="2:21" x14ac:dyDescent="0.3">
      <c r="B8" s="47"/>
      <c r="C8" s="35"/>
      <c r="D8" s="16"/>
      <c r="E8" s="16"/>
      <c r="F8" s="16"/>
      <c r="G8" s="16"/>
      <c r="H8" s="16"/>
      <c r="I8" s="16"/>
      <c r="J8" s="16"/>
      <c r="K8" s="16"/>
      <c r="L8" s="37"/>
      <c r="M8" s="37"/>
      <c r="N8" s="9"/>
      <c r="O8" s="9"/>
      <c r="P8" s="9">
        <f t="shared" si="1"/>
        <v>0</v>
      </c>
      <c r="Q8" s="14" t="e">
        <f t="shared" si="2"/>
        <v>#DIV/0!</v>
      </c>
      <c r="S8" s="9">
        <f t="shared" si="3"/>
        <v>0</v>
      </c>
      <c r="T8" s="14" t="e">
        <f t="shared" si="4"/>
        <v>#DIV/0!</v>
      </c>
      <c r="U8" s="32"/>
    </row>
    <row r="9" spans="2:21" x14ac:dyDescent="0.3">
      <c r="B9" s="47"/>
      <c r="C9" s="35"/>
      <c r="D9" s="16"/>
      <c r="E9" s="16"/>
      <c r="F9" s="16"/>
      <c r="G9" s="16"/>
      <c r="H9" s="16"/>
      <c r="I9" s="16"/>
      <c r="J9" s="16"/>
      <c r="K9" s="16"/>
      <c r="L9" s="37"/>
      <c r="M9" s="37"/>
      <c r="N9" s="9"/>
      <c r="O9" s="9"/>
      <c r="P9" s="9">
        <f t="shared" si="1"/>
        <v>0</v>
      </c>
      <c r="Q9" s="14" t="e">
        <f t="shared" si="2"/>
        <v>#DIV/0!</v>
      </c>
      <c r="S9" s="9">
        <f t="shared" si="3"/>
        <v>0</v>
      </c>
      <c r="T9" s="14" t="e">
        <f t="shared" si="4"/>
        <v>#DIV/0!</v>
      </c>
      <c r="U9" s="32"/>
    </row>
    <row r="10" spans="2:21" x14ac:dyDescent="0.3">
      <c r="B10" s="47"/>
      <c r="C10" s="35"/>
      <c r="D10" s="16"/>
      <c r="E10" s="16"/>
      <c r="F10" s="16"/>
      <c r="G10" s="16"/>
      <c r="H10" s="16"/>
      <c r="I10" s="16"/>
      <c r="J10" s="16"/>
      <c r="K10" s="16"/>
      <c r="L10" s="37"/>
      <c r="M10" s="37"/>
      <c r="N10" s="9"/>
      <c r="O10" s="9"/>
      <c r="P10" s="9">
        <f t="shared" si="1"/>
        <v>0</v>
      </c>
      <c r="Q10" s="14" t="e">
        <f t="shared" si="2"/>
        <v>#DIV/0!</v>
      </c>
      <c r="S10" s="9">
        <f t="shared" si="3"/>
        <v>0</v>
      </c>
      <c r="T10" s="14" t="e">
        <f t="shared" si="4"/>
        <v>#DIV/0!</v>
      </c>
      <c r="U10" s="32"/>
    </row>
    <row r="11" spans="2:21" x14ac:dyDescent="0.3">
      <c r="B11" s="47"/>
      <c r="C11" s="35"/>
      <c r="D11" s="16"/>
      <c r="E11" s="16"/>
      <c r="F11" s="16"/>
      <c r="G11" s="16"/>
      <c r="H11" s="16"/>
      <c r="I11" s="16"/>
      <c r="J11" s="16"/>
      <c r="K11" s="16"/>
      <c r="L11" s="37"/>
      <c r="M11" s="37"/>
      <c r="N11" s="9"/>
      <c r="O11" s="9"/>
      <c r="P11" s="9">
        <f t="shared" si="1"/>
        <v>0</v>
      </c>
      <c r="Q11" s="14" t="e">
        <f t="shared" si="2"/>
        <v>#DIV/0!</v>
      </c>
      <c r="S11" s="9">
        <f t="shared" si="3"/>
        <v>0</v>
      </c>
      <c r="T11" s="14" t="e">
        <f t="shared" si="4"/>
        <v>#DIV/0!</v>
      </c>
      <c r="U11" s="32"/>
    </row>
    <row r="12" spans="2:21" x14ac:dyDescent="0.3">
      <c r="B12" s="47"/>
      <c r="C12" s="45"/>
      <c r="D12" s="16"/>
      <c r="E12" s="16"/>
      <c r="F12" s="16"/>
      <c r="G12" s="16"/>
      <c r="H12" s="16"/>
      <c r="I12" s="16"/>
      <c r="J12" s="16"/>
      <c r="K12" s="16"/>
      <c r="L12" s="37"/>
      <c r="M12" s="37"/>
      <c r="N12" s="9"/>
      <c r="O12" s="9"/>
      <c r="P12" s="9">
        <f t="shared" si="1"/>
        <v>0</v>
      </c>
      <c r="Q12" s="14" t="e">
        <f t="shared" si="2"/>
        <v>#DIV/0!</v>
      </c>
      <c r="S12" s="9">
        <f t="shared" si="3"/>
        <v>0</v>
      </c>
      <c r="T12" s="14" t="e">
        <f t="shared" si="4"/>
        <v>#DIV/0!</v>
      </c>
      <c r="U12" s="32"/>
    </row>
    <row r="13" spans="2:21" x14ac:dyDescent="0.3">
      <c r="B13" s="47"/>
      <c r="C13" s="35"/>
      <c r="D13" s="16"/>
      <c r="E13" s="16"/>
      <c r="F13" s="16"/>
      <c r="G13" s="16"/>
      <c r="H13" s="16"/>
      <c r="I13" s="16"/>
      <c r="J13" s="16"/>
      <c r="K13" s="16"/>
      <c r="L13" s="37"/>
      <c r="M13" s="37"/>
      <c r="N13" s="9"/>
      <c r="O13" s="9"/>
      <c r="P13" s="9">
        <f t="shared" si="1"/>
        <v>0</v>
      </c>
      <c r="Q13" s="14" t="e">
        <f t="shared" si="2"/>
        <v>#DIV/0!</v>
      </c>
      <c r="S13" s="9">
        <f t="shared" si="3"/>
        <v>0</v>
      </c>
      <c r="T13" s="14" t="e">
        <f t="shared" si="4"/>
        <v>#DIV/0!</v>
      </c>
      <c r="U13" s="32"/>
    </row>
    <row r="14" spans="2:21" x14ac:dyDescent="0.3">
      <c r="B14" s="47"/>
      <c r="C14" s="35"/>
      <c r="D14" s="16"/>
      <c r="E14" s="16"/>
      <c r="F14" s="16"/>
      <c r="G14" s="16"/>
      <c r="H14" s="16"/>
      <c r="I14" s="16"/>
      <c r="J14" s="16"/>
      <c r="K14" s="16"/>
      <c r="L14" s="37"/>
      <c r="M14" s="37"/>
      <c r="N14" s="9"/>
      <c r="O14" s="9"/>
      <c r="P14" s="9">
        <f t="shared" si="1"/>
        <v>0</v>
      </c>
      <c r="Q14" s="14" t="e">
        <f t="shared" si="2"/>
        <v>#DIV/0!</v>
      </c>
      <c r="S14" s="9">
        <f t="shared" si="3"/>
        <v>0</v>
      </c>
      <c r="T14" s="14" t="e">
        <f t="shared" si="4"/>
        <v>#DIV/0!</v>
      </c>
      <c r="U14" s="32"/>
    </row>
    <row r="15" spans="2:21" x14ac:dyDescent="0.3">
      <c r="B15" s="47"/>
      <c r="C15" s="45"/>
      <c r="D15" s="16"/>
      <c r="E15" s="16"/>
      <c r="F15" s="16"/>
      <c r="G15" s="16"/>
      <c r="H15" s="16"/>
      <c r="I15" s="16"/>
      <c r="J15" s="16"/>
      <c r="K15" s="16"/>
      <c r="L15" s="37"/>
      <c r="M15" s="37"/>
      <c r="N15" s="9"/>
      <c r="O15" s="9"/>
      <c r="P15" s="9">
        <f t="shared" si="1"/>
        <v>0</v>
      </c>
      <c r="Q15" s="14" t="e">
        <f t="shared" si="2"/>
        <v>#DIV/0!</v>
      </c>
      <c r="S15" s="9">
        <f t="shared" si="3"/>
        <v>0</v>
      </c>
      <c r="T15" s="14" t="e">
        <f t="shared" si="4"/>
        <v>#DIV/0!</v>
      </c>
      <c r="U15" s="32"/>
    </row>
    <row r="16" spans="2:21" x14ac:dyDescent="0.3">
      <c r="B16" s="47"/>
      <c r="C16" s="45"/>
      <c r="D16" s="16"/>
      <c r="E16" s="16"/>
      <c r="F16" s="16"/>
      <c r="G16" s="16"/>
      <c r="H16" s="16"/>
      <c r="I16" s="16"/>
      <c r="J16" s="16"/>
      <c r="K16" s="16"/>
      <c r="L16" s="37"/>
      <c r="M16" s="37"/>
      <c r="N16" s="9"/>
      <c r="P16" s="9">
        <f t="shared" si="1"/>
        <v>0</v>
      </c>
      <c r="Q16" s="14" t="e">
        <f t="shared" si="2"/>
        <v>#DIV/0!</v>
      </c>
      <c r="S16" s="9">
        <f t="shared" si="3"/>
        <v>0</v>
      </c>
      <c r="T16" s="14" t="e">
        <f t="shared" si="4"/>
        <v>#DIV/0!</v>
      </c>
      <c r="U16" s="32"/>
    </row>
    <row r="17" spans="2:20" x14ac:dyDescent="0.3">
      <c r="B17" s="25"/>
      <c r="C17" s="45"/>
      <c r="D17" s="16"/>
      <c r="E17" s="16"/>
      <c r="F17" s="16"/>
      <c r="G17" s="16"/>
      <c r="H17" s="16"/>
      <c r="I17" s="16"/>
      <c r="J17" s="16"/>
      <c r="K17" s="16"/>
      <c r="L17" s="37"/>
      <c r="M17" s="37"/>
      <c r="N17" s="9"/>
      <c r="P17" s="9"/>
      <c r="Q17" s="14"/>
      <c r="S17" s="9"/>
      <c r="T17" s="14"/>
    </row>
    <row r="18" spans="2:20" x14ac:dyDescent="0.3">
      <c r="B18" s="25"/>
      <c r="C18" s="45"/>
      <c r="D18" s="16"/>
      <c r="E18" s="16"/>
      <c r="F18" s="16"/>
      <c r="G18" s="16"/>
      <c r="H18" s="16"/>
      <c r="I18" s="16"/>
      <c r="J18" s="16"/>
      <c r="K18" s="16"/>
      <c r="L18" s="37"/>
      <c r="M18" s="37"/>
      <c r="N18" s="9"/>
      <c r="P18" s="9"/>
      <c r="Q18" s="14"/>
      <c r="S18" s="9"/>
      <c r="T18" s="14"/>
    </row>
    <row r="19" spans="2:20" x14ac:dyDescent="0.3">
      <c r="B19" s="25"/>
      <c r="C19" s="45"/>
      <c r="D19" s="16"/>
      <c r="E19" s="16"/>
      <c r="F19" s="16"/>
      <c r="G19" s="16"/>
      <c r="H19" s="16"/>
      <c r="I19" s="16"/>
      <c r="J19" s="16"/>
      <c r="K19" s="16"/>
      <c r="L19" s="37"/>
      <c r="M19" s="37"/>
      <c r="N19" s="9"/>
      <c r="P19" s="9"/>
      <c r="Q19" s="14"/>
      <c r="S19" s="9"/>
      <c r="T19" s="14"/>
    </row>
  </sheetData>
  <mergeCells count="3">
    <mergeCell ref="P3:Q3"/>
    <mergeCell ref="S3:T3"/>
    <mergeCell ref="C3:K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C90A-525C-4AA8-AE9D-68A6FABC95F1}">
  <dimension ref="B1:T96"/>
  <sheetViews>
    <sheetView topLeftCell="A22" zoomScale="90" zoomScaleNormal="90" workbookViewId="0">
      <selection activeCell="J6" sqref="J6"/>
    </sheetView>
  </sheetViews>
  <sheetFormatPr defaultRowHeight="14.4" x14ac:dyDescent="0.3"/>
  <cols>
    <col min="4" max="4" width="13.33203125" bestFit="1" customWidth="1"/>
    <col min="5" max="5" width="15.33203125" bestFit="1" customWidth="1"/>
    <col min="6" max="6" width="13.33203125" bestFit="1" customWidth="1"/>
    <col min="7" max="7" width="10.5546875" bestFit="1" customWidth="1"/>
    <col min="8" max="8" width="13.33203125" bestFit="1" customWidth="1"/>
    <col min="9" max="9" width="10.5546875" bestFit="1" customWidth="1"/>
    <col min="10" max="10" width="16.44140625" bestFit="1" customWidth="1"/>
    <col min="11" max="11" width="13.33203125" bestFit="1" customWidth="1"/>
    <col min="12" max="12" width="14.5546875" bestFit="1" customWidth="1"/>
    <col min="13" max="13" width="15.6640625" bestFit="1" customWidth="1"/>
    <col min="14" max="14" width="16.109375" bestFit="1" customWidth="1"/>
    <col min="15" max="15" width="13.33203125" customWidth="1"/>
    <col min="16" max="16" width="12.33203125" bestFit="1" customWidth="1"/>
    <col min="17" max="17" width="7.5546875" customWidth="1"/>
    <col min="19" max="19" width="13.6640625" bestFit="1" customWidth="1"/>
    <col min="20" max="20" width="4.6640625" bestFit="1" customWidth="1"/>
  </cols>
  <sheetData>
    <row r="1" spans="2:20" ht="21" x14ac:dyDescent="0.4">
      <c r="G1" s="15" t="s">
        <v>63</v>
      </c>
    </row>
    <row r="3" spans="2:20" x14ac:dyDescent="0.3">
      <c r="C3" s="56" t="s">
        <v>54</v>
      </c>
      <c r="D3" s="57"/>
      <c r="E3" s="57"/>
      <c r="F3" s="57"/>
      <c r="G3" s="57"/>
      <c r="H3" s="57"/>
      <c r="I3" s="57"/>
      <c r="J3" s="57"/>
      <c r="K3" s="58"/>
      <c r="L3" s="7" t="s">
        <v>55</v>
      </c>
      <c r="M3" s="8" t="s">
        <v>56</v>
      </c>
      <c r="N3" s="10" t="s">
        <v>57</v>
      </c>
      <c r="O3" s="9"/>
      <c r="P3" s="59" t="s">
        <v>60</v>
      </c>
      <c r="Q3" s="60"/>
      <c r="S3" s="59" t="s">
        <v>61</v>
      </c>
      <c r="T3" s="60"/>
    </row>
    <row r="4" spans="2:20" x14ac:dyDescent="0.3">
      <c r="B4" s="44" t="s">
        <v>0</v>
      </c>
      <c r="C4" s="44" t="s">
        <v>105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4" t="s">
        <v>8</v>
      </c>
      <c r="L4" s="4" t="s">
        <v>9</v>
      </c>
      <c r="M4" s="6" t="s">
        <v>10</v>
      </c>
      <c r="N4" s="11" t="s">
        <v>58</v>
      </c>
      <c r="O4" s="9"/>
      <c r="P4" s="12" t="s">
        <v>59</v>
      </c>
      <c r="Q4" s="13" t="s">
        <v>62</v>
      </c>
      <c r="S4" s="12" t="s">
        <v>59</v>
      </c>
      <c r="T4" s="13" t="s">
        <v>62</v>
      </c>
    </row>
    <row r="5" spans="2:20" x14ac:dyDescent="0.3">
      <c r="B5" s="17" t="s">
        <v>100</v>
      </c>
      <c r="C5" s="16">
        <v>0</v>
      </c>
      <c r="D5" s="16">
        <v>226923.72</v>
      </c>
      <c r="E5" s="16">
        <v>14665137.05000001</v>
      </c>
      <c r="F5" s="16">
        <v>792639.36</v>
      </c>
      <c r="G5" s="16">
        <v>0</v>
      </c>
      <c r="H5" s="16">
        <v>3765865.73</v>
      </c>
      <c r="I5" s="16">
        <v>0</v>
      </c>
      <c r="J5" s="16">
        <v>8465981.790000001</v>
      </c>
      <c r="K5" s="16">
        <v>337604.67</v>
      </c>
      <c r="L5" s="26">
        <v>288965.44999999966</v>
      </c>
      <c r="M5" s="27">
        <v>12231002.940000001</v>
      </c>
      <c r="N5" s="9">
        <f>SUM(C5:M5)</f>
        <v>40774120.710000016</v>
      </c>
      <c r="O5" s="9"/>
      <c r="P5" s="9">
        <f>+M5+L5+J5</f>
        <v>20985950.18</v>
      </c>
      <c r="Q5" s="14">
        <f>+P5/N5</f>
        <v>0.51468798871861665</v>
      </c>
      <c r="S5" s="9">
        <f>+E5</f>
        <v>14665137.05000001</v>
      </c>
      <c r="T5" s="14">
        <f>+S5/N5</f>
        <v>0.35966776952233154</v>
      </c>
    </row>
    <row r="6" spans="2:20" x14ac:dyDescent="0.3">
      <c r="B6" s="18" t="s">
        <v>101</v>
      </c>
      <c r="C6" s="16">
        <v>0</v>
      </c>
      <c r="D6" s="16">
        <v>105192.23999999999</v>
      </c>
      <c r="E6" s="16">
        <v>16583666.199999999</v>
      </c>
      <c r="F6" s="16">
        <v>71904.69</v>
      </c>
      <c r="G6" s="16">
        <v>0</v>
      </c>
      <c r="H6" s="16">
        <v>824180.55999999994</v>
      </c>
      <c r="I6" s="16">
        <v>0</v>
      </c>
      <c r="J6" s="16">
        <v>8687439.1899999995</v>
      </c>
      <c r="K6" s="16">
        <v>1129102.3800000001</v>
      </c>
      <c r="L6" s="28">
        <v>1190167.48</v>
      </c>
      <c r="M6" s="29">
        <v>8632659.709999999</v>
      </c>
      <c r="N6" s="9">
        <f t="shared" ref="N6:N67" si="0">SUM(C6:M6)</f>
        <v>37224312.449999996</v>
      </c>
      <c r="O6" s="9"/>
      <c r="P6" s="9">
        <f t="shared" ref="P6:P47" si="1">+M6+L6+J6</f>
        <v>18510266.379999999</v>
      </c>
      <c r="Q6" s="14">
        <f t="shared" ref="Q6:Q47" si="2">+P6/N6</f>
        <v>0.49726281458826516</v>
      </c>
      <c r="S6" s="9">
        <f t="shared" ref="S6:S47" si="3">+E6</f>
        <v>16583666.199999999</v>
      </c>
      <c r="T6" s="14">
        <f t="shared" ref="T6:T47" si="4">+S6/N6</f>
        <v>0.44550631317301875</v>
      </c>
    </row>
    <row r="7" spans="2:20" x14ac:dyDescent="0.3">
      <c r="B7" s="18" t="s">
        <v>102</v>
      </c>
      <c r="C7" s="16">
        <v>12000</v>
      </c>
      <c r="D7" s="16">
        <v>157748.93000000002</v>
      </c>
      <c r="E7" s="16">
        <v>30858321.740000021</v>
      </c>
      <c r="F7" s="16">
        <v>173303.64</v>
      </c>
      <c r="G7" s="16">
        <v>0</v>
      </c>
      <c r="H7" s="16">
        <v>1015331.8500000001</v>
      </c>
      <c r="I7" s="16">
        <v>0</v>
      </c>
      <c r="J7" s="16">
        <v>11798540.51</v>
      </c>
      <c r="K7" s="16">
        <v>213671.28999999998</v>
      </c>
      <c r="L7" s="28">
        <v>1597847.52</v>
      </c>
      <c r="M7" s="29">
        <v>19213327.710000001</v>
      </c>
      <c r="N7" s="9">
        <f t="shared" si="0"/>
        <v>65040093.190000027</v>
      </c>
      <c r="O7" s="9"/>
      <c r="P7" s="9">
        <f t="shared" si="1"/>
        <v>32609715.740000002</v>
      </c>
      <c r="Q7" s="14">
        <f t="shared" si="2"/>
        <v>0.50137867491576371</v>
      </c>
      <c r="S7" s="9">
        <f t="shared" si="3"/>
        <v>30858321.740000021</v>
      </c>
      <c r="T7" s="14">
        <f t="shared" si="4"/>
        <v>0.47445076146884296</v>
      </c>
    </row>
    <row r="8" spans="2:20" x14ac:dyDescent="0.3">
      <c r="B8" s="18" t="s">
        <v>103</v>
      </c>
      <c r="C8" s="16">
        <v>0</v>
      </c>
      <c r="D8" s="16">
        <v>267627.32</v>
      </c>
      <c r="E8" s="16">
        <v>18413477.770000007</v>
      </c>
      <c r="F8" s="16">
        <v>174534.87</v>
      </c>
      <c r="G8" s="16">
        <v>0</v>
      </c>
      <c r="H8" s="16">
        <v>773141.4800000001</v>
      </c>
      <c r="I8" s="16">
        <v>0</v>
      </c>
      <c r="J8" s="16">
        <v>9884522.6500000004</v>
      </c>
      <c r="K8" s="16">
        <v>1091887.55</v>
      </c>
      <c r="L8" s="28">
        <v>779597.27999999991</v>
      </c>
      <c r="M8" s="29">
        <v>6646625.3399999999</v>
      </c>
      <c r="N8" s="9">
        <f t="shared" si="0"/>
        <v>38031414.260000013</v>
      </c>
      <c r="O8" s="9"/>
      <c r="P8" s="9">
        <f t="shared" si="1"/>
        <v>17310745.27</v>
      </c>
      <c r="Q8" s="14">
        <f t="shared" si="2"/>
        <v>0.45516964348619504</v>
      </c>
      <c r="S8" s="9">
        <f t="shared" si="3"/>
        <v>18413477.770000007</v>
      </c>
      <c r="T8" s="14">
        <f t="shared" si="4"/>
        <v>0.4841649496418175</v>
      </c>
    </row>
    <row r="9" spans="2:20" x14ac:dyDescent="0.3">
      <c r="B9" s="18" t="s">
        <v>104</v>
      </c>
      <c r="C9" s="16">
        <v>450</v>
      </c>
      <c r="D9" s="16">
        <v>71955.399999999994</v>
      </c>
      <c r="E9" s="16">
        <v>14704529.110000011</v>
      </c>
      <c r="F9" s="16">
        <v>34227.200000000004</v>
      </c>
      <c r="G9" s="16">
        <v>0</v>
      </c>
      <c r="H9" s="16">
        <v>1078597.74</v>
      </c>
      <c r="I9" s="16">
        <v>7200</v>
      </c>
      <c r="J9" s="16">
        <v>9683776.0399999991</v>
      </c>
      <c r="K9" s="16">
        <v>77047.749999999985</v>
      </c>
      <c r="L9" s="28">
        <v>831308.66</v>
      </c>
      <c r="M9" s="29">
        <v>11165313.82</v>
      </c>
      <c r="N9" s="9">
        <f t="shared" si="0"/>
        <v>37654405.720000014</v>
      </c>
      <c r="O9" s="9"/>
      <c r="P9" s="9">
        <f t="shared" si="1"/>
        <v>21680398.52</v>
      </c>
      <c r="Q9" s="14">
        <f t="shared" si="2"/>
        <v>0.57577322242758244</v>
      </c>
      <c r="S9" s="9">
        <f t="shared" si="3"/>
        <v>14704529.110000011</v>
      </c>
      <c r="T9" s="14">
        <f t="shared" si="4"/>
        <v>0.39051284514602624</v>
      </c>
    </row>
    <row r="10" spans="2:20" x14ac:dyDescent="0.3">
      <c r="B10" s="18" t="s">
        <v>11</v>
      </c>
      <c r="C10" s="16">
        <v>71200</v>
      </c>
      <c r="D10" s="16">
        <v>207846.2</v>
      </c>
      <c r="E10" s="16">
        <v>37597689.180000007</v>
      </c>
      <c r="F10" s="16">
        <v>163092.48000000001</v>
      </c>
      <c r="G10" s="16">
        <v>0</v>
      </c>
      <c r="H10" s="16">
        <v>1239704.45</v>
      </c>
      <c r="I10" s="16">
        <v>0</v>
      </c>
      <c r="J10" s="16">
        <v>13060101.66</v>
      </c>
      <c r="K10" s="16">
        <v>602020.64</v>
      </c>
      <c r="L10" s="28">
        <v>2508121.9900000002</v>
      </c>
      <c r="M10" s="29">
        <v>14262384.470000001</v>
      </c>
      <c r="N10" s="9">
        <f t="shared" si="0"/>
        <v>69712161.070000023</v>
      </c>
      <c r="O10" s="9"/>
      <c r="P10" s="9">
        <f t="shared" si="1"/>
        <v>29830608.120000001</v>
      </c>
      <c r="Q10" s="14">
        <f t="shared" si="2"/>
        <v>0.42791110850868924</v>
      </c>
      <c r="S10" s="9">
        <f t="shared" si="3"/>
        <v>37597689.180000007</v>
      </c>
      <c r="T10" s="14">
        <f t="shared" si="4"/>
        <v>0.53932755207871219</v>
      </c>
    </row>
    <row r="11" spans="2:20" x14ac:dyDescent="0.3">
      <c r="B11" s="18" t="s">
        <v>12</v>
      </c>
      <c r="C11" s="16">
        <v>0</v>
      </c>
      <c r="D11" s="16">
        <v>161116.64000000001</v>
      </c>
      <c r="E11" s="16">
        <v>23575751.279999997</v>
      </c>
      <c r="F11" s="16">
        <v>80621.040000000008</v>
      </c>
      <c r="G11" s="16">
        <v>0</v>
      </c>
      <c r="H11" s="16">
        <v>799099.89999999991</v>
      </c>
      <c r="I11" s="16">
        <v>0</v>
      </c>
      <c r="J11" s="16">
        <v>10683405.149999999</v>
      </c>
      <c r="K11" s="16">
        <v>258595.47</v>
      </c>
      <c r="L11" s="28">
        <v>1165337.92</v>
      </c>
      <c r="M11" s="29">
        <v>8425059.3000000007</v>
      </c>
      <c r="N11" s="9">
        <f t="shared" si="0"/>
        <v>45148986.699999988</v>
      </c>
      <c r="O11" s="9"/>
      <c r="P11" s="9">
        <f t="shared" si="1"/>
        <v>20273802.369999997</v>
      </c>
      <c r="Q11" s="14">
        <f t="shared" si="2"/>
        <v>0.44904224550403926</v>
      </c>
      <c r="S11" s="9">
        <f t="shared" si="3"/>
        <v>23575751.279999997</v>
      </c>
      <c r="T11" s="14">
        <f t="shared" si="4"/>
        <v>0.52217675308314293</v>
      </c>
    </row>
    <row r="12" spans="2:20" x14ac:dyDescent="0.3">
      <c r="B12" s="18" t="s">
        <v>13</v>
      </c>
      <c r="C12" s="16">
        <v>0</v>
      </c>
      <c r="D12" s="16">
        <v>175692.79999999999</v>
      </c>
      <c r="E12" s="16">
        <v>21889846.459999997</v>
      </c>
      <c r="F12" s="16">
        <v>130678.23</v>
      </c>
      <c r="G12" s="16">
        <v>0</v>
      </c>
      <c r="H12" s="16">
        <v>1152384.23</v>
      </c>
      <c r="I12" s="16">
        <v>0</v>
      </c>
      <c r="J12" s="16">
        <v>11185789.73</v>
      </c>
      <c r="K12" s="16">
        <v>532298.04999999993</v>
      </c>
      <c r="L12" s="28">
        <v>1846289.97</v>
      </c>
      <c r="M12" s="29">
        <v>6516028.8700000001</v>
      </c>
      <c r="N12" s="9">
        <f t="shared" si="0"/>
        <v>43429008.339999996</v>
      </c>
      <c r="O12" s="9"/>
      <c r="P12" s="9">
        <f t="shared" si="1"/>
        <v>19548108.57</v>
      </c>
      <c r="Q12" s="14">
        <f t="shared" si="2"/>
        <v>0.45011639264153647</v>
      </c>
      <c r="S12" s="9">
        <f t="shared" si="3"/>
        <v>21889846.459999997</v>
      </c>
      <c r="T12" s="14">
        <f t="shared" si="4"/>
        <v>0.50403744632222014</v>
      </c>
    </row>
    <row r="13" spans="2:20" x14ac:dyDescent="0.3">
      <c r="B13" s="18" t="s">
        <v>14</v>
      </c>
      <c r="C13" s="16">
        <v>0</v>
      </c>
      <c r="D13" s="16">
        <v>152288.32000000001</v>
      </c>
      <c r="E13" s="16">
        <v>35336635.000000007</v>
      </c>
      <c r="F13" s="16">
        <v>140630.85</v>
      </c>
      <c r="G13" s="16">
        <v>0</v>
      </c>
      <c r="H13" s="16">
        <v>1106482.28</v>
      </c>
      <c r="I13" s="16">
        <v>0</v>
      </c>
      <c r="J13" s="16">
        <v>14365251.9</v>
      </c>
      <c r="K13" s="16">
        <v>338973.28</v>
      </c>
      <c r="L13" s="28">
        <v>1890816.47</v>
      </c>
      <c r="M13" s="29">
        <v>16454021.720000003</v>
      </c>
      <c r="N13" s="9">
        <f t="shared" si="0"/>
        <v>69785099.820000008</v>
      </c>
      <c r="O13" s="9"/>
      <c r="P13" s="9">
        <f t="shared" si="1"/>
        <v>32710090.090000004</v>
      </c>
      <c r="Q13" s="14">
        <f t="shared" si="2"/>
        <v>0.46872599128425235</v>
      </c>
      <c r="S13" s="9">
        <f t="shared" si="3"/>
        <v>35336635.000000007</v>
      </c>
      <c r="T13" s="14">
        <f t="shared" si="4"/>
        <v>0.50636360901031097</v>
      </c>
    </row>
    <row r="14" spans="2:20" x14ac:dyDescent="0.3">
      <c r="B14" s="18" t="s">
        <v>15</v>
      </c>
      <c r="C14" s="16">
        <v>14800</v>
      </c>
      <c r="D14" s="16">
        <v>125612.26</v>
      </c>
      <c r="E14" s="16">
        <v>24146059.009999998</v>
      </c>
      <c r="F14" s="16">
        <v>204752.53999999998</v>
      </c>
      <c r="G14" s="16">
        <v>0</v>
      </c>
      <c r="H14" s="16">
        <v>1059769.17</v>
      </c>
      <c r="I14" s="16">
        <v>0</v>
      </c>
      <c r="J14" s="16">
        <v>11684051.510000002</v>
      </c>
      <c r="K14" s="16">
        <v>287135.17</v>
      </c>
      <c r="L14" s="28">
        <v>1098311.42</v>
      </c>
      <c r="M14" s="29">
        <v>7311047.7600000007</v>
      </c>
      <c r="N14" s="9">
        <f t="shared" si="0"/>
        <v>45931538.839999996</v>
      </c>
      <c r="O14" s="9"/>
      <c r="P14" s="9">
        <f t="shared" si="1"/>
        <v>20093410.690000001</v>
      </c>
      <c r="Q14" s="14">
        <f t="shared" si="2"/>
        <v>0.4374643479721918</v>
      </c>
      <c r="S14" s="9">
        <f t="shared" si="3"/>
        <v>24146059.009999998</v>
      </c>
      <c r="T14" s="14">
        <f t="shared" si="4"/>
        <v>0.52569671340887303</v>
      </c>
    </row>
    <row r="15" spans="2:20" x14ac:dyDescent="0.3">
      <c r="B15" s="18" t="s">
        <v>16</v>
      </c>
      <c r="C15" s="16">
        <v>0</v>
      </c>
      <c r="D15" s="16">
        <v>248397.68</v>
      </c>
      <c r="E15" s="16">
        <v>25716961.540000003</v>
      </c>
      <c r="F15" s="16">
        <v>106954.55</v>
      </c>
      <c r="G15" s="16">
        <v>10570</v>
      </c>
      <c r="H15" s="16">
        <v>1271662.3400000001</v>
      </c>
      <c r="I15" s="16">
        <v>0</v>
      </c>
      <c r="J15" s="16">
        <v>12841033.529999997</v>
      </c>
      <c r="K15" s="16">
        <v>300655.78000000003</v>
      </c>
      <c r="L15" s="28">
        <v>1572670.25</v>
      </c>
      <c r="M15" s="29">
        <v>9806569.0299999993</v>
      </c>
      <c r="N15" s="9">
        <f t="shared" si="0"/>
        <v>51875474.700000003</v>
      </c>
      <c r="O15" s="9"/>
      <c r="P15" s="9">
        <f t="shared" si="1"/>
        <v>24220272.809999995</v>
      </c>
      <c r="Q15" s="14">
        <f t="shared" si="2"/>
        <v>0.46689255279238906</v>
      </c>
      <c r="S15" s="9">
        <f t="shared" si="3"/>
        <v>25716961.540000003</v>
      </c>
      <c r="T15" s="14">
        <f t="shared" si="4"/>
        <v>0.49574411971597826</v>
      </c>
    </row>
    <row r="16" spans="2:20" x14ac:dyDescent="0.3">
      <c r="B16" s="18" t="s">
        <v>17</v>
      </c>
      <c r="C16" s="16">
        <v>0</v>
      </c>
      <c r="D16" s="16">
        <v>440473.19999999995</v>
      </c>
      <c r="E16" s="16">
        <v>67290555.870000005</v>
      </c>
      <c r="F16" s="16">
        <v>262300.21000000002</v>
      </c>
      <c r="G16" s="16">
        <v>0</v>
      </c>
      <c r="H16" s="16">
        <v>1099568.46</v>
      </c>
      <c r="I16" s="16">
        <v>0</v>
      </c>
      <c r="J16" s="16">
        <v>16509829.1</v>
      </c>
      <c r="K16" s="16">
        <v>940550.09</v>
      </c>
      <c r="L16" s="28">
        <v>2035645.45</v>
      </c>
      <c r="M16" s="29">
        <v>26590889.280000001</v>
      </c>
      <c r="N16" s="9">
        <f t="shared" si="0"/>
        <v>115169811.66</v>
      </c>
      <c r="O16" s="9"/>
      <c r="P16" s="9">
        <f t="shared" si="1"/>
        <v>45136363.829999998</v>
      </c>
      <c r="Q16" s="14">
        <f t="shared" si="2"/>
        <v>0.39191141480069341</v>
      </c>
      <c r="S16" s="9">
        <f t="shared" si="3"/>
        <v>67290555.870000005</v>
      </c>
      <c r="T16" s="14">
        <f t="shared" si="4"/>
        <v>0.58427251812004921</v>
      </c>
    </row>
    <row r="17" spans="2:20" x14ac:dyDescent="0.3">
      <c r="B17" s="18" t="s">
        <v>18</v>
      </c>
      <c r="C17" s="16">
        <v>1125</v>
      </c>
      <c r="D17" s="16">
        <v>321497.24</v>
      </c>
      <c r="E17" s="16">
        <v>47144971.5</v>
      </c>
      <c r="F17" s="16">
        <v>161067.07</v>
      </c>
      <c r="G17" s="16">
        <v>0</v>
      </c>
      <c r="H17" s="16">
        <v>2162437.0300000003</v>
      </c>
      <c r="I17" s="16">
        <v>0</v>
      </c>
      <c r="J17" s="16">
        <v>17587217.310000002</v>
      </c>
      <c r="K17" s="16">
        <v>472528.94</v>
      </c>
      <c r="L17" s="28">
        <v>1110990.9000000001</v>
      </c>
      <c r="M17" s="29">
        <v>14303265.769999998</v>
      </c>
      <c r="N17" s="9">
        <f t="shared" si="0"/>
        <v>83265100.760000005</v>
      </c>
      <c r="O17" s="9"/>
      <c r="P17" s="9">
        <f t="shared" si="1"/>
        <v>33001473.98</v>
      </c>
      <c r="Q17" s="14">
        <f t="shared" si="2"/>
        <v>0.39634220914620794</v>
      </c>
      <c r="S17" s="9">
        <f t="shared" si="3"/>
        <v>47144971.5</v>
      </c>
      <c r="T17" s="14">
        <f t="shared" si="4"/>
        <v>0.56620326006556787</v>
      </c>
    </row>
    <row r="18" spans="2:20" x14ac:dyDescent="0.3">
      <c r="B18" s="18" t="s">
        <v>19</v>
      </c>
      <c r="C18" s="16">
        <v>0</v>
      </c>
      <c r="D18" s="16">
        <v>104315.84</v>
      </c>
      <c r="E18" s="16">
        <v>23424951.220000003</v>
      </c>
      <c r="F18" s="16">
        <v>138054.33000000002</v>
      </c>
      <c r="G18" s="16">
        <v>0</v>
      </c>
      <c r="H18" s="16">
        <v>492884.75</v>
      </c>
      <c r="I18" s="16">
        <v>0</v>
      </c>
      <c r="J18" s="16">
        <v>14080225.579999998</v>
      </c>
      <c r="K18" s="16">
        <v>180952.97</v>
      </c>
      <c r="L18" s="28">
        <v>1378893.33</v>
      </c>
      <c r="M18" s="29">
        <v>8285304.3000000007</v>
      </c>
      <c r="N18" s="9">
        <f t="shared" si="0"/>
        <v>48085582.319999993</v>
      </c>
      <c r="O18" s="9"/>
      <c r="P18" s="9">
        <f t="shared" si="1"/>
        <v>23744423.210000001</v>
      </c>
      <c r="Q18" s="14">
        <f t="shared" si="2"/>
        <v>0.49379506422498087</v>
      </c>
      <c r="S18" s="9">
        <f t="shared" si="3"/>
        <v>23424951.220000003</v>
      </c>
      <c r="T18" s="14">
        <f t="shared" si="4"/>
        <v>0.48715124346652616</v>
      </c>
    </row>
    <row r="19" spans="2:20" x14ac:dyDescent="0.3">
      <c r="B19" s="18" t="s">
        <v>20</v>
      </c>
      <c r="C19" s="16">
        <v>240</v>
      </c>
      <c r="D19" s="16">
        <v>200603.24</v>
      </c>
      <c r="E19" s="16">
        <v>49299725.019999996</v>
      </c>
      <c r="F19" s="16">
        <v>194120.1</v>
      </c>
      <c r="G19" s="16">
        <v>0</v>
      </c>
      <c r="H19" s="16">
        <v>2000172.98</v>
      </c>
      <c r="I19" s="16">
        <v>0</v>
      </c>
      <c r="J19" s="16">
        <v>19789544.530000001</v>
      </c>
      <c r="K19" s="16">
        <v>474491.64999999997</v>
      </c>
      <c r="L19" s="28">
        <v>3002557.0799999996</v>
      </c>
      <c r="M19" s="29">
        <v>13017124.85</v>
      </c>
      <c r="N19" s="9">
        <f t="shared" si="0"/>
        <v>87978579.450000003</v>
      </c>
      <c r="O19" s="9"/>
      <c r="P19" s="9">
        <f t="shared" si="1"/>
        <v>35809226.460000001</v>
      </c>
      <c r="Q19" s="14">
        <f t="shared" si="2"/>
        <v>0.4070221033785969</v>
      </c>
      <c r="S19" s="9">
        <f t="shared" si="3"/>
        <v>49299725.019999996</v>
      </c>
      <c r="T19" s="14">
        <f t="shared" si="4"/>
        <v>0.56036054830844384</v>
      </c>
    </row>
    <row r="20" spans="2:20" x14ac:dyDescent="0.3">
      <c r="B20" s="18" t="s">
        <v>21</v>
      </c>
      <c r="C20" s="16">
        <v>13332</v>
      </c>
      <c r="D20" s="16">
        <v>260790.2</v>
      </c>
      <c r="E20" s="16">
        <v>19201385.469999995</v>
      </c>
      <c r="F20" s="16">
        <v>58380.909999999996</v>
      </c>
      <c r="G20" s="16">
        <v>0</v>
      </c>
      <c r="H20" s="16">
        <v>1164322.3400000001</v>
      </c>
      <c r="I20" s="16">
        <v>0</v>
      </c>
      <c r="J20" s="16">
        <v>15188879.92</v>
      </c>
      <c r="K20" s="16">
        <v>291506.22000000003</v>
      </c>
      <c r="L20" s="28">
        <v>1437858.97</v>
      </c>
      <c r="M20" s="29">
        <v>7757988.3600000003</v>
      </c>
      <c r="N20" s="9">
        <f t="shared" si="0"/>
        <v>45374444.389999993</v>
      </c>
      <c r="O20" s="9"/>
      <c r="P20" s="9">
        <f t="shared" si="1"/>
        <v>24384727.25</v>
      </c>
      <c r="Q20" s="14">
        <f t="shared" si="2"/>
        <v>0.53741103781700772</v>
      </c>
      <c r="S20" s="9">
        <f t="shared" si="3"/>
        <v>19201385.469999995</v>
      </c>
      <c r="T20" s="14">
        <f t="shared" si="4"/>
        <v>0.42317621137046385</v>
      </c>
    </row>
    <row r="21" spans="2:20" x14ac:dyDescent="0.3">
      <c r="B21" s="18" t="s">
        <v>22</v>
      </c>
      <c r="C21" s="16">
        <v>0</v>
      </c>
      <c r="D21" s="16">
        <v>229946.15</v>
      </c>
      <c r="E21" s="16">
        <v>20421470.420000002</v>
      </c>
      <c r="F21" s="16">
        <v>26421.68</v>
      </c>
      <c r="G21" s="16">
        <v>0</v>
      </c>
      <c r="H21" s="16">
        <v>290388.19999999995</v>
      </c>
      <c r="I21" s="16">
        <v>0</v>
      </c>
      <c r="J21" s="16">
        <v>16263291.170000002</v>
      </c>
      <c r="K21" s="16">
        <v>663617.54999999993</v>
      </c>
      <c r="L21" s="28">
        <v>892461.13</v>
      </c>
      <c r="M21" s="29">
        <v>5373828.8599999994</v>
      </c>
      <c r="N21" s="9">
        <f t="shared" si="0"/>
        <v>44161425.160000004</v>
      </c>
      <c r="O21" s="9"/>
      <c r="P21" s="9">
        <f t="shared" si="1"/>
        <v>22529581.16</v>
      </c>
      <c r="Q21" s="14">
        <f t="shared" si="2"/>
        <v>0.51016426843956497</v>
      </c>
      <c r="S21" s="9">
        <f t="shared" si="3"/>
        <v>20421470.420000002</v>
      </c>
      <c r="T21" s="14">
        <f t="shared" si="4"/>
        <v>0.46242779407620005</v>
      </c>
    </row>
    <row r="22" spans="2:20" x14ac:dyDescent="0.3">
      <c r="B22" s="18" t="s">
        <v>23</v>
      </c>
      <c r="C22" s="16">
        <v>94898</v>
      </c>
      <c r="D22" s="16">
        <v>677549.39999999991</v>
      </c>
      <c r="E22" s="16">
        <v>63563477.109999992</v>
      </c>
      <c r="F22" s="16">
        <v>310340.44</v>
      </c>
      <c r="G22" s="16">
        <v>-15.99</v>
      </c>
      <c r="H22" s="16">
        <v>2187738.1400000006</v>
      </c>
      <c r="I22" s="16">
        <v>0</v>
      </c>
      <c r="J22" s="16">
        <v>20745021.900000002</v>
      </c>
      <c r="K22" s="16">
        <v>428048.98000000004</v>
      </c>
      <c r="L22" s="28">
        <v>1704853.52</v>
      </c>
      <c r="M22" s="29">
        <v>11049181.859999999</v>
      </c>
      <c r="N22" s="9">
        <f t="shared" si="0"/>
        <v>100761093.35999998</v>
      </c>
      <c r="O22" s="9"/>
      <c r="P22" s="9">
        <f t="shared" si="1"/>
        <v>33499057.280000001</v>
      </c>
      <c r="Q22" s="14">
        <f t="shared" si="2"/>
        <v>0.3324602399888052</v>
      </c>
      <c r="S22" s="9">
        <f t="shared" si="3"/>
        <v>63563477.109999992</v>
      </c>
      <c r="T22" s="14">
        <f t="shared" si="4"/>
        <v>0.63083353892260707</v>
      </c>
    </row>
    <row r="23" spans="2:20" x14ac:dyDescent="0.3">
      <c r="B23" s="18" t="s">
        <v>24</v>
      </c>
      <c r="C23" s="16">
        <v>0</v>
      </c>
      <c r="D23" s="16">
        <v>320462.44</v>
      </c>
      <c r="E23" s="16">
        <v>33522173.939999998</v>
      </c>
      <c r="F23" s="16">
        <v>1181704.93</v>
      </c>
      <c r="G23" s="16">
        <v>-15.88</v>
      </c>
      <c r="H23" s="16">
        <v>1184090.1499999999</v>
      </c>
      <c r="I23" s="16">
        <v>0</v>
      </c>
      <c r="J23" s="16">
        <v>17372193.59</v>
      </c>
      <c r="K23" s="16">
        <v>255147.01</v>
      </c>
      <c r="L23" s="28">
        <v>1997539.27</v>
      </c>
      <c r="M23" s="29">
        <v>8844519.6699999999</v>
      </c>
      <c r="N23" s="9">
        <f t="shared" si="0"/>
        <v>64677815.11999999</v>
      </c>
      <c r="O23" s="9"/>
      <c r="P23" s="9">
        <f t="shared" si="1"/>
        <v>28214252.530000001</v>
      </c>
      <c r="Q23" s="14">
        <f t="shared" si="2"/>
        <v>0.43622766906477417</v>
      </c>
      <c r="S23" s="9">
        <f t="shared" si="3"/>
        <v>33522173.939999998</v>
      </c>
      <c r="T23" s="14">
        <f t="shared" si="4"/>
        <v>0.51829477971395033</v>
      </c>
    </row>
    <row r="24" spans="2:20" x14ac:dyDescent="0.3">
      <c r="B24" s="18" t="s">
        <v>25</v>
      </c>
      <c r="C24" s="16">
        <v>0</v>
      </c>
      <c r="D24" s="16">
        <v>256874.43999999997</v>
      </c>
      <c r="E24" s="16">
        <v>26387748.27</v>
      </c>
      <c r="F24" s="16">
        <v>45306.399999999987</v>
      </c>
      <c r="G24" s="16">
        <v>0</v>
      </c>
      <c r="H24" s="16">
        <v>516482.64</v>
      </c>
      <c r="I24" s="16">
        <v>0</v>
      </c>
      <c r="J24" s="16">
        <v>17061457.59</v>
      </c>
      <c r="K24" s="16">
        <v>328646.86</v>
      </c>
      <c r="L24" s="28">
        <v>1260821.8400000001</v>
      </c>
      <c r="M24" s="29">
        <v>4951205.5500000007</v>
      </c>
      <c r="N24" s="9">
        <f t="shared" si="0"/>
        <v>50808543.590000004</v>
      </c>
      <c r="O24" s="9"/>
      <c r="P24" s="9">
        <f t="shared" si="1"/>
        <v>23273484.98</v>
      </c>
      <c r="Q24" s="14">
        <f t="shared" si="2"/>
        <v>0.45806243075585074</v>
      </c>
      <c r="S24" s="9">
        <f t="shared" si="3"/>
        <v>26387748.27</v>
      </c>
      <c r="T24" s="14">
        <f t="shared" si="4"/>
        <v>0.51935651773324132</v>
      </c>
    </row>
    <row r="25" spans="2:20" x14ac:dyDescent="0.3">
      <c r="B25" s="18" t="s">
        <v>26</v>
      </c>
      <c r="C25" s="16">
        <v>-18331</v>
      </c>
      <c r="D25" s="16">
        <v>549817.24</v>
      </c>
      <c r="E25" s="16">
        <v>53179072.380000003</v>
      </c>
      <c r="F25" s="16">
        <v>415368.41000000003</v>
      </c>
      <c r="G25" s="16">
        <v>0</v>
      </c>
      <c r="H25" s="16">
        <v>2116880.9300000002</v>
      </c>
      <c r="I25" s="16">
        <v>0</v>
      </c>
      <c r="J25" s="16">
        <v>22413904.889999997</v>
      </c>
      <c r="K25" s="16">
        <v>862724.57000000007</v>
      </c>
      <c r="L25" s="28">
        <v>1979795.82</v>
      </c>
      <c r="M25" s="29">
        <v>12241890.289999997</v>
      </c>
      <c r="N25" s="9">
        <f t="shared" si="0"/>
        <v>93741123.529999971</v>
      </c>
      <c r="O25" s="9"/>
      <c r="P25" s="9">
        <f t="shared" si="1"/>
        <v>36635590.999999993</v>
      </c>
      <c r="Q25" s="14">
        <f t="shared" si="2"/>
        <v>0.39081664076999784</v>
      </c>
      <c r="S25" s="9">
        <f t="shared" si="3"/>
        <v>53179072.380000003</v>
      </c>
      <c r="T25" s="14">
        <f t="shared" si="4"/>
        <v>0.56729715174558482</v>
      </c>
    </row>
    <row r="26" spans="2:20" x14ac:dyDescent="0.3">
      <c r="B26" s="18" t="s">
        <v>27</v>
      </c>
      <c r="C26" s="16">
        <v>0</v>
      </c>
      <c r="D26" s="16">
        <v>168966.96000000002</v>
      </c>
      <c r="E26" s="16">
        <v>27482799.090000011</v>
      </c>
      <c r="F26" s="16">
        <v>39799.449999999997</v>
      </c>
      <c r="G26" s="16">
        <v>-253.89</v>
      </c>
      <c r="H26" s="16">
        <v>381324.62</v>
      </c>
      <c r="I26" s="16">
        <v>-98.72999999999999</v>
      </c>
      <c r="J26" s="16">
        <v>18685623.199999999</v>
      </c>
      <c r="K26" s="16">
        <v>39555.570000000007</v>
      </c>
      <c r="L26" s="28">
        <v>92871.39</v>
      </c>
      <c r="M26" s="29">
        <v>8022798.0399999991</v>
      </c>
      <c r="N26" s="9">
        <f t="shared" si="0"/>
        <v>54913385.70000001</v>
      </c>
      <c r="O26" s="9"/>
      <c r="P26" s="9">
        <f t="shared" si="1"/>
        <v>26801292.629999999</v>
      </c>
      <c r="Q26" s="14">
        <f t="shared" si="2"/>
        <v>0.48806483680353357</v>
      </c>
      <c r="S26" s="9">
        <f t="shared" si="3"/>
        <v>27482799.090000011</v>
      </c>
      <c r="T26" s="14">
        <f t="shared" si="4"/>
        <v>0.50047540758354669</v>
      </c>
    </row>
    <row r="27" spans="2:20" x14ac:dyDescent="0.3">
      <c r="B27" s="18" t="s">
        <v>28</v>
      </c>
      <c r="C27" s="16">
        <v>0</v>
      </c>
      <c r="D27" s="16">
        <v>310718.48</v>
      </c>
      <c r="E27" s="16">
        <v>34617632.939999998</v>
      </c>
      <c r="F27" s="16">
        <v>229256.5</v>
      </c>
      <c r="G27" s="16">
        <v>-389.2700000000001</v>
      </c>
      <c r="H27" s="16">
        <v>1241403.1299999999</v>
      </c>
      <c r="I27" s="16">
        <v>-181.85999999999999</v>
      </c>
      <c r="J27" s="16">
        <v>19017201.830000002</v>
      </c>
      <c r="K27" s="16">
        <v>247033.37</v>
      </c>
      <c r="L27" s="28">
        <v>2879605.53</v>
      </c>
      <c r="M27" s="29">
        <v>7628065.5599999996</v>
      </c>
      <c r="N27" s="9">
        <f t="shared" si="0"/>
        <v>66170346.210000001</v>
      </c>
      <c r="O27" s="9"/>
      <c r="P27" s="9">
        <f t="shared" si="1"/>
        <v>29524872.920000002</v>
      </c>
      <c r="Q27" s="14">
        <f t="shared" si="2"/>
        <v>0.4461949288628333</v>
      </c>
      <c r="S27" s="9">
        <f t="shared" si="3"/>
        <v>34617632.939999998</v>
      </c>
      <c r="T27" s="14">
        <f t="shared" si="4"/>
        <v>0.52315931414559236</v>
      </c>
    </row>
    <row r="28" spans="2:20" x14ac:dyDescent="0.3">
      <c r="B28" s="18" t="s">
        <v>29</v>
      </c>
      <c r="C28" s="16">
        <v>0</v>
      </c>
      <c r="D28" s="16">
        <v>607520.84000000008</v>
      </c>
      <c r="E28" s="16">
        <v>104014179.43999994</v>
      </c>
      <c r="F28" s="16">
        <v>295392.09999999998</v>
      </c>
      <c r="G28" s="16">
        <v>-498.31000000000006</v>
      </c>
      <c r="H28" s="16">
        <v>2148195.29</v>
      </c>
      <c r="I28" s="16">
        <v>-505.09999999999991</v>
      </c>
      <c r="J28" s="16">
        <v>25355704.509999998</v>
      </c>
      <c r="K28" s="16">
        <v>937899.98000000021</v>
      </c>
      <c r="L28" s="28">
        <v>3209849.36</v>
      </c>
      <c r="M28" s="29">
        <v>13106668.950000001</v>
      </c>
      <c r="N28" s="9">
        <f t="shared" si="0"/>
        <v>149674407.05999994</v>
      </c>
      <c r="O28" s="9"/>
      <c r="P28" s="9">
        <f t="shared" si="1"/>
        <v>41672222.82</v>
      </c>
      <c r="Q28" s="14">
        <f t="shared" si="2"/>
        <v>0.27841916088763835</v>
      </c>
      <c r="S28" s="9">
        <f t="shared" si="3"/>
        <v>104014179.43999994</v>
      </c>
      <c r="T28" s="14">
        <f t="shared" si="4"/>
        <v>0.69493630529836536</v>
      </c>
    </row>
    <row r="29" spans="2:20" x14ac:dyDescent="0.3">
      <c r="B29" s="18" t="s">
        <v>30</v>
      </c>
      <c r="C29" s="16">
        <v>1300</v>
      </c>
      <c r="D29" s="16">
        <v>333354</v>
      </c>
      <c r="E29" s="16">
        <v>31700654.570000004</v>
      </c>
      <c r="F29" s="16">
        <v>809757.87</v>
      </c>
      <c r="G29" s="16">
        <v>-318.50000000000006</v>
      </c>
      <c r="H29" s="16">
        <v>505836.57000000007</v>
      </c>
      <c r="I29" s="16">
        <v>-226.12000000000003</v>
      </c>
      <c r="J29" s="16">
        <v>19712208.870000001</v>
      </c>
      <c r="K29" s="16">
        <v>468134.19</v>
      </c>
      <c r="L29" s="28">
        <v>1636637.53</v>
      </c>
      <c r="M29" s="29">
        <v>7627781.7800000003</v>
      </c>
      <c r="N29" s="9">
        <f t="shared" si="0"/>
        <v>62795120.760000005</v>
      </c>
      <c r="O29" s="9"/>
      <c r="P29" s="9">
        <f t="shared" si="1"/>
        <v>28976628.18</v>
      </c>
      <c r="Q29" s="14">
        <f t="shared" si="2"/>
        <v>0.46144712884218042</v>
      </c>
      <c r="S29" s="9">
        <f t="shared" si="3"/>
        <v>31700654.570000004</v>
      </c>
      <c r="T29" s="14">
        <f t="shared" si="4"/>
        <v>0.50482671561630421</v>
      </c>
    </row>
    <row r="30" spans="2:20" x14ac:dyDescent="0.3">
      <c r="B30" s="18" t="s">
        <v>31</v>
      </c>
      <c r="C30" s="16">
        <v>4800</v>
      </c>
      <c r="D30" s="16">
        <v>72711.8</v>
      </c>
      <c r="E30" s="16">
        <v>44392992.640000001</v>
      </c>
      <c r="F30" s="16">
        <v>267786.92</v>
      </c>
      <c r="G30" s="16">
        <v>-561.4100000000002</v>
      </c>
      <c r="H30" s="16">
        <v>980212.27</v>
      </c>
      <c r="I30" s="16">
        <v>-272.83999999999997</v>
      </c>
      <c r="J30" s="16">
        <v>21004221.859999999</v>
      </c>
      <c r="K30" s="16">
        <v>1004788.3299999998</v>
      </c>
      <c r="L30" s="28">
        <v>847869.11</v>
      </c>
      <c r="M30" s="29">
        <v>5106141.62</v>
      </c>
      <c r="N30" s="9">
        <f t="shared" si="0"/>
        <v>73680690.300000012</v>
      </c>
      <c r="O30" s="9"/>
      <c r="P30" s="9">
        <f t="shared" si="1"/>
        <v>26958232.59</v>
      </c>
      <c r="Q30" s="14">
        <f t="shared" si="2"/>
        <v>0.36587920770335119</v>
      </c>
      <c r="S30" s="9">
        <f t="shared" si="3"/>
        <v>44392992.640000001</v>
      </c>
      <c r="T30" s="14">
        <f t="shared" si="4"/>
        <v>0.60250511306623833</v>
      </c>
    </row>
    <row r="31" spans="2:20" x14ac:dyDescent="0.3">
      <c r="B31" s="18" t="s">
        <v>32</v>
      </c>
      <c r="C31" s="16">
        <v>102384</v>
      </c>
      <c r="D31" s="16">
        <v>284684.75</v>
      </c>
      <c r="E31" s="16">
        <v>60854668.809999965</v>
      </c>
      <c r="F31" s="16">
        <v>284456.04000000004</v>
      </c>
      <c r="G31" s="16">
        <v>-447.78000000000009</v>
      </c>
      <c r="H31" s="16">
        <v>2435925.0699999998</v>
      </c>
      <c r="I31" s="16">
        <v>-399.88</v>
      </c>
      <c r="J31" s="16">
        <v>29218547.59</v>
      </c>
      <c r="K31" s="16">
        <v>602561.40999999992</v>
      </c>
      <c r="L31" s="28">
        <v>2790257.87</v>
      </c>
      <c r="M31" s="29">
        <v>9239195.1699999999</v>
      </c>
      <c r="N31" s="9">
        <f t="shared" si="0"/>
        <v>105811833.04999997</v>
      </c>
      <c r="O31" s="9"/>
      <c r="P31" s="9">
        <f t="shared" si="1"/>
        <v>41248000.629999995</v>
      </c>
      <c r="Q31" s="14">
        <f t="shared" si="2"/>
        <v>0.38982408149482489</v>
      </c>
      <c r="S31" s="9">
        <f t="shared" si="3"/>
        <v>60854668.809999965</v>
      </c>
      <c r="T31" s="14">
        <f t="shared" si="4"/>
        <v>0.57512158192405483</v>
      </c>
    </row>
    <row r="32" spans="2:20" x14ac:dyDescent="0.3">
      <c r="B32" s="18" t="s">
        <v>33</v>
      </c>
      <c r="C32" s="16">
        <v>0</v>
      </c>
      <c r="D32" s="16">
        <v>190896.47</v>
      </c>
      <c r="E32" s="16">
        <v>34432624.879999995</v>
      </c>
      <c r="F32" s="16">
        <v>140952.97</v>
      </c>
      <c r="G32" s="16">
        <v>-423.60000000000008</v>
      </c>
      <c r="H32" s="16">
        <v>711403.90999999992</v>
      </c>
      <c r="I32" s="16">
        <v>-336.45999999999992</v>
      </c>
      <c r="J32" s="16">
        <v>21664002.290000007</v>
      </c>
      <c r="K32" s="16">
        <v>326885.49</v>
      </c>
      <c r="L32" s="28">
        <v>1760981.68</v>
      </c>
      <c r="M32" s="29">
        <v>5192410.6999999993</v>
      </c>
      <c r="N32" s="9">
        <f t="shared" si="0"/>
        <v>64419398.329999998</v>
      </c>
      <c r="O32" s="9"/>
      <c r="P32" s="9">
        <f t="shared" si="1"/>
        <v>28617394.670000006</v>
      </c>
      <c r="Q32" s="14">
        <f t="shared" si="2"/>
        <v>0.44423567142620979</v>
      </c>
      <c r="S32" s="9">
        <f t="shared" si="3"/>
        <v>34432624.879999995</v>
      </c>
      <c r="T32" s="14">
        <f t="shared" si="4"/>
        <v>0.53450708594968022</v>
      </c>
    </row>
    <row r="33" spans="2:20" x14ac:dyDescent="0.3">
      <c r="B33" s="18" t="s">
        <v>34</v>
      </c>
      <c r="C33" s="16">
        <v>0</v>
      </c>
      <c r="D33" s="16">
        <v>273252.28000000003</v>
      </c>
      <c r="E33" s="16">
        <v>35287234.63000001</v>
      </c>
      <c r="F33" s="16">
        <v>368621.2</v>
      </c>
      <c r="G33" s="16">
        <v>-449.66000000000008</v>
      </c>
      <c r="H33" s="16">
        <v>1718985.3599999999</v>
      </c>
      <c r="I33" s="16">
        <v>-159.61000000000001</v>
      </c>
      <c r="J33" s="16">
        <v>23311392.890000001</v>
      </c>
      <c r="K33" s="16">
        <v>366387.23</v>
      </c>
      <c r="L33" s="28">
        <v>1736629.1</v>
      </c>
      <c r="M33" s="29">
        <v>4792392.6100000003</v>
      </c>
      <c r="N33" s="9">
        <f t="shared" si="0"/>
        <v>67854286.030000016</v>
      </c>
      <c r="O33" s="9"/>
      <c r="P33" s="9">
        <f t="shared" si="1"/>
        <v>29840414.600000001</v>
      </c>
      <c r="Q33" s="14">
        <f t="shared" si="2"/>
        <v>0.43977199298518643</v>
      </c>
      <c r="S33" s="9">
        <f t="shared" si="3"/>
        <v>35287234.63000001</v>
      </c>
      <c r="T33" s="14">
        <f t="shared" si="4"/>
        <v>0.52004429925618367</v>
      </c>
    </row>
    <row r="34" spans="2:20" x14ac:dyDescent="0.3">
      <c r="B34" s="18" t="s">
        <v>35</v>
      </c>
      <c r="C34" s="16">
        <v>0</v>
      </c>
      <c r="D34" s="16">
        <v>241248.8</v>
      </c>
      <c r="E34" s="16">
        <v>75751189.750000045</v>
      </c>
      <c r="F34" s="16">
        <v>286497.85000000003</v>
      </c>
      <c r="G34" s="16">
        <v>-593.22000000000025</v>
      </c>
      <c r="H34" s="16">
        <v>2775712.25</v>
      </c>
      <c r="I34" s="16">
        <v>-267.38</v>
      </c>
      <c r="J34" s="16">
        <v>29432202.309999999</v>
      </c>
      <c r="K34" s="16">
        <v>1419663.4700000002</v>
      </c>
      <c r="L34" s="28">
        <v>3253053.56</v>
      </c>
      <c r="M34" s="29">
        <v>6985658.3000000007</v>
      </c>
      <c r="N34" s="9">
        <f t="shared" si="0"/>
        <v>120144365.69000004</v>
      </c>
      <c r="O34" s="9"/>
      <c r="P34" s="9">
        <f t="shared" si="1"/>
        <v>39670914.170000002</v>
      </c>
      <c r="Q34" s="14">
        <f t="shared" si="2"/>
        <v>0.33019371272357489</v>
      </c>
      <c r="S34" s="9">
        <f t="shared" si="3"/>
        <v>75751189.750000045</v>
      </c>
      <c r="T34" s="14">
        <f t="shared" si="4"/>
        <v>0.63050139151306894</v>
      </c>
    </row>
    <row r="35" spans="2:20" x14ac:dyDescent="0.3">
      <c r="B35" s="18" t="s">
        <v>36</v>
      </c>
      <c r="C35" s="16">
        <v>0</v>
      </c>
      <c r="D35" s="16">
        <v>138032.39000000001</v>
      </c>
      <c r="E35" s="16">
        <v>38435459.589999996</v>
      </c>
      <c r="F35" s="16">
        <v>276027.52999999997</v>
      </c>
      <c r="G35" s="16">
        <v>-499.83000000000021</v>
      </c>
      <c r="H35" s="16">
        <v>1065001.18</v>
      </c>
      <c r="I35" s="16">
        <v>-248.28</v>
      </c>
      <c r="J35" s="16">
        <v>24221445.390000004</v>
      </c>
      <c r="K35" s="16">
        <v>478750.96</v>
      </c>
      <c r="L35" s="28">
        <v>1787905.67</v>
      </c>
      <c r="M35" s="29">
        <v>5009431.379999999</v>
      </c>
      <c r="N35" s="9">
        <f t="shared" si="0"/>
        <v>71411305.980000004</v>
      </c>
      <c r="O35" s="9"/>
      <c r="P35" s="9">
        <f t="shared" si="1"/>
        <v>31018782.440000005</v>
      </c>
      <c r="Q35" s="14">
        <f t="shared" si="2"/>
        <v>0.43436794796453326</v>
      </c>
      <c r="S35" s="9">
        <f t="shared" si="3"/>
        <v>38435459.589999996</v>
      </c>
      <c r="T35" s="14">
        <f t="shared" si="4"/>
        <v>0.5382265323752029</v>
      </c>
    </row>
    <row r="36" spans="2:20" x14ac:dyDescent="0.3">
      <c r="B36" s="18" t="s">
        <v>37</v>
      </c>
      <c r="C36" s="16">
        <v>0</v>
      </c>
      <c r="D36" s="16">
        <v>102803</v>
      </c>
      <c r="E36" s="16">
        <v>35450879.660000011</v>
      </c>
      <c r="F36" s="16">
        <v>2028628.6199999999</v>
      </c>
      <c r="G36" s="16">
        <v>-332.78000000000014</v>
      </c>
      <c r="H36" s="16">
        <v>1695006.01</v>
      </c>
      <c r="I36" s="16">
        <v>-214.72</v>
      </c>
      <c r="J36" s="16">
        <v>24503430.259999998</v>
      </c>
      <c r="K36" s="16">
        <v>437601.72000000003</v>
      </c>
      <c r="L36" s="28">
        <v>2114275.86</v>
      </c>
      <c r="M36" s="29">
        <v>4209142.58</v>
      </c>
      <c r="N36" s="9">
        <f t="shared" si="0"/>
        <v>70541220.210000008</v>
      </c>
      <c r="O36" s="9"/>
      <c r="P36" s="9">
        <f t="shared" si="1"/>
        <v>30826848.699999996</v>
      </c>
      <c r="Q36" s="14">
        <f t="shared" si="2"/>
        <v>0.43700475563406749</v>
      </c>
      <c r="S36" s="9">
        <f t="shared" si="3"/>
        <v>35450879.660000011</v>
      </c>
      <c r="T36" s="14">
        <f t="shared" si="4"/>
        <v>0.50255552079285482</v>
      </c>
    </row>
    <row r="37" spans="2:20" x14ac:dyDescent="0.3">
      <c r="B37" s="18" t="s">
        <v>38</v>
      </c>
      <c r="C37" s="16">
        <v>2114</v>
      </c>
      <c r="D37" s="16">
        <v>425483</v>
      </c>
      <c r="E37" s="16">
        <v>70173495.129999995</v>
      </c>
      <c r="F37" s="16">
        <v>669375.72000000009</v>
      </c>
      <c r="G37" s="16">
        <v>-292.93</v>
      </c>
      <c r="H37" s="16">
        <v>1811248.1099999999</v>
      </c>
      <c r="I37" s="16">
        <v>9738.1</v>
      </c>
      <c r="J37" s="16">
        <v>30582670.269999996</v>
      </c>
      <c r="K37" s="16">
        <v>683801.27</v>
      </c>
      <c r="L37" s="28">
        <v>3371432.78</v>
      </c>
      <c r="M37" s="29">
        <v>5548328.4299999997</v>
      </c>
      <c r="N37" s="9">
        <f t="shared" si="0"/>
        <v>113277393.87999997</v>
      </c>
      <c r="O37" s="9"/>
      <c r="P37" s="9">
        <f t="shared" si="1"/>
        <v>39502431.479999997</v>
      </c>
      <c r="Q37" s="14">
        <f t="shared" si="2"/>
        <v>0.34872298988310735</v>
      </c>
      <c r="S37" s="9">
        <f t="shared" si="3"/>
        <v>70173495.129999995</v>
      </c>
      <c r="T37" s="14">
        <f t="shared" si="4"/>
        <v>0.61948366506681873</v>
      </c>
    </row>
    <row r="38" spans="2:20" x14ac:dyDescent="0.3">
      <c r="B38" s="18" t="s">
        <v>39</v>
      </c>
      <c r="C38" s="16">
        <v>32600</v>
      </c>
      <c r="D38" s="16">
        <v>219641</v>
      </c>
      <c r="E38" s="16">
        <v>38167499.970000014</v>
      </c>
      <c r="F38" s="16">
        <v>119653.95999999999</v>
      </c>
      <c r="G38" s="16">
        <v>-543.0100000000001</v>
      </c>
      <c r="H38" s="16">
        <v>1105184.8699999999</v>
      </c>
      <c r="I38" s="16">
        <v>-250.72999999999996</v>
      </c>
      <c r="J38" s="16">
        <v>25733616.150000006</v>
      </c>
      <c r="K38" s="16">
        <v>431262.44999999995</v>
      </c>
      <c r="L38" s="28">
        <v>2145201.29</v>
      </c>
      <c r="M38" s="29">
        <v>5821345.9099999992</v>
      </c>
      <c r="N38" s="9">
        <f t="shared" si="0"/>
        <v>73775211.860000029</v>
      </c>
      <c r="O38" s="9"/>
      <c r="P38" s="9">
        <f t="shared" si="1"/>
        <v>33700163.350000009</v>
      </c>
      <c r="Q38" s="14">
        <f t="shared" si="2"/>
        <v>0.45679520939839963</v>
      </c>
      <c r="S38" s="9">
        <f t="shared" si="3"/>
        <v>38167499.970000014</v>
      </c>
      <c r="T38" s="14">
        <f t="shared" si="4"/>
        <v>0.51734856475138014</v>
      </c>
    </row>
    <row r="39" spans="2:20" x14ac:dyDescent="0.3">
      <c r="B39" s="18" t="s">
        <v>40</v>
      </c>
      <c r="C39" s="16">
        <v>19221.150000000001</v>
      </c>
      <c r="D39" s="16">
        <v>418986</v>
      </c>
      <c r="E39" s="16">
        <v>44854129.519999981</v>
      </c>
      <c r="F39" s="16">
        <v>532917.9800000001</v>
      </c>
      <c r="G39" s="16">
        <v>-244.95000000000005</v>
      </c>
      <c r="H39" s="16">
        <v>2233133.4299999997</v>
      </c>
      <c r="I39" s="16">
        <v>-299.86000000000007</v>
      </c>
      <c r="J39" s="16">
        <v>26385355.720000003</v>
      </c>
      <c r="K39" s="16">
        <v>306150.08</v>
      </c>
      <c r="L39" s="28">
        <v>2536052.65</v>
      </c>
      <c r="M39" s="29">
        <v>6275415.6100000003</v>
      </c>
      <c r="N39" s="9">
        <f t="shared" si="0"/>
        <v>83560817.329999983</v>
      </c>
      <c r="O39" s="9"/>
      <c r="P39" s="9">
        <f t="shared" si="1"/>
        <v>35196823.980000004</v>
      </c>
      <c r="Q39" s="14">
        <f t="shared" si="2"/>
        <v>0.42121205972651071</v>
      </c>
      <c r="S39" s="9">
        <f t="shared" si="3"/>
        <v>44854129.519999981</v>
      </c>
      <c r="T39" s="14">
        <f t="shared" si="4"/>
        <v>0.53678423635878514</v>
      </c>
    </row>
    <row r="40" spans="2:20" x14ac:dyDescent="0.3">
      <c r="B40" s="18" t="s">
        <v>41</v>
      </c>
      <c r="C40" s="16">
        <v>0</v>
      </c>
      <c r="D40" s="16">
        <v>279513.52</v>
      </c>
      <c r="E40" s="16">
        <v>129383068.60999997</v>
      </c>
      <c r="F40" s="16">
        <v>474753.92</v>
      </c>
      <c r="G40" s="16">
        <v>-511.22</v>
      </c>
      <c r="H40" s="16">
        <v>2640423.33</v>
      </c>
      <c r="I40" s="16">
        <v>-321.23</v>
      </c>
      <c r="J40" s="16">
        <v>34577970.839999996</v>
      </c>
      <c r="K40" s="16">
        <v>944619.53</v>
      </c>
      <c r="L40" s="28">
        <v>3100131.54</v>
      </c>
      <c r="M40" s="29">
        <v>9461182.5300000012</v>
      </c>
      <c r="N40" s="9">
        <f t="shared" si="0"/>
        <v>180860831.36999995</v>
      </c>
      <c r="O40" s="9"/>
      <c r="P40" s="9">
        <f t="shared" si="1"/>
        <v>47139284.909999996</v>
      </c>
      <c r="Q40" s="14">
        <f t="shared" si="2"/>
        <v>0.26063843980438078</v>
      </c>
      <c r="S40" s="9">
        <f t="shared" si="3"/>
        <v>129383068.60999997</v>
      </c>
      <c r="T40" s="14">
        <f t="shared" si="4"/>
        <v>0.71537362528933512</v>
      </c>
    </row>
    <row r="41" spans="2:20" x14ac:dyDescent="0.3">
      <c r="B41" s="18" t="s">
        <v>42</v>
      </c>
      <c r="C41" s="16">
        <v>0</v>
      </c>
      <c r="D41" s="16">
        <v>157582.26</v>
      </c>
      <c r="E41" s="16">
        <v>41722265.389999993</v>
      </c>
      <c r="F41" s="16">
        <v>786340.89999999991</v>
      </c>
      <c r="G41" s="16">
        <v>-190.24</v>
      </c>
      <c r="H41" s="16">
        <v>508956.79000000004</v>
      </c>
      <c r="I41" s="16">
        <v>-182.83</v>
      </c>
      <c r="J41" s="16">
        <v>26917819.499999993</v>
      </c>
      <c r="K41" s="16">
        <v>429907.9</v>
      </c>
      <c r="L41" s="28">
        <v>2049357.55</v>
      </c>
      <c r="M41" s="29">
        <v>5787682.4799999995</v>
      </c>
      <c r="N41" s="9">
        <f t="shared" si="0"/>
        <v>78359539.699999988</v>
      </c>
      <c r="O41" s="9"/>
      <c r="P41" s="9">
        <f t="shared" si="1"/>
        <v>34754859.529999994</v>
      </c>
      <c r="Q41" s="14">
        <f t="shared" si="2"/>
        <v>0.44353067492559556</v>
      </c>
      <c r="S41" s="9">
        <f t="shared" si="3"/>
        <v>41722265.389999993</v>
      </c>
      <c r="T41" s="14">
        <f t="shared" si="4"/>
        <v>0.53244653490479854</v>
      </c>
    </row>
    <row r="42" spans="2:20" x14ac:dyDescent="0.3">
      <c r="B42" s="18" t="s">
        <v>43</v>
      </c>
      <c r="C42" s="16">
        <v>0</v>
      </c>
      <c r="D42" s="16">
        <v>129276.5</v>
      </c>
      <c r="E42" s="16">
        <v>69751367.309999987</v>
      </c>
      <c r="F42" s="16">
        <v>2738074.61</v>
      </c>
      <c r="G42" s="16">
        <v>-456.17000000000007</v>
      </c>
      <c r="H42" s="16">
        <v>2522868.13</v>
      </c>
      <c r="I42" s="16">
        <v>17302.810000000001</v>
      </c>
      <c r="J42" s="16">
        <v>27875401.170000002</v>
      </c>
      <c r="K42" s="16">
        <v>481463.27</v>
      </c>
      <c r="L42" s="28">
        <v>-964.36000000000058</v>
      </c>
      <c r="M42" s="29">
        <v>6038293.4500000002</v>
      </c>
      <c r="N42" s="9">
        <f t="shared" si="0"/>
        <v>109552626.71999998</v>
      </c>
      <c r="O42" s="9"/>
      <c r="P42" s="9">
        <f t="shared" si="1"/>
        <v>33912730.260000005</v>
      </c>
      <c r="Q42" s="14">
        <f t="shared" si="2"/>
        <v>0.30955652342938189</v>
      </c>
      <c r="S42" s="9">
        <f t="shared" si="3"/>
        <v>69751367.309999987</v>
      </c>
      <c r="T42" s="14">
        <f t="shared" si="4"/>
        <v>0.63669278773455595</v>
      </c>
    </row>
    <row r="43" spans="2:20" x14ac:dyDescent="0.3">
      <c r="B43" s="18" t="s">
        <v>44</v>
      </c>
      <c r="C43" s="16">
        <v>0</v>
      </c>
      <c r="D43" s="16">
        <v>136482.79999999999</v>
      </c>
      <c r="E43" s="16">
        <v>79678606.159999996</v>
      </c>
      <c r="F43" s="16">
        <v>232789.87000000005</v>
      </c>
      <c r="G43" s="16">
        <v>-543.0200000000001</v>
      </c>
      <c r="H43" s="16">
        <v>2227389.3000000003</v>
      </c>
      <c r="I43" s="16">
        <v>7238.09</v>
      </c>
      <c r="J43" s="16">
        <v>38613816.310000002</v>
      </c>
      <c r="K43" s="16">
        <v>1164344.05</v>
      </c>
      <c r="L43" s="28">
        <v>5453250.79</v>
      </c>
      <c r="M43" s="29">
        <v>7746756.3100000005</v>
      </c>
      <c r="N43" s="9">
        <f t="shared" si="0"/>
        <v>135260130.66</v>
      </c>
      <c r="O43" s="9"/>
      <c r="P43" s="9">
        <f t="shared" si="1"/>
        <v>51813823.410000004</v>
      </c>
      <c r="Q43" s="14">
        <f t="shared" si="2"/>
        <v>0.38306796804923332</v>
      </c>
      <c r="S43" s="9">
        <f t="shared" si="3"/>
        <v>79678606.159999996</v>
      </c>
      <c r="T43" s="14">
        <f t="shared" si="4"/>
        <v>0.58907680904350235</v>
      </c>
    </row>
    <row r="44" spans="2:20" x14ac:dyDescent="0.3">
      <c r="B44" s="18" t="s">
        <v>45</v>
      </c>
      <c r="C44" s="16">
        <v>0</v>
      </c>
      <c r="D44" s="16">
        <v>226374.7</v>
      </c>
      <c r="E44" s="16">
        <v>46129427.529999979</v>
      </c>
      <c r="F44" s="16">
        <v>-2497.5700000000006</v>
      </c>
      <c r="G44" s="16">
        <v>-309.25</v>
      </c>
      <c r="H44" s="16">
        <v>1140298.51</v>
      </c>
      <c r="I44" s="16">
        <v>-171.28999999999996</v>
      </c>
      <c r="J44" s="16">
        <v>28477773.239999995</v>
      </c>
      <c r="K44" s="16">
        <v>284000.74</v>
      </c>
      <c r="L44" s="28">
        <v>1415778.22</v>
      </c>
      <c r="M44" s="29">
        <v>4762278.43</v>
      </c>
      <c r="N44" s="9">
        <f t="shared" si="0"/>
        <v>82432953.259999961</v>
      </c>
      <c r="O44" s="9"/>
      <c r="P44" s="9">
        <f t="shared" si="1"/>
        <v>34655829.889999993</v>
      </c>
      <c r="Q44" s="14">
        <f t="shared" si="2"/>
        <v>0.42041232928647848</v>
      </c>
      <c r="S44" s="9">
        <f t="shared" si="3"/>
        <v>46129427.529999979</v>
      </c>
      <c r="T44" s="14">
        <f t="shared" si="4"/>
        <v>0.55959935566670971</v>
      </c>
    </row>
    <row r="45" spans="2:20" x14ac:dyDescent="0.3">
      <c r="B45" s="18" t="s">
        <v>46</v>
      </c>
      <c r="C45" s="16">
        <v>1077</v>
      </c>
      <c r="D45" s="16">
        <v>236096.4</v>
      </c>
      <c r="E45" s="16">
        <v>44604875.389999978</v>
      </c>
      <c r="F45" s="16">
        <v>491466.13</v>
      </c>
      <c r="G45" s="16">
        <v>-443.98000000000008</v>
      </c>
      <c r="H45" s="16">
        <v>2857352.91</v>
      </c>
      <c r="I45" s="16">
        <v>-184.26999999999995</v>
      </c>
      <c r="J45" s="16">
        <v>29948061.009999998</v>
      </c>
      <c r="K45" s="16">
        <v>486611.95</v>
      </c>
      <c r="L45" s="28">
        <v>2144070.2000000002</v>
      </c>
      <c r="M45" s="29">
        <v>5130003.4600000009</v>
      </c>
      <c r="N45" s="9">
        <f t="shared" si="0"/>
        <v>85898986.199999988</v>
      </c>
      <c r="O45" s="9"/>
      <c r="P45" s="9">
        <f t="shared" si="1"/>
        <v>37222134.670000002</v>
      </c>
      <c r="Q45" s="14">
        <f t="shared" si="2"/>
        <v>0.43332449329885114</v>
      </c>
      <c r="S45" s="9">
        <f t="shared" si="3"/>
        <v>44604875.389999978</v>
      </c>
      <c r="T45" s="14">
        <f t="shared" si="4"/>
        <v>0.51927126690582504</v>
      </c>
    </row>
    <row r="46" spans="2:20" x14ac:dyDescent="0.3">
      <c r="B46" s="18" t="s">
        <v>47</v>
      </c>
      <c r="C46" s="16">
        <v>0</v>
      </c>
      <c r="D46" s="16">
        <v>1047865.3</v>
      </c>
      <c r="E46" s="16">
        <v>90499940.050000027</v>
      </c>
      <c r="F46" s="16">
        <v>793946.27999999991</v>
      </c>
      <c r="G46" s="16">
        <v>-401.32</v>
      </c>
      <c r="H46" s="16">
        <v>2650130.0700000003</v>
      </c>
      <c r="I46" s="16">
        <v>5824.39</v>
      </c>
      <c r="J46" s="16">
        <v>38336577.940000005</v>
      </c>
      <c r="K46" s="16">
        <v>804549.77</v>
      </c>
      <c r="L46" s="28">
        <v>3831186.4899999998</v>
      </c>
      <c r="M46" s="29">
        <v>5055507.6700000009</v>
      </c>
      <c r="N46" s="9">
        <f t="shared" si="0"/>
        <v>143025126.64000002</v>
      </c>
      <c r="O46" s="9"/>
      <c r="P46" s="9">
        <f t="shared" si="1"/>
        <v>47223272.100000009</v>
      </c>
      <c r="Q46" s="14">
        <f t="shared" si="2"/>
        <v>0.33017465678504787</v>
      </c>
      <c r="S46" s="9">
        <f t="shared" si="3"/>
        <v>90499940.050000027</v>
      </c>
      <c r="T46" s="14">
        <f t="shared" si="4"/>
        <v>0.63275553167515808</v>
      </c>
    </row>
    <row r="47" spans="2:20" x14ac:dyDescent="0.3">
      <c r="B47" s="18" t="s">
        <v>48</v>
      </c>
      <c r="C47" s="16">
        <v>1077</v>
      </c>
      <c r="D47" s="16">
        <v>371869.2</v>
      </c>
      <c r="E47" s="16">
        <v>53000489.829999998</v>
      </c>
      <c r="F47" s="16">
        <v>472262.19</v>
      </c>
      <c r="G47" s="16">
        <v>2139.1</v>
      </c>
      <c r="H47" s="16">
        <v>819381.98999999987</v>
      </c>
      <c r="I47" s="16">
        <v>-158.57</v>
      </c>
      <c r="J47" s="16">
        <v>31201319.59</v>
      </c>
      <c r="K47" s="16">
        <v>538743.65</v>
      </c>
      <c r="L47" s="28">
        <v>2655463.35</v>
      </c>
      <c r="M47" s="29">
        <v>4765464.3</v>
      </c>
      <c r="N47" s="9">
        <f t="shared" si="0"/>
        <v>93828051.629999995</v>
      </c>
      <c r="O47" s="9"/>
      <c r="P47" s="9">
        <f t="shared" si="1"/>
        <v>38622247.240000002</v>
      </c>
      <c r="Q47" s="14">
        <f t="shared" si="2"/>
        <v>0.41162793609210113</v>
      </c>
      <c r="S47" s="9">
        <f t="shared" si="3"/>
        <v>53000489.829999998</v>
      </c>
      <c r="T47" s="14">
        <f t="shared" si="4"/>
        <v>0.5648682766961981</v>
      </c>
    </row>
    <row r="48" spans="2:20" x14ac:dyDescent="0.3">
      <c r="B48" s="18" t="s">
        <v>49</v>
      </c>
      <c r="C48" s="16">
        <v>1077</v>
      </c>
      <c r="D48" s="16">
        <v>526727.78</v>
      </c>
      <c r="E48" s="16">
        <v>46857414.75999999</v>
      </c>
      <c r="F48" s="16">
        <v>540402.32000000007</v>
      </c>
      <c r="G48" s="16">
        <v>-265.77</v>
      </c>
      <c r="H48" s="16">
        <v>2872774.37</v>
      </c>
      <c r="I48" s="16">
        <v>-192.88</v>
      </c>
      <c r="J48" s="16">
        <v>31274622.119999997</v>
      </c>
      <c r="K48" s="16">
        <v>962920.4</v>
      </c>
      <c r="L48" s="28">
        <v>2315161.77</v>
      </c>
      <c r="M48" s="29">
        <v>5019990.4700000007</v>
      </c>
      <c r="N48" s="9">
        <f t="shared" si="0"/>
        <v>90370632.339999989</v>
      </c>
      <c r="O48" s="9"/>
      <c r="P48" s="9">
        <f>+M48+L48+J48</f>
        <v>38609774.359999999</v>
      </c>
      <c r="Q48" s="14">
        <f>+P48/N48</f>
        <v>0.42723806794600111</v>
      </c>
      <c r="S48" s="9">
        <f>+E48</f>
        <v>46857414.75999999</v>
      </c>
      <c r="T48" s="14">
        <f>+S48/N48</f>
        <v>0.51850267666280225</v>
      </c>
    </row>
    <row r="49" spans="2:20" x14ac:dyDescent="0.3">
      <c r="B49" s="18" t="s">
        <v>50</v>
      </c>
      <c r="C49" s="16">
        <v>6055</v>
      </c>
      <c r="D49" s="16">
        <v>363944.7</v>
      </c>
      <c r="E49" s="16">
        <v>73757312.060000017</v>
      </c>
      <c r="F49" s="16">
        <v>39080.200000000033</v>
      </c>
      <c r="G49" s="16">
        <v>-469.59000000000015</v>
      </c>
      <c r="H49" s="16">
        <v>1642745.8500000003</v>
      </c>
      <c r="I49" s="16">
        <v>-351.31</v>
      </c>
      <c r="J49" s="16">
        <v>38929723.350000001</v>
      </c>
      <c r="K49" s="16">
        <v>360044.79000000004</v>
      </c>
      <c r="L49" s="28">
        <v>2881471.58</v>
      </c>
      <c r="M49" s="29">
        <v>4793345.28</v>
      </c>
      <c r="N49" s="9">
        <f t="shared" si="0"/>
        <v>122772901.91000003</v>
      </c>
      <c r="O49" s="9"/>
      <c r="P49" s="9">
        <f>+M49+L49+J49</f>
        <v>46604540.210000001</v>
      </c>
      <c r="Q49" s="14">
        <f>+P49/N49</f>
        <v>0.37959956541683726</v>
      </c>
      <c r="S49" s="9">
        <f>+E49</f>
        <v>73757312.060000017</v>
      </c>
      <c r="T49" s="14">
        <f>+S49/N49</f>
        <v>0.60076214630870739</v>
      </c>
    </row>
    <row r="50" spans="2:20" x14ac:dyDescent="0.3">
      <c r="B50" s="18" t="s">
        <v>51</v>
      </c>
      <c r="C50" s="16">
        <v>3231</v>
      </c>
      <c r="D50" s="16">
        <v>439165.7</v>
      </c>
      <c r="E50" s="16">
        <v>57682368.86999999</v>
      </c>
      <c r="F50" s="16">
        <v>407921.18</v>
      </c>
      <c r="G50" s="16">
        <v>-960.07000000000028</v>
      </c>
      <c r="H50" s="16">
        <v>2213037.9099999997</v>
      </c>
      <c r="I50" s="16">
        <v>15998.92</v>
      </c>
      <c r="J50" s="16">
        <v>33172336.089999996</v>
      </c>
      <c r="K50" s="16">
        <v>643902.18000000005</v>
      </c>
      <c r="L50" s="28">
        <v>1822886.27</v>
      </c>
      <c r="M50" s="29">
        <v>5355744.1999999993</v>
      </c>
      <c r="N50" s="9">
        <f t="shared" si="0"/>
        <v>101755632.25</v>
      </c>
      <c r="O50" s="9"/>
      <c r="P50" s="9">
        <f t="shared" ref="P50:P66" si="5">IF(B50="","",+M50+L50+J50)</f>
        <v>40350966.559999995</v>
      </c>
      <c r="Q50" s="14">
        <f t="shared" ref="Q50:Q66" si="6">IF(B50="","",P50/N50)</f>
        <v>0.39654774549346872</v>
      </c>
      <c r="S50" s="9">
        <f t="shared" ref="S50:S66" si="7">IF(B50="","",+E50)</f>
        <v>57682368.86999999</v>
      </c>
      <c r="T50" s="14">
        <f t="shared" ref="T50:T66" si="8">IF(B50="","",+S50/N50)</f>
        <v>0.56687150966034106</v>
      </c>
    </row>
    <row r="51" spans="2:20" x14ac:dyDescent="0.3">
      <c r="B51" s="18" t="s">
        <v>52</v>
      </c>
      <c r="C51" s="16">
        <v>2872</v>
      </c>
      <c r="D51" s="16">
        <v>957043.7</v>
      </c>
      <c r="E51" s="16">
        <v>54951699.350000001</v>
      </c>
      <c r="F51" s="16">
        <v>272046.94</v>
      </c>
      <c r="G51" s="16">
        <v>-726</v>
      </c>
      <c r="H51" s="16">
        <v>2563726.4500000002</v>
      </c>
      <c r="I51" s="16">
        <v>-356.31</v>
      </c>
      <c r="J51" s="16">
        <v>33205654.539999995</v>
      </c>
      <c r="K51" s="16">
        <v>933862.26</v>
      </c>
      <c r="L51" s="28">
        <v>2030027.47</v>
      </c>
      <c r="M51" s="29">
        <v>8104650.9500000002</v>
      </c>
      <c r="N51" s="9">
        <f t="shared" si="0"/>
        <v>103020501.35000001</v>
      </c>
      <c r="O51" s="9"/>
      <c r="P51" s="9">
        <f t="shared" si="5"/>
        <v>43340332.959999993</v>
      </c>
      <c r="Q51" s="14">
        <f t="shared" si="6"/>
        <v>0.42069619534034608</v>
      </c>
      <c r="S51" s="9">
        <f t="shared" si="7"/>
        <v>54951699.350000001</v>
      </c>
      <c r="T51" s="14">
        <f t="shared" si="8"/>
        <v>0.53340547395812099</v>
      </c>
    </row>
    <row r="52" spans="2:20" x14ac:dyDescent="0.3">
      <c r="B52" s="18" t="s">
        <v>53</v>
      </c>
      <c r="C52" s="16">
        <v>2154</v>
      </c>
      <c r="D52" s="16">
        <v>659958.19999999995</v>
      </c>
      <c r="E52" s="16">
        <v>147801702.03999999</v>
      </c>
      <c r="F52" s="16">
        <v>134026.74</v>
      </c>
      <c r="G52" s="16">
        <v>0</v>
      </c>
      <c r="H52" s="16">
        <v>1682380.5499999998</v>
      </c>
      <c r="I52" s="16">
        <v>10000</v>
      </c>
      <c r="J52" s="16">
        <v>43492767.419999994</v>
      </c>
      <c r="K52" s="16">
        <v>871381.21</v>
      </c>
      <c r="L52" s="28">
        <v>3185574.94</v>
      </c>
      <c r="M52" s="29">
        <v>12395809.65</v>
      </c>
      <c r="N52" s="9">
        <f t="shared" si="0"/>
        <v>210235754.75</v>
      </c>
      <c r="O52" s="9"/>
      <c r="P52" s="9">
        <f t="shared" si="5"/>
        <v>59074152.00999999</v>
      </c>
      <c r="Q52" s="14">
        <f t="shared" si="6"/>
        <v>0.28099003464109851</v>
      </c>
      <c r="S52" s="9">
        <f t="shared" si="7"/>
        <v>147801702.03999999</v>
      </c>
      <c r="T52" s="14">
        <f t="shared" si="8"/>
        <v>0.70302837980988098</v>
      </c>
    </row>
    <row r="53" spans="2:20" x14ac:dyDescent="0.3">
      <c r="B53" s="18" t="s">
        <v>69</v>
      </c>
      <c r="C53" s="16">
        <v>2154</v>
      </c>
      <c r="D53" s="16">
        <v>622847.19999999995</v>
      </c>
      <c r="E53" s="16">
        <v>65635911.920000002</v>
      </c>
      <c r="F53" s="16">
        <v>856816.95</v>
      </c>
      <c r="G53" s="16">
        <v>0</v>
      </c>
      <c r="H53" s="16">
        <v>2233225.38</v>
      </c>
      <c r="I53" s="16">
        <v>10000</v>
      </c>
      <c r="J53" s="16">
        <v>34980930.089999996</v>
      </c>
      <c r="K53" s="16">
        <v>782756</v>
      </c>
      <c r="L53" s="28">
        <v>1426460.24</v>
      </c>
      <c r="M53" s="29">
        <v>7246923.0200000005</v>
      </c>
      <c r="N53" s="9">
        <f t="shared" si="0"/>
        <v>113798024.79999998</v>
      </c>
      <c r="O53" s="9"/>
      <c r="P53" s="9">
        <f t="shared" si="5"/>
        <v>43654313.349999994</v>
      </c>
      <c r="Q53" s="14">
        <f t="shared" si="6"/>
        <v>0.38361222373342985</v>
      </c>
      <c r="S53" s="9">
        <f t="shared" si="7"/>
        <v>65635911.920000002</v>
      </c>
      <c r="T53" s="14">
        <f t="shared" si="8"/>
        <v>0.57677549355847879</v>
      </c>
    </row>
    <row r="54" spans="2:20" x14ac:dyDescent="0.3">
      <c r="B54" s="18" t="s">
        <v>70</v>
      </c>
      <c r="C54" s="16">
        <v>7483</v>
      </c>
      <c r="D54" s="16">
        <v>193060</v>
      </c>
      <c r="E54" s="16">
        <v>78799007.699999988</v>
      </c>
      <c r="F54" s="16">
        <v>1243944.0499999998</v>
      </c>
      <c r="G54" s="16">
        <v>0</v>
      </c>
      <c r="H54" s="16">
        <v>4144930.4699999997</v>
      </c>
      <c r="I54" s="16">
        <v>33000</v>
      </c>
      <c r="J54" s="16">
        <v>35001433.389999993</v>
      </c>
      <c r="K54" s="16">
        <v>738242.23</v>
      </c>
      <c r="L54" s="28">
        <v>1366649.73</v>
      </c>
      <c r="M54" s="29">
        <v>7574528.5</v>
      </c>
      <c r="N54" s="9">
        <f t="shared" si="0"/>
        <v>129102279.06999999</v>
      </c>
      <c r="O54" s="9"/>
      <c r="P54" s="9">
        <f t="shared" si="5"/>
        <v>43942611.61999999</v>
      </c>
      <c r="Q54" s="14">
        <f t="shared" si="6"/>
        <v>0.34037053363073516</v>
      </c>
      <c r="S54" s="9">
        <f t="shared" si="7"/>
        <v>78799007.699999988</v>
      </c>
      <c r="T54" s="14">
        <f t="shared" si="8"/>
        <v>0.61036108942178102</v>
      </c>
    </row>
    <row r="55" spans="2:20" x14ac:dyDescent="0.3">
      <c r="B55" s="18" t="s">
        <v>71</v>
      </c>
      <c r="C55" s="16">
        <v>13171</v>
      </c>
      <c r="D55" s="16">
        <v>153741.20000000001</v>
      </c>
      <c r="E55" s="16">
        <v>93728472.810000002</v>
      </c>
      <c r="F55" s="16">
        <v>318492.94</v>
      </c>
      <c r="G55" s="16">
        <v>0</v>
      </c>
      <c r="H55" s="16">
        <v>3485865.3699999996</v>
      </c>
      <c r="I55" s="16">
        <v>0</v>
      </c>
      <c r="J55" s="16">
        <v>48838301.68</v>
      </c>
      <c r="K55" s="16">
        <v>1316964.6000000001</v>
      </c>
      <c r="L55" s="28">
        <v>3706427.07</v>
      </c>
      <c r="M55" s="29">
        <v>8322028.5100000007</v>
      </c>
      <c r="N55" s="9">
        <f t="shared" si="0"/>
        <v>159883465.17999998</v>
      </c>
      <c r="O55" s="9"/>
      <c r="P55" s="9">
        <f t="shared" si="5"/>
        <v>60866757.259999998</v>
      </c>
      <c r="Q55" s="14">
        <f t="shared" si="6"/>
        <v>0.38069450891294476</v>
      </c>
      <c r="S55" s="9">
        <f t="shared" si="7"/>
        <v>93728472.810000002</v>
      </c>
      <c r="T55" s="14">
        <f t="shared" si="8"/>
        <v>0.58622993130952361</v>
      </c>
    </row>
    <row r="56" spans="2:20" x14ac:dyDescent="0.3">
      <c r="B56" s="18" t="s">
        <v>72</v>
      </c>
      <c r="C56" s="16">
        <v>16832</v>
      </c>
      <c r="D56" s="16">
        <v>182330.8</v>
      </c>
      <c r="E56" s="16">
        <v>53974008.969999999</v>
      </c>
      <c r="F56" s="16">
        <v>46373.89</v>
      </c>
      <c r="G56" s="16">
        <v>0</v>
      </c>
      <c r="H56" s="16">
        <v>1013395.62</v>
      </c>
      <c r="I56" s="16">
        <v>0</v>
      </c>
      <c r="J56" s="16">
        <v>36640935.730000004</v>
      </c>
      <c r="K56" s="16">
        <v>665583.75</v>
      </c>
      <c r="L56" s="28">
        <v>1892361.02</v>
      </c>
      <c r="M56" s="29">
        <v>6239490.6900000004</v>
      </c>
      <c r="N56" s="9">
        <f t="shared" si="0"/>
        <v>100671312.46999998</v>
      </c>
      <c r="O56" s="9"/>
      <c r="P56" s="9">
        <f t="shared" si="5"/>
        <v>44772787.440000005</v>
      </c>
      <c r="Q56" s="14">
        <f t="shared" si="6"/>
        <v>0.44474226412159157</v>
      </c>
      <c r="S56" s="9">
        <f t="shared" si="7"/>
        <v>53974008.969999999</v>
      </c>
      <c r="T56" s="14">
        <f t="shared" si="8"/>
        <v>0.53614090892163779</v>
      </c>
    </row>
    <row r="57" spans="2:20" x14ac:dyDescent="0.3">
      <c r="B57" t="s">
        <v>73</v>
      </c>
      <c r="C57" s="16">
        <v>17565</v>
      </c>
      <c r="D57" s="16">
        <v>215147.4</v>
      </c>
      <c r="E57" s="16">
        <v>60579826.159999996</v>
      </c>
      <c r="F57" s="16">
        <v>219531.54</v>
      </c>
      <c r="G57" s="16">
        <v>0</v>
      </c>
      <c r="H57" s="16">
        <v>4375296.49</v>
      </c>
      <c r="I57" s="16">
        <v>0</v>
      </c>
      <c r="J57" s="16">
        <v>37876409.570000008</v>
      </c>
      <c r="K57" s="16">
        <v>627445.02</v>
      </c>
      <c r="L57" s="28">
        <v>2439391.42</v>
      </c>
      <c r="M57" s="29">
        <v>6689571.0199999996</v>
      </c>
      <c r="N57" s="9">
        <f t="shared" si="0"/>
        <v>113040183.61999999</v>
      </c>
      <c r="O57" s="1"/>
      <c r="P57" s="36">
        <f t="shared" si="5"/>
        <v>47005372.010000005</v>
      </c>
      <c r="Q57" s="34">
        <f t="shared" si="6"/>
        <v>0.41582887168703636</v>
      </c>
      <c r="R57" s="35"/>
      <c r="S57" s="33">
        <f t="shared" si="7"/>
        <v>60579826.159999996</v>
      </c>
      <c r="T57" s="34">
        <f t="shared" si="8"/>
        <v>0.53591408134692486</v>
      </c>
    </row>
    <row r="58" spans="2:20" x14ac:dyDescent="0.3">
      <c r="B58" t="s">
        <v>74</v>
      </c>
      <c r="C58" s="16">
        <v>29118</v>
      </c>
      <c r="D58" s="16">
        <v>206977.9</v>
      </c>
      <c r="E58" s="16">
        <v>84437483.219999999</v>
      </c>
      <c r="F58" s="16">
        <v>342223.72</v>
      </c>
      <c r="G58" s="16">
        <v>0</v>
      </c>
      <c r="H58" s="16">
        <v>1881588.6699999997</v>
      </c>
      <c r="I58" s="16">
        <v>0</v>
      </c>
      <c r="J58" s="16">
        <v>48741495.939999998</v>
      </c>
      <c r="K58" s="16">
        <v>805313.61</v>
      </c>
      <c r="L58" s="28">
        <v>2889737.5599999996</v>
      </c>
      <c r="M58" s="29">
        <v>7200279.0300000012</v>
      </c>
      <c r="N58" s="9">
        <f t="shared" si="0"/>
        <v>146534217.65000001</v>
      </c>
      <c r="O58" s="1"/>
      <c r="P58" s="36">
        <f t="shared" si="5"/>
        <v>58831512.530000001</v>
      </c>
      <c r="Q58" s="34">
        <f t="shared" si="6"/>
        <v>0.40148651607449315</v>
      </c>
      <c r="R58" s="35"/>
      <c r="S58" s="33">
        <f t="shared" si="7"/>
        <v>84437483.219999999</v>
      </c>
      <c r="T58" s="34">
        <f t="shared" si="8"/>
        <v>0.57623048441614277</v>
      </c>
    </row>
    <row r="59" spans="2:20" x14ac:dyDescent="0.3">
      <c r="B59" t="s">
        <v>75</v>
      </c>
      <c r="C59" s="16">
        <v>31490</v>
      </c>
      <c r="D59" s="16">
        <v>304319</v>
      </c>
      <c r="E59" s="16">
        <v>79741989.38000001</v>
      </c>
      <c r="F59" s="16">
        <v>1289301.5899999999</v>
      </c>
      <c r="G59" s="16">
        <v>0</v>
      </c>
      <c r="H59" s="16">
        <v>1737646.0800000001</v>
      </c>
      <c r="I59" s="16">
        <v>0</v>
      </c>
      <c r="J59" s="16">
        <v>40134646.859999999</v>
      </c>
      <c r="K59" s="16">
        <v>864187.73</v>
      </c>
      <c r="L59" s="28">
        <v>1322538.68</v>
      </c>
      <c r="M59" s="29">
        <v>6722327.1200000001</v>
      </c>
      <c r="N59" s="9">
        <f t="shared" si="0"/>
        <v>132148446.44000003</v>
      </c>
      <c r="O59" s="1"/>
      <c r="P59" s="36">
        <f t="shared" si="5"/>
        <v>48179512.659999996</v>
      </c>
      <c r="Q59" s="34">
        <f t="shared" si="6"/>
        <v>0.36458629638052659</v>
      </c>
      <c r="R59" s="35"/>
      <c r="S59" s="33">
        <f t="shared" si="7"/>
        <v>79741989.38000001</v>
      </c>
      <c r="T59" s="34">
        <f t="shared" si="8"/>
        <v>0.6034273692063844</v>
      </c>
    </row>
    <row r="60" spans="2:20" x14ac:dyDescent="0.3">
      <c r="B60" t="s">
        <v>76</v>
      </c>
      <c r="C60" s="16">
        <v>48775</v>
      </c>
      <c r="D60" s="16">
        <v>159812.13</v>
      </c>
      <c r="E60" s="16">
        <v>60908260.859999992</v>
      </c>
      <c r="F60" s="16">
        <v>776545.72</v>
      </c>
      <c r="G60" s="16">
        <v>0</v>
      </c>
      <c r="H60" s="16">
        <v>4703037.49</v>
      </c>
      <c r="I60" s="16">
        <v>0</v>
      </c>
      <c r="J60" s="16">
        <v>39549222.690000005</v>
      </c>
      <c r="K60" s="16">
        <v>1234272.4100000001</v>
      </c>
      <c r="L60" s="28">
        <v>1313330.3400000001</v>
      </c>
      <c r="M60" s="29">
        <v>5591389.9500000002</v>
      </c>
      <c r="N60" s="9">
        <f t="shared" si="0"/>
        <v>114284646.59</v>
      </c>
      <c r="O60" s="1"/>
      <c r="P60" s="36">
        <f t="shared" si="5"/>
        <v>46453942.980000004</v>
      </c>
      <c r="Q60" s="34">
        <f t="shared" si="6"/>
        <v>0.40647579850909527</v>
      </c>
      <c r="R60" s="35"/>
      <c r="S60" s="33">
        <f t="shared" si="7"/>
        <v>60908260.859999992</v>
      </c>
      <c r="T60" s="34">
        <f t="shared" si="8"/>
        <v>0.53295226154489861</v>
      </c>
    </row>
    <row r="61" spans="2:20" x14ac:dyDescent="0.3">
      <c r="B61" t="s">
        <v>77</v>
      </c>
      <c r="C61" s="16">
        <v>21858</v>
      </c>
      <c r="D61" s="16">
        <v>275884.2</v>
      </c>
      <c r="E61" s="16">
        <v>83646144.260000005</v>
      </c>
      <c r="F61" s="16">
        <v>394030.72000000003</v>
      </c>
      <c r="G61" s="16">
        <v>0</v>
      </c>
      <c r="H61" s="16">
        <v>1942747.7899999998</v>
      </c>
      <c r="I61" s="16">
        <v>0</v>
      </c>
      <c r="J61" s="16">
        <v>49106590.590000004</v>
      </c>
      <c r="K61" s="16">
        <v>995828.90999999992</v>
      </c>
      <c r="L61" s="28">
        <v>2327893.7399999998</v>
      </c>
      <c r="M61" s="29">
        <v>6250899.7000000002</v>
      </c>
      <c r="N61" s="9">
        <f t="shared" si="0"/>
        <v>144961877.91</v>
      </c>
      <c r="O61" s="1"/>
      <c r="P61" s="36">
        <f t="shared" si="5"/>
        <v>57685384.030000001</v>
      </c>
      <c r="Q61" s="34">
        <f t="shared" si="6"/>
        <v>0.3979348561268925</v>
      </c>
      <c r="R61" s="35"/>
      <c r="S61" s="33">
        <f t="shared" si="7"/>
        <v>83646144.260000005</v>
      </c>
      <c r="T61" s="34">
        <f t="shared" si="8"/>
        <v>0.57702166573705649</v>
      </c>
    </row>
    <row r="62" spans="2:20" x14ac:dyDescent="0.3">
      <c r="B62" t="s">
        <v>78</v>
      </c>
      <c r="C62" s="16">
        <v>28305</v>
      </c>
      <c r="D62" s="16">
        <v>90864.06</v>
      </c>
      <c r="E62" s="16">
        <v>75289155.620000005</v>
      </c>
      <c r="F62" s="16">
        <v>162730</v>
      </c>
      <c r="G62" s="16">
        <v>0</v>
      </c>
      <c r="H62" s="16">
        <v>2197437.4</v>
      </c>
      <c r="I62" s="16">
        <v>7500</v>
      </c>
      <c r="J62" s="16">
        <v>41426350.490000002</v>
      </c>
      <c r="K62" s="16">
        <v>914067.92</v>
      </c>
      <c r="L62" s="28">
        <v>1371033.39</v>
      </c>
      <c r="M62" s="29">
        <v>4434436.96</v>
      </c>
      <c r="N62" s="9">
        <f t="shared" si="0"/>
        <v>125921880.84000002</v>
      </c>
      <c r="O62" s="1"/>
      <c r="P62" s="36">
        <f t="shared" si="5"/>
        <v>47231820.840000004</v>
      </c>
      <c r="Q62" s="34">
        <f t="shared" si="6"/>
        <v>0.37508827318116478</v>
      </c>
      <c r="R62" s="35"/>
      <c r="S62" s="33">
        <f t="shared" si="7"/>
        <v>75289155.620000005</v>
      </c>
      <c r="T62" s="34">
        <f t="shared" si="8"/>
        <v>0.59790367740507766</v>
      </c>
    </row>
    <row r="63" spans="2:20" x14ac:dyDescent="0.3">
      <c r="B63" t="s">
        <v>79</v>
      </c>
      <c r="C63" s="16">
        <v>9023</v>
      </c>
      <c r="D63" s="16">
        <v>148310.1</v>
      </c>
      <c r="E63" s="16">
        <v>69000481.239999995</v>
      </c>
      <c r="F63" s="16">
        <v>267008.58999999997</v>
      </c>
      <c r="G63" s="16">
        <v>0</v>
      </c>
      <c r="H63" s="16">
        <v>4435694.6499999994</v>
      </c>
      <c r="I63" s="16">
        <v>0</v>
      </c>
      <c r="J63" s="16">
        <v>43230625.440000005</v>
      </c>
      <c r="K63" s="16">
        <v>881212.5</v>
      </c>
      <c r="L63" s="28">
        <v>1582433.16</v>
      </c>
      <c r="M63" s="29">
        <v>5961546.8399999999</v>
      </c>
      <c r="N63" s="9">
        <f t="shared" si="0"/>
        <v>125516335.52000001</v>
      </c>
      <c r="O63" s="1"/>
      <c r="P63" s="36">
        <f t="shared" si="5"/>
        <v>50774605.440000005</v>
      </c>
      <c r="Q63" s="34">
        <f t="shared" si="6"/>
        <v>0.40452587489625591</v>
      </c>
      <c r="R63" s="35"/>
      <c r="S63" s="33">
        <f t="shared" si="7"/>
        <v>69000481.239999995</v>
      </c>
      <c r="T63" s="34">
        <f t="shared" si="8"/>
        <v>0.54973307620987177</v>
      </c>
    </row>
    <row r="64" spans="2:20" x14ac:dyDescent="0.3">
      <c r="B64" t="s">
        <v>80</v>
      </c>
      <c r="C64" s="16">
        <v>31329</v>
      </c>
      <c r="D64" s="16">
        <v>249547.4</v>
      </c>
      <c r="E64" s="16">
        <v>176877832.12</v>
      </c>
      <c r="F64" s="16">
        <v>641602.12</v>
      </c>
      <c r="G64" s="16">
        <v>0</v>
      </c>
      <c r="H64" s="16">
        <v>1802989.76</v>
      </c>
      <c r="I64" s="16">
        <v>0</v>
      </c>
      <c r="J64" s="16">
        <v>55430705.629999988</v>
      </c>
      <c r="K64" s="16">
        <v>1793028.83</v>
      </c>
      <c r="L64" s="28">
        <v>2747348.33</v>
      </c>
      <c r="M64" s="29">
        <v>10333963.649999999</v>
      </c>
      <c r="N64" s="9">
        <f t="shared" si="0"/>
        <v>249908346.84000003</v>
      </c>
      <c r="O64" s="1"/>
      <c r="P64" s="36">
        <f t="shared" si="5"/>
        <v>68512017.609999985</v>
      </c>
      <c r="Q64" s="34">
        <f t="shared" si="6"/>
        <v>0.27414857677348309</v>
      </c>
      <c r="R64" s="35"/>
      <c r="S64" s="33">
        <f t="shared" si="7"/>
        <v>176877832.12</v>
      </c>
      <c r="T64" s="34">
        <f t="shared" si="8"/>
        <v>0.70777080620377719</v>
      </c>
    </row>
    <row r="65" spans="2:20" x14ac:dyDescent="0.3">
      <c r="B65" t="s">
        <v>95</v>
      </c>
      <c r="C65" s="16">
        <v>17870</v>
      </c>
      <c r="D65" s="16">
        <v>53898.8</v>
      </c>
      <c r="E65" s="16">
        <v>81865173.140000001</v>
      </c>
      <c r="F65" s="16">
        <v>1257153.68</v>
      </c>
      <c r="G65" s="16">
        <v>0</v>
      </c>
      <c r="H65" s="16">
        <v>3558366.5</v>
      </c>
      <c r="I65" s="16">
        <v>0</v>
      </c>
      <c r="J65" s="16">
        <v>44313500.690000013</v>
      </c>
      <c r="K65" s="16">
        <v>1798199.2399999998</v>
      </c>
      <c r="L65" s="28">
        <v>1513698.49</v>
      </c>
      <c r="M65" s="29">
        <v>7429379.2300000004</v>
      </c>
      <c r="N65" s="9">
        <f t="shared" si="0"/>
        <v>141807239.77000001</v>
      </c>
      <c r="O65" s="1"/>
      <c r="P65" s="36">
        <f t="shared" si="5"/>
        <v>53256578.410000011</v>
      </c>
      <c r="Q65" s="34">
        <f t="shared" si="6"/>
        <v>0.37555613166420782</v>
      </c>
      <c r="R65" s="35"/>
      <c r="S65" s="33">
        <f t="shared" si="7"/>
        <v>81865173.140000001</v>
      </c>
      <c r="T65" s="34">
        <f t="shared" si="8"/>
        <v>0.57729896775918321</v>
      </c>
    </row>
    <row r="66" spans="2:20" x14ac:dyDescent="0.3">
      <c r="B66" t="s">
        <v>96</v>
      </c>
      <c r="C66" s="16">
        <v>26365</v>
      </c>
      <c r="D66" s="16">
        <v>173224.1</v>
      </c>
      <c r="E66" s="16">
        <v>91502510.840000004</v>
      </c>
      <c r="F66" s="16">
        <v>760111.77</v>
      </c>
      <c r="G66" s="16">
        <v>0</v>
      </c>
      <c r="H66" s="16">
        <v>2153588.11</v>
      </c>
      <c r="I66" s="16">
        <v>0</v>
      </c>
      <c r="J66" s="16">
        <v>44597439.82</v>
      </c>
      <c r="K66" s="16">
        <v>1436096.6199999999</v>
      </c>
      <c r="L66" s="28">
        <v>973407.31</v>
      </c>
      <c r="M66" s="29">
        <v>3312294.79</v>
      </c>
      <c r="N66" s="9">
        <f t="shared" si="0"/>
        <v>144935038.35999998</v>
      </c>
      <c r="O66" s="1"/>
      <c r="P66" s="36">
        <f t="shared" si="5"/>
        <v>48883141.920000002</v>
      </c>
      <c r="Q66" s="34">
        <f t="shared" si="6"/>
        <v>0.33727622025103804</v>
      </c>
      <c r="R66" s="35"/>
      <c r="S66" s="33">
        <f t="shared" si="7"/>
        <v>91502510.840000004</v>
      </c>
      <c r="T66" s="34">
        <f t="shared" si="8"/>
        <v>0.63133464395765737</v>
      </c>
    </row>
    <row r="67" spans="2:20" x14ac:dyDescent="0.3">
      <c r="B67" t="s">
        <v>97</v>
      </c>
      <c r="C67" s="16">
        <v>45246</v>
      </c>
      <c r="D67" s="16">
        <v>115103.72</v>
      </c>
      <c r="E67" s="16">
        <v>95024009.62000002</v>
      </c>
      <c r="F67" s="16">
        <v>675422.07000000007</v>
      </c>
      <c r="G67" s="16">
        <v>0</v>
      </c>
      <c r="H67" s="16">
        <v>2067217.78</v>
      </c>
      <c r="I67" s="16">
        <v>0</v>
      </c>
      <c r="J67" s="16">
        <v>60055464.299999997</v>
      </c>
      <c r="K67" s="16">
        <v>1085814.9100000001</v>
      </c>
      <c r="L67" s="28">
        <v>3116820.1599999997</v>
      </c>
      <c r="M67" s="29">
        <v>10717202.65</v>
      </c>
      <c r="N67" s="9">
        <f t="shared" si="0"/>
        <v>172902301.21000001</v>
      </c>
      <c r="O67" s="1"/>
      <c r="P67" s="1"/>
    </row>
    <row r="68" spans="2:20" x14ac:dyDescent="0.3">
      <c r="C68" s="16"/>
      <c r="D68" s="16"/>
      <c r="E68" s="16"/>
      <c r="F68" s="16"/>
      <c r="G68" s="16"/>
      <c r="H68" s="16"/>
      <c r="I68" s="16"/>
      <c r="J68" s="16"/>
      <c r="K68" s="16"/>
      <c r="L68" s="28"/>
      <c r="M68" s="29"/>
      <c r="N68" s="9"/>
      <c r="O68" s="1"/>
      <c r="P68" s="1"/>
    </row>
    <row r="69" spans="2:20" x14ac:dyDescent="0.3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2:20" x14ac:dyDescent="0.3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2:20" x14ac:dyDescent="0.3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2:20" x14ac:dyDescent="0.3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2:20" x14ac:dyDescent="0.3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2:20" x14ac:dyDescent="0.3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2:20" x14ac:dyDescent="0.3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2:20" x14ac:dyDescent="0.3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2:20" x14ac:dyDescent="0.3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2:20" x14ac:dyDescent="0.3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2:20" x14ac:dyDescent="0.3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2:20" x14ac:dyDescent="0.3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4:16" x14ac:dyDescent="0.3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4:16" x14ac:dyDescent="0.3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4:16" x14ac:dyDescent="0.3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4:16" x14ac:dyDescent="0.3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4:16" x14ac:dyDescent="0.3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4:16" x14ac:dyDescent="0.3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4:16" x14ac:dyDescent="0.3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4:16" x14ac:dyDescent="0.3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4:16" x14ac:dyDescent="0.3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4:16" x14ac:dyDescent="0.3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4:16" x14ac:dyDescent="0.3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4:16" x14ac:dyDescent="0.3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4:16" x14ac:dyDescent="0.3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4:16" x14ac:dyDescent="0.3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4:16" x14ac:dyDescent="0.3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4:16" x14ac:dyDescent="0.3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</sheetData>
  <mergeCells count="3">
    <mergeCell ref="P3:Q3"/>
    <mergeCell ref="S3:T3"/>
    <mergeCell ref="C3:K3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Procedures</vt:lpstr>
      <vt:lpstr>AUD_fcst</vt:lpstr>
      <vt:lpstr>AUD</vt:lpstr>
      <vt:lpstr>GBP_fcst</vt:lpstr>
      <vt:lpstr>GBP</vt:lpstr>
      <vt:lpstr>JPY_fcst</vt:lpstr>
      <vt:lpstr>JPY</vt:lpstr>
      <vt:lpstr>EUR_fcst</vt:lpstr>
      <vt:lpstr>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Smith</dc:creator>
  <cp:lastModifiedBy>Dave Smith</cp:lastModifiedBy>
  <dcterms:created xsi:type="dcterms:W3CDTF">2019-01-05T01:33:05Z</dcterms:created>
  <dcterms:modified xsi:type="dcterms:W3CDTF">2020-07-08T22:23:24Z</dcterms:modified>
</cp:coreProperties>
</file>