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dana/Downloads/MongoDB_ModernizationToolkit_v2/"/>
    </mc:Choice>
  </mc:AlternateContent>
  <xr:revisionPtr revIDLastSave="0" documentId="8_{46EE2772-B3F9-604F-9538-8FDFD344FD36}" xr6:coauthVersionLast="36" xr6:coauthVersionMax="36" xr10:uidLastSave="{00000000-0000-0000-0000-000000000000}"/>
  <bookViews>
    <workbookView xWindow="0" yWindow="460" windowWidth="28800" windowHeight="15760" xr2:uid="{00000000-000D-0000-FFFF-FFFF00000000}"/>
  </bookViews>
  <sheets>
    <sheet name="README" sheetId="1" r:id="rId1"/>
    <sheet name="Level 0 - Data center exit" sheetId="2" r:id="rId2"/>
    <sheet name="Level 1 - Cloud Migration" sheetId="3" r:id="rId3"/>
    <sheet name="Application Requirements" sheetId="4" r:id="rId4"/>
    <sheet name="Result" sheetId="5" r:id="rId5"/>
    <sheet name="Inputs" sheetId="6" r:id="rId6"/>
  </sheets>
  <calcPr calcId="181029"/>
</workbook>
</file>

<file path=xl/calcChain.xml><?xml version="1.0" encoding="utf-8"?>
<calcChain xmlns="http://schemas.openxmlformats.org/spreadsheetml/2006/main">
  <c r="F3" i="5" l="1"/>
  <c r="D3" i="5"/>
  <c r="A1" i="5"/>
  <c r="D107" i="4"/>
  <c r="G107" i="4" s="1"/>
  <c r="K106" i="4"/>
  <c r="N106" i="4" s="1"/>
  <c r="Q106" i="4" s="1"/>
  <c r="T106" i="4" s="1"/>
  <c r="W106" i="4" s="1"/>
  <c r="Z106" i="4" s="1"/>
  <c r="AC106" i="4" s="1"/>
  <c r="AF106" i="4" s="1"/>
  <c r="D106" i="4"/>
  <c r="G106" i="4" s="1"/>
  <c r="D105" i="4"/>
  <c r="G105" i="4" s="1"/>
  <c r="K104" i="4"/>
  <c r="N104" i="4" s="1"/>
  <c r="Q104" i="4" s="1"/>
  <c r="T104" i="4" s="1"/>
  <c r="W104" i="4" s="1"/>
  <c r="Z104" i="4" s="1"/>
  <c r="AC104" i="4" s="1"/>
  <c r="AF104" i="4" s="1"/>
  <c r="D104" i="4"/>
  <c r="G104" i="4" s="1"/>
  <c r="D103" i="4"/>
  <c r="G103" i="4" s="1"/>
  <c r="K102" i="4"/>
  <c r="N102" i="4" s="1"/>
  <c r="D102" i="4"/>
  <c r="D99" i="4"/>
  <c r="B9" i="5" s="1"/>
  <c r="K97" i="4"/>
  <c r="N97" i="4" s="1"/>
  <c r="Q97" i="4" s="1"/>
  <c r="T97" i="4" s="1"/>
  <c r="W97" i="4" s="1"/>
  <c r="Z97" i="4" s="1"/>
  <c r="AC97" i="4" s="1"/>
  <c r="AF97" i="4" s="1"/>
  <c r="D97" i="4"/>
  <c r="G97" i="4" s="1"/>
  <c r="D96" i="4"/>
  <c r="G96" i="4" s="1"/>
  <c r="W95" i="4"/>
  <c r="Z95" i="4" s="1"/>
  <c r="AC95" i="4" s="1"/>
  <c r="AF95" i="4" s="1"/>
  <c r="K95" i="4"/>
  <c r="N95" i="4" s="1"/>
  <c r="Q95" i="4" s="1"/>
  <c r="T95" i="4" s="1"/>
  <c r="D95" i="4"/>
  <c r="G95" i="4" s="1"/>
  <c r="D94" i="4"/>
  <c r="K93" i="4"/>
  <c r="N93" i="4" s="1"/>
  <c r="Q93" i="4" s="1"/>
  <c r="T93" i="4" s="1"/>
  <c r="W93" i="4" s="1"/>
  <c r="Z93" i="4" s="1"/>
  <c r="AC93" i="4" s="1"/>
  <c r="AF93" i="4" s="1"/>
  <c r="D93" i="4"/>
  <c r="G93" i="4" s="1"/>
  <c r="D92" i="4"/>
  <c r="G92" i="4" s="1"/>
  <c r="D87" i="4"/>
  <c r="K86" i="4"/>
  <c r="N86" i="4" s="1"/>
  <c r="Q86" i="4" s="1"/>
  <c r="T86" i="4" s="1"/>
  <c r="W86" i="4" s="1"/>
  <c r="Z86" i="4" s="1"/>
  <c r="AC86" i="4" s="1"/>
  <c r="AF86" i="4" s="1"/>
  <c r="D86" i="4"/>
  <c r="G86" i="4" s="1"/>
  <c r="D85" i="4"/>
  <c r="G85" i="4" s="1"/>
  <c r="W84" i="4"/>
  <c r="Z84" i="4" s="1"/>
  <c r="AC84" i="4" s="1"/>
  <c r="AF84" i="4" s="1"/>
  <c r="K84" i="4"/>
  <c r="N84" i="4" s="1"/>
  <c r="Q84" i="4" s="1"/>
  <c r="T84" i="4" s="1"/>
  <c r="D84" i="4"/>
  <c r="G84" i="4" s="1"/>
  <c r="D83" i="4"/>
  <c r="K82" i="4"/>
  <c r="N82" i="4" s="1"/>
  <c r="Q82" i="4" s="1"/>
  <c r="T82" i="4" s="1"/>
  <c r="W82" i="4" s="1"/>
  <c r="Z82" i="4" s="1"/>
  <c r="AC82" i="4" s="1"/>
  <c r="AF82" i="4" s="1"/>
  <c r="D82" i="4"/>
  <c r="G82" i="4" s="1"/>
  <c r="D81" i="4"/>
  <c r="G81" i="4" s="1"/>
  <c r="D76" i="4"/>
  <c r="K75" i="4"/>
  <c r="N75" i="4" s="1"/>
  <c r="Q75" i="4" s="1"/>
  <c r="T75" i="4" s="1"/>
  <c r="W75" i="4" s="1"/>
  <c r="Z75" i="4" s="1"/>
  <c r="AC75" i="4" s="1"/>
  <c r="AF75" i="4" s="1"/>
  <c r="D75" i="4"/>
  <c r="G75" i="4" s="1"/>
  <c r="D74" i="4"/>
  <c r="W73" i="4"/>
  <c r="Z73" i="4" s="1"/>
  <c r="AC73" i="4" s="1"/>
  <c r="AF73" i="4" s="1"/>
  <c r="K73" i="4"/>
  <c r="N73" i="4" s="1"/>
  <c r="Q73" i="4" s="1"/>
  <c r="T73" i="4" s="1"/>
  <c r="D73" i="4"/>
  <c r="G73" i="4" s="1"/>
  <c r="D72" i="4"/>
  <c r="K71" i="4"/>
  <c r="N71" i="4" s="1"/>
  <c r="Q71" i="4" s="1"/>
  <c r="T71" i="4" s="1"/>
  <c r="W71" i="4" s="1"/>
  <c r="Z71" i="4" s="1"/>
  <c r="AC71" i="4" s="1"/>
  <c r="AF71" i="4" s="1"/>
  <c r="D71" i="4"/>
  <c r="G71" i="4" s="1"/>
  <c r="G70" i="4"/>
  <c r="D70" i="4"/>
  <c r="K70" i="4" s="1"/>
  <c r="N70" i="4" s="1"/>
  <c r="Q70" i="4" s="1"/>
  <c r="Z66" i="4"/>
  <c r="AC66" i="4" s="1"/>
  <c r="AF66" i="4" s="1"/>
  <c r="G66" i="4"/>
  <c r="D66" i="4"/>
  <c r="K66" i="4" s="1"/>
  <c r="N66" i="4" s="1"/>
  <c r="Q66" i="4" s="1"/>
  <c r="T66" i="4" s="1"/>
  <c r="W66" i="4" s="1"/>
  <c r="N65" i="4"/>
  <c r="Q65" i="4" s="1"/>
  <c r="T65" i="4" s="1"/>
  <c r="W65" i="4" s="1"/>
  <c r="Z65" i="4" s="1"/>
  <c r="AC65" i="4" s="1"/>
  <c r="AF65" i="4" s="1"/>
  <c r="K65" i="4"/>
  <c r="G65" i="4"/>
  <c r="D65" i="4"/>
  <c r="G64" i="4"/>
  <c r="G67" i="4" s="1"/>
  <c r="C7" i="5" s="1"/>
  <c r="D64" i="4"/>
  <c r="D67" i="4" s="1"/>
  <c r="B7" i="5" s="1"/>
  <c r="T59" i="4"/>
  <c r="W59" i="4" s="1"/>
  <c r="Z59" i="4" s="1"/>
  <c r="AC59" i="4" s="1"/>
  <c r="AF59" i="4" s="1"/>
  <c r="G59" i="4"/>
  <c r="D59" i="4"/>
  <c r="K59" i="4" s="1"/>
  <c r="N59" i="4" s="1"/>
  <c r="Q59" i="4" s="1"/>
  <c r="N58" i="4"/>
  <c r="Q58" i="4" s="1"/>
  <c r="T58" i="4" s="1"/>
  <c r="W58" i="4" s="1"/>
  <c r="Z58" i="4" s="1"/>
  <c r="AC58" i="4" s="1"/>
  <c r="AF58" i="4" s="1"/>
  <c r="K58" i="4"/>
  <c r="G58" i="4"/>
  <c r="D58" i="4"/>
  <c r="G56" i="4"/>
  <c r="D56" i="4"/>
  <c r="K56" i="4" s="1"/>
  <c r="N56" i="4" s="1"/>
  <c r="Q56" i="4" s="1"/>
  <c r="T56" i="4" s="1"/>
  <c r="W56" i="4" s="1"/>
  <c r="Z56" i="4" s="1"/>
  <c r="AC56" i="4" s="1"/>
  <c r="AF56" i="4" s="1"/>
  <c r="T55" i="4"/>
  <c r="W55" i="4" s="1"/>
  <c r="Z55" i="4" s="1"/>
  <c r="AC55" i="4" s="1"/>
  <c r="AF55" i="4" s="1"/>
  <c r="N55" i="4"/>
  <c r="Q55" i="4" s="1"/>
  <c r="K55" i="4"/>
  <c r="G55" i="4"/>
  <c r="D55" i="4"/>
  <c r="D54" i="4"/>
  <c r="T53" i="4"/>
  <c r="W53" i="4" s="1"/>
  <c r="N53" i="4"/>
  <c r="Q53" i="4" s="1"/>
  <c r="K53" i="4"/>
  <c r="G53" i="4"/>
  <c r="D53" i="4"/>
  <c r="T48" i="4"/>
  <c r="W48" i="4" s="1"/>
  <c r="Z48" i="4" s="1"/>
  <c r="AC48" i="4" s="1"/>
  <c r="AF48" i="4" s="1"/>
  <c r="N48" i="4"/>
  <c r="Q48" i="4" s="1"/>
  <c r="K48" i="4"/>
  <c r="G48" i="4"/>
  <c r="D48" i="4"/>
  <c r="D47" i="4"/>
  <c r="T45" i="4"/>
  <c r="W45" i="4" s="1"/>
  <c r="Z45" i="4" s="1"/>
  <c r="AC45" i="4" s="1"/>
  <c r="AF45" i="4" s="1"/>
  <c r="N45" i="4"/>
  <c r="Q45" i="4" s="1"/>
  <c r="K45" i="4"/>
  <c r="G45" i="4"/>
  <c r="D45" i="4"/>
  <c r="D44" i="4"/>
  <c r="T43" i="4"/>
  <c r="W43" i="4" s="1"/>
  <c r="Z43" i="4" s="1"/>
  <c r="AC43" i="4" s="1"/>
  <c r="AF43" i="4" s="1"/>
  <c r="N43" i="4"/>
  <c r="Q43" i="4" s="1"/>
  <c r="K43" i="4"/>
  <c r="G43" i="4"/>
  <c r="D43" i="4"/>
  <c r="D42" i="4"/>
  <c r="T41" i="4"/>
  <c r="W41" i="4" s="1"/>
  <c r="Z41" i="4" s="1"/>
  <c r="AC41" i="4" s="1"/>
  <c r="AF41" i="4" s="1"/>
  <c r="N41" i="4"/>
  <c r="Q41" i="4" s="1"/>
  <c r="K41" i="4"/>
  <c r="G41" i="4"/>
  <c r="D41" i="4"/>
  <c r="D40" i="4"/>
  <c r="T39" i="4"/>
  <c r="W39" i="4" s="1"/>
  <c r="Z39" i="4" s="1"/>
  <c r="AC39" i="4" s="1"/>
  <c r="AF39" i="4" s="1"/>
  <c r="N39" i="4"/>
  <c r="Q39" i="4" s="1"/>
  <c r="K39" i="4"/>
  <c r="G39" i="4"/>
  <c r="D39" i="4"/>
  <c r="D38" i="4"/>
  <c r="T37" i="4"/>
  <c r="W37" i="4" s="1"/>
  <c r="Z37" i="4" s="1"/>
  <c r="AC37" i="4" s="1"/>
  <c r="AF37" i="4" s="1"/>
  <c r="N37" i="4"/>
  <c r="Q37" i="4" s="1"/>
  <c r="K37" i="4"/>
  <c r="G37" i="4"/>
  <c r="D37" i="4"/>
  <c r="D36" i="4"/>
  <c r="N35" i="4"/>
  <c r="K35" i="4"/>
  <c r="G35" i="4"/>
  <c r="D35" i="4"/>
  <c r="AF32" i="4"/>
  <c r="D30" i="4"/>
  <c r="T29" i="4"/>
  <c r="W29" i="4" s="1"/>
  <c r="Z29" i="4" s="1"/>
  <c r="AC29" i="4" s="1"/>
  <c r="Q29" i="4"/>
  <c r="G29" i="4"/>
  <c r="D29" i="4"/>
  <c r="K29" i="4" s="1"/>
  <c r="N29" i="4" s="1"/>
  <c r="K28" i="4"/>
  <c r="N28" i="4" s="1"/>
  <c r="Q28" i="4" s="1"/>
  <c r="T28" i="4" s="1"/>
  <c r="W28" i="4" s="1"/>
  <c r="Z28" i="4" s="1"/>
  <c r="AC28" i="4" s="1"/>
  <c r="G28" i="4"/>
  <c r="D28" i="4"/>
  <c r="K27" i="4"/>
  <c r="N27" i="4" s="1"/>
  <c r="Q27" i="4" s="1"/>
  <c r="T27" i="4" s="1"/>
  <c r="W27" i="4" s="1"/>
  <c r="Z27" i="4" s="1"/>
  <c r="AC27" i="4" s="1"/>
  <c r="G27" i="4"/>
  <c r="D27" i="4"/>
  <c r="D26" i="4"/>
  <c r="Q25" i="4"/>
  <c r="T25" i="4" s="1"/>
  <c r="W25" i="4" s="1"/>
  <c r="Z25" i="4" s="1"/>
  <c r="AC25" i="4" s="1"/>
  <c r="D25" i="4"/>
  <c r="K25" i="4" s="1"/>
  <c r="N25" i="4" s="1"/>
  <c r="T24" i="4"/>
  <c r="W24" i="4" s="1"/>
  <c r="Z24" i="4" s="1"/>
  <c r="AC24" i="4" s="1"/>
  <c r="K24" i="4"/>
  <c r="N24" i="4" s="1"/>
  <c r="Q24" i="4" s="1"/>
  <c r="G24" i="4"/>
  <c r="D24" i="4"/>
  <c r="K23" i="4"/>
  <c r="N23" i="4" s="1"/>
  <c r="Q23" i="4" s="1"/>
  <c r="T23" i="4" s="1"/>
  <c r="W23" i="4" s="1"/>
  <c r="Z23" i="4" s="1"/>
  <c r="AC23" i="4" s="1"/>
  <c r="G23" i="4"/>
  <c r="D23" i="4"/>
  <c r="K22" i="4"/>
  <c r="N22" i="4" s="1"/>
  <c r="Q22" i="4" s="1"/>
  <c r="T22" i="4" s="1"/>
  <c r="W22" i="4" s="1"/>
  <c r="Z22" i="4" s="1"/>
  <c r="AC22" i="4" s="1"/>
  <c r="D22" i="4"/>
  <c r="G22" i="4" s="1"/>
  <c r="D21" i="4"/>
  <c r="K21" i="4" s="1"/>
  <c r="N21" i="4" s="1"/>
  <c r="Q21" i="4" s="1"/>
  <c r="T21" i="4" s="1"/>
  <c r="W21" i="4" s="1"/>
  <c r="Z21" i="4" s="1"/>
  <c r="AC21" i="4" s="1"/>
  <c r="G20" i="4"/>
  <c r="D20" i="4"/>
  <c r="K20" i="4" s="1"/>
  <c r="N20" i="4" s="1"/>
  <c r="Q20" i="4" s="1"/>
  <c r="T20" i="4" s="1"/>
  <c r="W20" i="4" s="1"/>
  <c r="Z20" i="4" s="1"/>
  <c r="AC20" i="4" s="1"/>
  <c r="K19" i="4"/>
  <c r="N19" i="4" s="1"/>
  <c r="Q19" i="4" s="1"/>
  <c r="T19" i="4" s="1"/>
  <c r="W19" i="4" s="1"/>
  <c r="Z19" i="4" s="1"/>
  <c r="AC19" i="4" s="1"/>
  <c r="G19" i="4"/>
  <c r="D19" i="4"/>
  <c r="K18" i="4"/>
  <c r="N18" i="4" s="1"/>
  <c r="Q18" i="4" s="1"/>
  <c r="T18" i="4" s="1"/>
  <c r="W18" i="4" s="1"/>
  <c r="Z18" i="4" s="1"/>
  <c r="AC18" i="4" s="1"/>
  <c r="D18" i="4"/>
  <c r="G18" i="4" s="1"/>
  <c r="D17" i="4"/>
  <c r="K17" i="4" s="1"/>
  <c r="N17" i="4" s="1"/>
  <c r="Q17" i="4" s="1"/>
  <c r="T17" i="4" s="1"/>
  <c r="W17" i="4" s="1"/>
  <c r="Z17" i="4" s="1"/>
  <c r="AC17" i="4" s="1"/>
  <c r="G16" i="4"/>
  <c r="D16" i="4"/>
  <c r="K16" i="4" s="1"/>
  <c r="N16" i="4" s="1"/>
  <c r="Q16" i="4" s="1"/>
  <c r="T16" i="4" s="1"/>
  <c r="W16" i="4" s="1"/>
  <c r="Z16" i="4" s="1"/>
  <c r="AC16" i="4" s="1"/>
  <c r="K15" i="4"/>
  <c r="N15" i="4" s="1"/>
  <c r="Q15" i="4" s="1"/>
  <c r="T15" i="4" s="1"/>
  <c r="W15" i="4" s="1"/>
  <c r="Z15" i="4" s="1"/>
  <c r="AC15" i="4" s="1"/>
  <c r="G15" i="4"/>
  <c r="D15" i="4"/>
  <c r="K14" i="4"/>
  <c r="N14" i="4" s="1"/>
  <c r="Q14" i="4" s="1"/>
  <c r="T14" i="4" s="1"/>
  <c r="W14" i="4" s="1"/>
  <c r="Z14" i="4" s="1"/>
  <c r="AC14" i="4" s="1"/>
  <c r="D14" i="4"/>
  <c r="G14" i="4" s="1"/>
  <c r="D13" i="4"/>
  <c r="K13" i="4" s="1"/>
  <c r="N13" i="4" s="1"/>
  <c r="Q13" i="4" s="1"/>
  <c r="T13" i="4" s="1"/>
  <c r="W13" i="4" s="1"/>
  <c r="Z13" i="4" s="1"/>
  <c r="AC13" i="4" s="1"/>
  <c r="G12" i="4"/>
  <c r="D12" i="4"/>
  <c r="K12" i="4" s="1"/>
  <c r="N12" i="4" s="1"/>
  <c r="Q12" i="4" s="1"/>
  <c r="T12" i="4" s="1"/>
  <c r="W12" i="4" s="1"/>
  <c r="Z12" i="4" s="1"/>
  <c r="AC12" i="4" s="1"/>
  <c r="K11" i="4"/>
  <c r="N11" i="4" s="1"/>
  <c r="Q11" i="4" s="1"/>
  <c r="T11" i="4" s="1"/>
  <c r="W11" i="4" s="1"/>
  <c r="Z11" i="4" s="1"/>
  <c r="AC11" i="4" s="1"/>
  <c r="G11" i="4"/>
  <c r="D11" i="4"/>
  <c r="K10" i="4"/>
  <c r="N10" i="4" s="1"/>
  <c r="Q10" i="4" s="1"/>
  <c r="T10" i="4" s="1"/>
  <c r="W10" i="4" s="1"/>
  <c r="Z10" i="4" s="1"/>
  <c r="AC10" i="4" s="1"/>
  <c r="D10" i="4"/>
  <c r="G10" i="4" s="1"/>
  <c r="G9" i="4"/>
  <c r="D9" i="4"/>
  <c r="K9" i="4" s="1"/>
  <c r="A1" i="4"/>
  <c r="N9" i="4" l="1"/>
  <c r="K38" i="4"/>
  <c r="N38" i="4" s="1"/>
  <c r="Q38" i="4" s="1"/>
  <c r="T38" i="4" s="1"/>
  <c r="W38" i="4" s="1"/>
  <c r="Z38" i="4" s="1"/>
  <c r="AC38" i="4" s="1"/>
  <c r="AF38" i="4" s="1"/>
  <c r="G38" i="4"/>
  <c r="K47" i="4"/>
  <c r="N47" i="4" s="1"/>
  <c r="Q47" i="4" s="1"/>
  <c r="T47" i="4" s="1"/>
  <c r="W47" i="4" s="1"/>
  <c r="Z47" i="4" s="1"/>
  <c r="AC47" i="4" s="1"/>
  <c r="AF47" i="4" s="1"/>
  <c r="G47" i="4"/>
  <c r="F7" i="5"/>
  <c r="E7" i="5"/>
  <c r="G13" i="4"/>
  <c r="G17" i="4"/>
  <c r="G32" i="4" s="1"/>
  <c r="C4" i="5" s="1"/>
  <c r="C11" i="5" s="1"/>
  <c r="G21" i="4"/>
  <c r="G87" i="4"/>
  <c r="K87" i="4"/>
  <c r="N87" i="4" s="1"/>
  <c r="Q87" i="4" s="1"/>
  <c r="T87" i="4" s="1"/>
  <c r="W87" i="4" s="1"/>
  <c r="Z87" i="4" s="1"/>
  <c r="AC87" i="4" s="1"/>
  <c r="AF87" i="4" s="1"/>
  <c r="D32" i="4"/>
  <c r="B4" i="5" s="1"/>
  <c r="K42" i="4"/>
  <c r="N42" i="4" s="1"/>
  <c r="Q42" i="4" s="1"/>
  <c r="T42" i="4" s="1"/>
  <c r="W42" i="4" s="1"/>
  <c r="Z42" i="4" s="1"/>
  <c r="AC42" i="4" s="1"/>
  <c r="AF42" i="4" s="1"/>
  <c r="G42" i="4"/>
  <c r="G74" i="4"/>
  <c r="K74" i="4"/>
  <c r="N74" i="4" s="1"/>
  <c r="Q74" i="4" s="1"/>
  <c r="T74" i="4" s="1"/>
  <c r="W74" i="4" s="1"/>
  <c r="Z74" i="4" s="1"/>
  <c r="AC74" i="4" s="1"/>
  <c r="AF74" i="4" s="1"/>
  <c r="K36" i="4"/>
  <c r="N36" i="4" s="1"/>
  <c r="Q36" i="4" s="1"/>
  <c r="T36" i="4" s="1"/>
  <c r="W36" i="4" s="1"/>
  <c r="Z36" i="4" s="1"/>
  <c r="AC36" i="4" s="1"/>
  <c r="AF36" i="4" s="1"/>
  <c r="G36" i="4"/>
  <c r="G50" i="4" s="1"/>
  <c r="C5" i="5" s="1"/>
  <c r="K40" i="4"/>
  <c r="N40" i="4" s="1"/>
  <c r="Q40" i="4" s="1"/>
  <c r="T40" i="4" s="1"/>
  <c r="W40" i="4" s="1"/>
  <c r="Z40" i="4" s="1"/>
  <c r="AC40" i="4" s="1"/>
  <c r="AF40" i="4" s="1"/>
  <c r="G40" i="4"/>
  <c r="K44" i="4"/>
  <c r="N44" i="4" s="1"/>
  <c r="Q44" i="4" s="1"/>
  <c r="T44" i="4" s="1"/>
  <c r="W44" i="4" s="1"/>
  <c r="Z44" i="4" s="1"/>
  <c r="AC44" i="4" s="1"/>
  <c r="AF44" i="4" s="1"/>
  <c r="G44" i="4"/>
  <c r="D50" i="4"/>
  <c r="B5" i="5" s="1"/>
  <c r="D61" i="4"/>
  <c r="B6" i="5" s="1"/>
  <c r="Z53" i="4"/>
  <c r="F9" i="5"/>
  <c r="E9" i="5"/>
  <c r="K30" i="4"/>
  <c r="N30" i="4" s="1"/>
  <c r="Q30" i="4" s="1"/>
  <c r="T30" i="4" s="1"/>
  <c r="W30" i="4" s="1"/>
  <c r="Z30" i="4" s="1"/>
  <c r="AC30" i="4" s="1"/>
  <c r="G30" i="4"/>
  <c r="K54" i="4"/>
  <c r="N54" i="4" s="1"/>
  <c r="G54" i="4"/>
  <c r="G61" i="4" s="1"/>
  <c r="C6" i="5" s="1"/>
  <c r="G25" i="4"/>
  <c r="K26" i="4"/>
  <c r="N26" i="4" s="1"/>
  <c r="Q26" i="4" s="1"/>
  <c r="T26" i="4" s="1"/>
  <c r="W26" i="4" s="1"/>
  <c r="Z26" i="4" s="1"/>
  <c r="AC26" i="4" s="1"/>
  <c r="G26" i="4"/>
  <c r="Q35" i="4"/>
  <c r="N50" i="4"/>
  <c r="T70" i="4"/>
  <c r="K50" i="4"/>
  <c r="D5" i="5" s="1"/>
  <c r="K61" i="4"/>
  <c r="D6" i="5" s="1"/>
  <c r="G72" i="4"/>
  <c r="G78" i="4" s="1"/>
  <c r="C8" i="5" s="1"/>
  <c r="K72" i="4"/>
  <c r="N72" i="4" s="1"/>
  <c r="Q72" i="4" s="1"/>
  <c r="T72" i="4" s="1"/>
  <c r="W72" i="4" s="1"/>
  <c r="Z72" i="4" s="1"/>
  <c r="AC72" i="4" s="1"/>
  <c r="AF72" i="4" s="1"/>
  <c r="G76" i="4"/>
  <c r="K76" i="4"/>
  <c r="N76" i="4" s="1"/>
  <c r="Q76" i="4" s="1"/>
  <c r="T76" i="4" s="1"/>
  <c r="W76" i="4" s="1"/>
  <c r="Z76" i="4" s="1"/>
  <c r="AC76" i="4" s="1"/>
  <c r="AF76" i="4" s="1"/>
  <c r="G83" i="4"/>
  <c r="G89" i="4" s="1"/>
  <c r="K83" i="4"/>
  <c r="N83" i="4" s="1"/>
  <c r="Q83" i="4" s="1"/>
  <c r="T83" i="4" s="1"/>
  <c r="W83" i="4" s="1"/>
  <c r="Z83" i="4" s="1"/>
  <c r="AC83" i="4" s="1"/>
  <c r="AF83" i="4" s="1"/>
  <c r="G94" i="4"/>
  <c r="K94" i="4"/>
  <c r="N94" i="4" s="1"/>
  <c r="Q94" i="4" s="1"/>
  <c r="T94" i="4" s="1"/>
  <c r="W94" i="4" s="1"/>
  <c r="Z94" i="4" s="1"/>
  <c r="AC94" i="4" s="1"/>
  <c r="AF94" i="4" s="1"/>
  <c r="D78" i="4"/>
  <c r="B8" i="5" s="1"/>
  <c r="D89" i="4"/>
  <c r="D109" i="4"/>
  <c r="B10" i="5" s="1"/>
  <c r="G102" i="4"/>
  <c r="G109" i="4" s="1"/>
  <c r="C10" i="5" s="1"/>
  <c r="K105" i="4"/>
  <c r="N105" i="4" s="1"/>
  <c r="Q105" i="4" s="1"/>
  <c r="T105" i="4" s="1"/>
  <c r="W105" i="4" s="1"/>
  <c r="Z105" i="4" s="1"/>
  <c r="AC105" i="4" s="1"/>
  <c r="AF105" i="4" s="1"/>
  <c r="G99" i="4"/>
  <c r="C9" i="5" s="1"/>
  <c r="K64" i="4"/>
  <c r="K81" i="4"/>
  <c r="K85" i="4"/>
  <c r="N85" i="4" s="1"/>
  <c r="Q85" i="4" s="1"/>
  <c r="T85" i="4" s="1"/>
  <c r="W85" i="4" s="1"/>
  <c r="Z85" i="4" s="1"/>
  <c r="AC85" i="4" s="1"/>
  <c r="AF85" i="4" s="1"/>
  <c r="K92" i="4"/>
  <c r="K96" i="4"/>
  <c r="N96" i="4" s="1"/>
  <c r="Q96" i="4" s="1"/>
  <c r="T96" i="4" s="1"/>
  <c r="W96" i="4" s="1"/>
  <c r="Z96" i="4" s="1"/>
  <c r="AC96" i="4" s="1"/>
  <c r="AF96" i="4" s="1"/>
  <c r="Q102" i="4"/>
  <c r="K103" i="4"/>
  <c r="N103" i="4" s="1"/>
  <c r="Q103" i="4" s="1"/>
  <c r="T103" i="4" s="1"/>
  <c r="W103" i="4" s="1"/>
  <c r="Z103" i="4" s="1"/>
  <c r="AC103" i="4" s="1"/>
  <c r="AF103" i="4" s="1"/>
  <c r="K107" i="4"/>
  <c r="N107" i="4" s="1"/>
  <c r="Q107" i="4" s="1"/>
  <c r="T107" i="4" s="1"/>
  <c r="W107" i="4" s="1"/>
  <c r="Z107" i="4" s="1"/>
  <c r="AC107" i="4" s="1"/>
  <c r="AF107" i="4" s="1"/>
  <c r="Q109" i="4" l="1"/>
  <c r="T102" i="4"/>
  <c r="N81" i="4"/>
  <c r="K89" i="4"/>
  <c r="K109" i="4"/>
  <c r="D10" i="5" s="1"/>
  <c r="E8" i="5"/>
  <c r="F8" i="5"/>
  <c r="K67" i="4"/>
  <c r="D7" i="5" s="1"/>
  <c r="N64" i="4"/>
  <c r="K78" i="4"/>
  <c r="D8" i="5" s="1"/>
  <c r="N92" i="4"/>
  <c r="K99" i="4"/>
  <c r="D9" i="5" s="1"/>
  <c r="N109" i="4"/>
  <c r="F10" i="5"/>
  <c r="E10" i="5"/>
  <c r="N78" i="4"/>
  <c r="Q78" i="4"/>
  <c r="Q50" i="4"/>
  <c r="T35" i="4"/>
  <c r="F6" i="5"/>
  <c r="E6" i="5"/>
  <c r="N32" i="4"/>
  <c r="Q9" i="4"/>
  <c r="AC53" i="4"/>
  <c r="T78" i="4"/>
  <c r="W70" i="4"/>
  <c r="N61" i="4"/>
  <c r="Q54" i="4"/>
  <c r="F5" i="5"/>
  <c r="E5" i="5"/>
  <c r="B11" i="5"/>
  <c r="E4" i="5"/>
  <c r="F4" i="5"/>
  <c r="K32" i="4"/>
  <c r="D4" i="5" s="1"/>
  <c r="F11" i="5" l="1"/>
  <c r="E11" i="5"/>
  <c r="AF53" i="4"/>
  <c r="D11" i="5"/>
  <c r="Z70" i="4"/>
  <c r="W78" i="4"/>
  <c r="T9" i="4"/>
  <c r="Q32" i="4"/>
  <c r="W35" i="4"/>
  <c r="T50" i="4"/>
  <c r="N99" i="4"/>
  <c r="Q92" i="4"/>
  <c r="N89" i="4"/>
  <c r="Q81" i="4"/>
  <c r="T109" i="4"/>
  <c r="W102" i="4"/>
  <c r="T54" i="4"/>
  <c r="Q61" i="4"/>
  <c r="Q64" i="4"/>
  <c r="N67" i="4"/>
  <c r="W9" i="4" l="1"/>
  <c r="T32" i="4"/>
  <c r="Q67" i="4"/>
  <c r="T64" i="4"/>
  <c r="T81" i="4"/>
  <c r="Q89" i="4"/>
  <c r="W54" i="4"/>
  <c r="T61" i="4"/>
  <c r="W50" i="4"/>
  <c r="Z35" i="4"/>
  <c r="Z78" i="4"/>
  <c r="AC70" i="4"/>
  <c r="Z102" i="4"/>
  <c r="W109" i="4"/>
  <c r="T92" i="4"/>
  <c r="Q99" i="4"/>
  <c r="Z109" i="4" l="1"/>
  <c r="AC102" i="4"/>
  <c r="T89" i="4"/>
  <c r="W81" i="4"/>
  <c r="AF70" i="4"/>
  <c r="AF78" i="4" s="1"/>
  <c r="AC78" i="4"/>
  <c r="T99" i="4"/>
  <c r="W92" i="4"/>
  <c r="Z54" i="4"/>
  <c r="W61" i="4"/>
  <c r="W64" i="4"/>
  <c r="T67" i="4"/>
  <c r="AC35" i="4"/>
  <c r="Z50" i="4"/>
  <c r="W32" i="4"/>
  <c r="Z9" i="4"/>
  <c r="AC50" i="4" l="1"/>
  <c r="AF35" i="4"/>
  <c r="AF50" i="4" s="1"/>
  <c r="AC54" i="4"/>
  <c r="Z61" i="4"/>
  <c r="Z32" i="4"/>
  <c r="AC9" i="4"/>
  <c r="AC32" i="4" s="1"/>
  <c r="Z92" i="4"/>
  <c r="W99" i="4"/>
  <c r="Z81" i="4"/>
  <c r="W89" i="4"/>
  <c r="W67" i="4"/>
  <c r="Z64" i="4"/>
  <c r="AC109" i="4"/>
  <c r="AF102" i="4"/>
  <c r="AF109" i="4" s="1"/>
  <c r="Z89" i="4" l="1"/>
  <c r="AC81" i="4"/>
  <c r="AC64" i="4"/>
  <c r="Z67" i="4"/>
  <c r="Z99" i="4"/>
  <c r="AC92" i="4"/>
  <c r="AF54" i="4"/>
  <c r="AF61" i="4" s="1"/>
  <c r="AC61" i="4"/>
  <c r="AF92" i="4" l="1"/>
  <c r="AF99" i="4" s="1"/>
  <c r="AC99" i="4"/>
  <c r="AF81" i="4"/>
  <c r="AF89" i="4" s="1"/>
  <c r="AC89" i="4"/>
  <c r="AC67" i="4"/>
  <c r="AF64" i="4"/>
  <c r="AF67"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300-000001000000}">
      <text>
        <r>
          <rPr>
            <sz val="10"/>
            <color rgb="FF000000"/>
            <rFont val="Arial"/>
          </rPr>
          <t>Weight scored 0 - 3. Used to specify the importance of the requirement to the application. 0 is not relevant. 3 is critical</t>
        </r>
      </text>
    </comment>
    <comment ref="G7" authorId="0" shapeId="0" xr:uid="{00000000-0006-0000-0300-000002000000}">
      <text>
        <r>
          <rPr>
            <sz val="10"/>
            <color rgb="FF000000"/>
            <rFont val="Arial"/>
          </rPr>
          <t>Score. Automtically calculated by multiplying Weight with Rating</t>
        </r>
      </text>
    </comment>
    <comment ref="K7" authorId="0" shapeId="0" xr:uid="{00000000-0006-0000-0300-000003000000}">
      <text>
        <r>
          <rPr>
            <sz val="10"/>
            <color rgb="FF000000"/>
            <rFont val="Arial"/>
          </rPr>
          <t>Score. Automtically calculated by multiplying Weight with Rating</t>
        </r>
      </text>
    </comment>
    <comment ref="N7" authorId="0" shapeId="0" xr:uid="{00000000-0006-0000-0300-000004000000}">
      <text>
        <r>
          <rPr>
            <sz val="10"/>
            <color rgb="FF000000"/>
            <rFont val="Arial"/>
          </rPr>
          <t>Score. Automtically calculated by multiplying Weight with Rating</t>
        </r>
      </text>
    </comment>
    <comment ref="Q7" authorId="0" shapeId="0" xr:uid="{00000000-0006-0000-0300-000005000000}">
      <text>
        <r>
          <rPr>
            <sz val="10"/>
            <color rgb="FF000000"/>
            <rFont val="Arial"/>
          </rPr>
          <t>Score. Automtically calculated by multiplying Weight with Rating</t>
        </r>
      </text>
    </comment>
    <comment ref="T7" authorId="0" shapeId="0" xr:uid="{00000000-0006-0000-0300-000006000000}">
      <text>
        <r>
          <rPr>
            <sz val="10"/>
            <color rgb="FF000000"/>
            <rFont val="Arial"/>
          </rPr>
          <t>Score. Automtically calculated by multiplying Weight with Rating</t>
        </r>
      </text>
    </comment>
    <comment ref="W7" authorId="0" shapeId="0" xr:uid="{00000000-0006-0000-0300-000007000000}">
      <text>
        <r>
          <rPr>
            <sz val="10"/>
            <color rgb="FF000000"/>
            <rFont val="Arial"/>
          </rPr>
          <t>Score. Automtically calculated by multiplying Weight with Rating</t>
        </r>
      </text>
    </comment>
    <comment ref="Z7" authorId="0" shapeId="0" xr:uid="{00000000-0006-0000-0300-000008000000}">
      <text>
        <r>
          <rPr>
            <sz val="10"/>
            <color rgb="FF000000"/>
            <rFont val="Arial"/>
          </rPr>
          <t>Score. Automtically calculated by multiplying Weight with Rating</t>
        </r>
      </text>
    </comment>
    <comment ref="AC7" authorId="0" shapeId="0" xr:uid="{00000000-0006-0000-0300-000009000000}">
      <text>
        <r>
          <rPr>
            <sz val="10"/>
            <color rgb="FF000000"/>
            <rFont val="Arial"/>
          </rPr>
          <t>Score. Automtically calculated by multiplying Weight with Rating</t>
        </r>
      </text>
    </comment>
    <comment ref="AF7" authorId="0" shapeId="0" xr:uid="{00000000-0006-0000-0300-00000A000000}">
      <text>
        <r>
          <rPr>
            <sz val="10"/>
            <color rgb="FF000000"/>
            <rFont val="Arial"/>
          </rPr>
          <t>Score. Automtically calculated by multiplying Weight with Rating</t>
        </r>
      </text>
    </comment>
  </commentList>
</comments>
</file>

<file path=xl/sharedStrings.xml><?xml version="1.0" encoding="utf-8"?>
<sst xmlns="http://schemas.openxmlformats.org/spreadsheetml/2006/main" count="503" uniqueCount="342">
  <si>
    <t>Overview</t>
  </si>
  <si>
    <r>
      <t xml:space="preserve">The </t>
    </r>
    <r>
      <rPr>
        <b/>
        <sz val="10"/>
        <rFont val="Arial"/>
      </rPr>
      <t>Application Modernization Scorecard</t>
    </r>
    <r>
      <rPr>
        <sz val="10"/>
        <rFont val="Arial"/>
      </rPr>
      <t xml:space="preserve"> can be used to evaluate the suitability of MongoDB for both new applications and application modernizations. It scores MongoDB and other databases against multiple criteria in each of the following categories of application requirements:
 - Data modeling
 - Query requirements
 - Performance &amp; scalability
 - Availability &amp; disaster recovery
 - Operational management
 - Deployment model &amp; TCO</t>
    </r>
  </si>
  <si>
    <t>How to use the MongoDB Modernization Scorecard</t>
  </si>
  <si>
    <t>1. The user creates a copy of the scorecard spreadsheet for each application being assessed.</t>
  </si>
  <si>
    <t>2. The user fills in the application details: 
 - Application Name
 - Description
 - Application Owner 
 - Alternative DB</t>
  </si>
  <si>
    <t>3. The user selects a WEIGHT for each of the criteria defined in the scorecard according to importance to the application.</t>
  </si>
  <si>
    <t>4. The user fills out the comments as it applies to the appliction being assessed for both databases</t>
  </si>
  <si>
    <t>5. MongoDB Solutions Architect or MongoDB Professional Services Consultant enters relevent rating</t>
  </si>
  <si>
    <t>6. The user assesses MongoDB and the alternative being compared, with the help of a MongoDB Solutions Architect or MongoDB Professional Services Consultant</t>
  </si>
  <si>
    <t>Scoring</t>
  </si>
  <si>
    <t>Scores are calculated for each database by multiplying the WEIGHT (importance) against the RATING (suitability) for each of the specified application requirements.  The overall database score is the sum of the individual application requirement scores, to indicate which of the databases is more suitable for the application being considered</t>
  </si>
  <si>
    <t>Metrics</t>
  </si>
  <si>
    <t>WEIGHT</t>
  </si>
  <si>
    <t>0: The requirement is not applicable for the application</t>
  </si>
  <si>
    <t>1: The requirement is useful, but not critical for the success of the application</t>
  </si>
  <si>
    <t>2: The requirement is an important capability for the application now, or in the future</t>
  </si>
  <si>
    <t xml:space="preserve">3: The requirement is a critical capability for the application </t>
  </si>
  <si>
    <t>RATING</t>
  </si>
  <si>
    <t>0 : The database does not satisfy the application requirement, or only does so with significant application re-engineering</t>
  </si>
  <si>
    <t xml:space="preserve">1: The database can partially satisfy the application requirement, but only with reduced functionality or with some application re-engineering effort </t>
  </si>
  <si>
    <t>2: The database fully satisfies the application requirement, but with some non-functional impact to the application (e.g. performance)</t>
  </si>
  <si>
    <t>3: The database fully satisfies the application requirement</t>
  </si>
  <si>
    <t>Web scale data for modern applications</t>
  </si>
  <si>
    <t>MongoDB Atlas</t>
  </si>
  <si>
    <t>What are some of the things you wish you could do with your technology that you can’t do currently? What do you think it would take to get there?</t>
  </si>
  <si>
    <t>Tell me about a time that you couldn’t evolve an existing app to keep up with the requirements. What prevented you from iterating?</t>
  </si>
  <si>
    <t>Data Complexity &amp; Variety (how complex is the info architecture and how many different complex shapes)</t>
  </si>
  <si>
    <t>What limits are you hitting with your RDBMS? Where is the bottleneck if you reached one?</t>
  </si>
  <si>
    <t>Workload (amount of reads and/or writes of what size data per second, varying how over a 24 hour period)</t>
  </si>
  <si>
    <t>Bulk Data Import/Export performance requirements</t>
  </si>
  <si>
    <t>Do you expect major growth in the future? In other words, what kind of scale requirements do we expect?</t>
  </si>
  <si>
    <t>Programmable Infrastructure / Cognitive Automation</t>
  </si>
  <si>
    <t>How would you describe the resilience level of your current systems of record and mainframe systems? Help me understand the types of  operational issues you’ve had with them in the past 12 months. What impact did they have?</t>
  </si>
  <si>
    <t>If you had the opportunity to define them, what key capabilities would you add to the way you ensure systems are available and the business continues to run? Why would those be important?</t>
  </si>
  <si>
    <t>What are your biggest risk factors in maintaining uptime and meeting your SLAs?</t>
  </si>
  <si>
    <t>What are the impacts to your business of your current systems going down or failing to meet performance SLAs? Tell me about the last time that happened.</t>
  </si>
  <si>
    <t>How would you rate your ability to respond to requests from the business? How quickly can your teams prototype new apps or iterate on existing apps?</t>
  </si>
  <si>
    <t>Tell me about how development and ops work together to bring an app to production.</t>
  </si>
  <si>
    <t>Do you have the need to support infrastructure in private cloud as well as public cloud for few application - if so, how?</t>
  </si>
  <si>
    <t>Do you have the need to support infrastructure in multiple public cloud service provides for few application - if so, how?</t>
  </si>
  <si>
    <t>What are the driving factors for the need to connect to public cloud from your private data center?</t>
  </si>
  <si>
    <t>Security</t>
  </si>
  <si>
    <t xml:space="preserve">If you had the opportunity to define them, what capabilities are you missing today that you would need to ensure the security of your environment and data? Why would those be important? </t>
  </si>
  <si>
    <t>What is the potential impact of failing to have those capabilities in place?</t>
  </si>
  <si>
    <t>What would the impact be of a data breach, whether it was of data in flight or data at rest?</t>
  </si>
  <si>
    <t xml:space="preserve">What type(s) of data exposure are you comfortable with internally? How important is encryption of data regardless of where it is? Why? </t>
  </si>
  <si>
    <t>What  security and/or redaction strategies to you have in place for applications accessing the data in the mainframe? How is filtering handled (e.g. personal information)? What is the best way to handle it in your opinion?</t>
  </si>
  <si>
    <t>How do you currently manage role-based access to that data?</t>
  </si>
  <si>
    <t>How important is it to connect to your private LDAP from within the cloud services?</t>
  </si>
  <si>
    <t>Total cost of Ownership</t>
  </si>
  <si>
    <t>How many MIPS do you currently have provisioned for your mainframe in total?</t>
  </si>
  <si>
    <t xml:space="preserve">What are the strategies to manage/control the increasing MIPS and related costs? How effective were these strategies so far? What else do you already have planned? </t>
  </si>
  <si>
    <t>What is the impact of failing to implement these cost controls by &lt;DATE&gt;? How does achieving (or missing) that date impact you personally?</t>
  </si>
  <si>
    <t>The high cost of supporting traditional Relational databases can impact a company’s margin and limit its’ ability to invest in innovation. Describe how reduced operational costs could be used in your organization to improve profitability and/or invest in innovation.</t>
  </si>
  <si>
    <t>What are the top 3 factors driving the cost to run your existing applications and data platforms today?</t>
  </si>
  <si>
    <t>How long are your typical development cycles? What percentage of projects are delivered on time, on budget and on spec?</t>
  </si>
  <si>
    <t>Legacy &amp; Mainframe modernization</t>
  </si>
  <si>
    <t>A mainframe’s business criticality makes it subject to very tight Change Management restrictions. Tell me about the data elements you would like to store that you currently can’t keep because data models haven’t kept up with business requirements? How are you overcoming those issues?</t>
  </si>
  <si>
    <t xml:space="preserve">Timely access to data for all teams is essential to explore new business opportunities. What types of data are stored on the mainframe today? How is that data used in support of the business? How easy is it for your teams to access data in the mainframe for experimental purposes and other use cases? </t>
  </si>
  <si>
    <t>How easy is it to build new applications that make use of the mainframe data?</t>
  </si>
  <si>
    <t>How is your organization looking to use social/geospatial/etc data to gain additional customer insights on DB2?  How rapidly are you able to build new applications to use this data?</t>
  </si>
  <si>
    <t>Who are your top competitors, and what innovations are they releasing to market that cause you the greatest concern?</t>
  </si>
  <si>
    <t>What percentage of your time is dedicated to innovation vs. “keep the lights on” projects?</t>
  </si>
  <si>
    <t>What are the most innovative apps that you’re focused on today?</t>
  </si>
  <si>
    <t>Cloud native databases</t>
  </si>
  <si>
    <t>Postgres</t>
  </si>
  <si>
    <t>CosmosDB</t>
  </si>
  <si>
    <t>DynamoB</t>
  </si>
  <si>
    <t>Freedom from platform lock-in</t>
  </si>
  <si>
    <t>Yes
70+ regions on Azure, AWS, and GCP.
MongoDB can also be downloaded and run on self-managed infrastructure on-premise or in the cloud</t>
  </si>
  <si>
    <t xml:space="preserve">Postgres version differs in each cloud service provider, Postgres on AWS Aurora is different Postgres on RDS, which is different from Azure, and from GCP
</t>
  </si>
  <si>
    <t>No</t>
  </si>
  <si>
    <t xml:space="preserve">No
DynamoDB is based on a proprietary code base. Developers are not able to access the underlying source code. </t>
  </si>
  <si>
    <t>Auto-scale in response to application demand</t>
  </si>
  <si>
    <t>Yes</t>
  </si>
  <si>
    <t>No native sharding to scale out writes or databases. 3rd party solutions trade away core RDBMS features (ACID, Foreign Keys, JOINs)</t>
  </si>
  <si>
    <t>Yes
Autoscaled RU/s are 50% more expensive</t>
  </si>
  <si>
    <t>Partial support</t>
  </si>
  <si>
    <t>Fully compatible with MongoDB API</t>
  </si>
  <si>
    <t>NA</t>
  </si>
  <si>
    <t xml:space="preserve">
No: Incomplete
Imitation API. Fails 60+% of correctness tests. Most closely resembles MongoDB in 2016</t>
  </si>
  <si>
    <t xml:space="preserve">Key-value queries only. For more complicated queries, data must be copied into additional AWS technologies, which adds latency, cost, and complexity. 
</t>
  </si>
  <si>
    <t>Ad hoc, conversational multi-document ACID transactions across partitions</t>
  </si>
  <si>
    <t xml:space="preserve">
Yes
Snapshot isolation with all or nothing execution
Distributed transactions across partitions (shards)</t>
  </si>
  <si>
    <t>Full transaction support</t>
  </si>
  <si>
    <t>No
Stored procedures only, cannot be executed via the MongoDB API
No cross-partition transactions</t>
  </si>
  <si>
    <t xml:space="preserve">Eventually consistent by default; Consistent reads are double the cost. There is also no guarantee of consistency for reads that rely on certain types of indexes. Reads leveraging global tables are eventually consistent. </t>
  </si>
  <si>
    <t xml:space="preserve">JSON data type support
</t>
  </si>
  <si>
    <t xml:space="preserve">
BSON (Binary JSON) 
Basic JSON + longs, doubles, floats, decimal, dates, and times</t>
  </si>
  <si>
    <t>Tables, rows and columns look nothing like objects in code. Schema modifications impact app performance and availability</t>
  </si>
  <si>
    <t xml:space="preserve">
Partial BSON support
Some data types cannot be used or modified</t>
  </si>
  <si>
    <t xml:space="preserve">JSON-formatted documents with limited support for data types. Indexing only on top level JSON keys. 
No support for dates and support for only 1 numeric type. Types must be preserved on the client, which adds app complexity and limits database re-use. </t>
  </si>
  <si>
    <t>Maximum JSON document size</t>
  </si>
  <si>
    <t>2MB</t>
  </si>
  <si>
    <t xml:space="preserve">400 KB record size limit. </t>
  </si>
  <si>
    <t>Maximum Query Execution time</t>
  </si>
  <si>
    <t>Unlimited
60 seconds for a transaction (tunable)</t>
  </si>
  <si>
    <t>Query performance in MongoDB is far higher, however these are two different query engines</t>
  </si>
  <si>
    <t>30 seconds
5 seconds for a single operation, ie a transaction</t>
  </si>
  <si>
    <t xml:space="preserve">Indexes are sized and provisioned separately from underlying data. Each index is a materialized view and an additional cost. Writes require updates to table indexes, which also incur DynamoDB write units. 
DynamoDB offers Global Secondary Indexes or Local Secondary Indexes: hash or hash-range only. Index keys can only be String, Number, Binary data types
</t>
  </si>
  <si>
    <t>JSON schema for data governance controls</t>
  </si>
  <si>
    <t>Yes
Schema controls enforced in the database</t>
  </si>
  <si>
    <t>Requires proprietary SQL extensions, primitive JSON only, no schema governance, black box: no statistics for query optimization</t>
  </si>
  <si>
    <t>No
Schema controls must be written in the application</t>
  </si>
  <si>
    <r>
      <rPr>
        <sz val="10"/>
        <rFont val="Arial"/>
      </rPr>
      <t>No native support for data governance.</t>
    </r>
    <r>
      <rPr>
        <sz val="10"/>
        <color rgb="FF000000"/>
        <rFont val="Arial"/>
      </rPr>
      <t xml:space="preserve"> </t>
    </r>
  </si>
  <si>
    <t>Integrated text search</t>
  </si>
  <si>
    <t xml:space="preserve">Yes
Native text indexes and Lucene indexes with Atlas Search
</t>
  </si>
  <si>
    <t xml:space="preserve">
No
Requires integration with separate search engine</t>
  </si>
  <si>
    <t>Integrated graph traversals from the MongoDB API</t>
  </si>
  <si>
    <t>No
Requires separate Gremlin API, adds cost and dev complexity.  No support for the $graphLookup stage.</t>
  </si>
  <si>
    <t>Materialized Views</t>
  </si>
  <si>
    <t>Yes
On-demand materialized views</t>
  </si>
  <si>
    <t xml:space="preserve">Indexes are materialized views that are an additional cost. Hash or hash-range only; index keys can only be String, Number, Binary data types </t>
  </si>
  <si>
    <t>UDFs</t>
  </si>
  <si>
    <t>Yes
Custom Aggregation Expressions</t>
  </si>
  <si>
    <t>Not for the MongoDB emulated API</t>
  </si>
  <si>
    <t>Cloud deployment models</t>
  </si>
  <si>
    <t>Multi-region cluster</t>
  </si>
  <si>
    <t>Yes: Atlas Global Clusters
Active-active, write everywhere with each region mastering its own partitions, eliminating data loss and maintaining strong data consistency</t>
  </si>
  <si>
    <t>No built in failover. Requires 3rd party clustering with 30-180  second failover</t>
  </si>
  <si>
    <t>Yes: Multi-Master
Conflict resolution can result in data loss, eventual data consistency by default</t>
  </si>
  <si>
    <t>Sharding Flexibility</t>
  </si>
  <si>
    <t>No
Hash sharding only, no way to refine shard key, maximum shard size of 10GB drives rapid cost escalation even for smaller data sets</t>
  </si>
  <si>
    <t>Yes
Shard by range, hash, zone (Atlas Global Clusters). Refinable shard keys (4.4), shards can be multi-TB</t>
  </si>
  <si>
    <t>Cloud provider services</t>
  </si>
  <si>
    <t>Monitoring</t>
  </si>
  <si>
    <t xml:space="preserve">Real-time performance tracking and historical monitoring across over 100 metrics. Alerting and optimization tools included. </t>
  </si>
  <si>
    <t>Only 15 DynamoDB metrics are reported by AWS CloudWatch</t>
  </si>
  <si>
    <t>Continuous backup with on-demand restore</t>
  </si>
  <si>
    <t>No
Snapshots taken every 4 hours, restore via service ticket to Azure engineers (PiT restore announced at Build2020 but not yet available)</t>
  </si>
  <si>
    <t xml:space="preserve">On-demand and continuous backups available but many configuration settings need to be recreated on tables; adds pricing complexity 
DynamoDB offers both on-demand and continuous backups. However, many configuration settings (IAM policies, cloudwatch metrics, etc) need to be restored manually on the tables. 
Users pay for both backing up data and restoring data, at different rates depending on whether they’re using on-demand on continuous backup, which adds pricing complexity. No ability query snapshots to restore granular data quickly. 
</t>
  </si>
  <si>
    <t>Encryption of data in-motion, at rest, and in use at field-level</t>
  </si>
  <si>
    <t>Partial
No field-level encryption for protecting data in-use. Plaintext can be read from memory.</t>
  </si>
  <si>
    <t>Yes
With field-level encryption, MongoDB engineers have no access to plaintext.</t>
  </si>
  <si>
    <t xml:space="preserve">Encryption at rest available for new tables; adds cost and pricing complexity
Encryption at rest available only for new tables; not available for DynamoDB streams, which are used for change data capture and global replication. Partition and sort keys are also not encrypted. 
While enabling encryption at rest is offered at no additional charge, customers are charged for all calls to AWS Key Management Service, increasing cost and complexity
</t>
  </si>
  <si>
    <t>Granular role-based access control</t>
  </si>
  <si>
    <t>No
Read-only or full database access</t>
  </si>
  <si>
    <t>Embeddable database for mobile devices</t>
  </si>
  <si>
    <t>Yes: MongoDB Realm</t>
  </si>
  <si>
    <t>Integrated Data Lake for long running analytics queries</t>
  </si>
  <si>
    <t>Yes: Atlas Data Lake
Query via MQL and SQL, supports MongoDB data and variety of external formats, including Avro, Parquet, etc</t>
  </si>
  <si>
    <t>Partial
Azure Synapse Link (still in preview) syncs data into a separate analytical store within Cosmos DB that can be queried via Azure Synapse Analytics. This duplicates data, increases cost, and requires the use of separate APIs from transactional workloads.</t>
  </si>
  <si>
    <t>Patrial
AWS Athena &amp; RedShift have different SQL query engines based on Pristo and Postgres.</t>
  </si>
  <si>
    <t>Upgrade path between different releases</t>
  </si>
  <si>
    <t>Access to and upgrade between all supported versions
v3.6, v4.0, v4.2, v4.4</t>
  </si>
  <si>
    <t>No 
Customer must export existing data, then load to new cluster, and ensure they create the appropriate indexes</t>
  </si>
  <si>
    <t>Access to MongoDB expertise: hundreds of engineers with multi-year MongoDB development, support, and consulting experience</t>
  </si>
  <si>
    <t>Single bill for CSP, including all CSP services and the database</t>
  </si>
  <si>
    <t xml:space="preserve">
Yes
MongoDB Atlas can be purchased via the Azure Marketplace</t>
  </si>
  <si>
    <t>Different versions, different tools from on-prem to cloud</t>
  </si>
  <si>
    <t>Monthly Cost</t>
  </si>
  <si>
    <t>30,000 database operations per second, with a 50/50 key-value read / write pattern
2KB document size
1TB of storage
Database cluster provisioned to US West Azure Region
1 month of provisioned capacity = 730 hours</t>
  </si>
  <si>
    <t>Application Name</t>
  </si>
  <si>
    <t>Application X</t>
  </si>
  <si>
    <t>Description</t>
  </si>
  <si>
    <t>App Owner Name and Contact Info</t>
  </si>
  <si>
    <t>Owner X</t>
  </si>
  <si>
    <t>Alternative DB Name</t>
  </si>
  <si>
    <t>Database X</t>
  </si>
  <si>
    <t>MongoDB</t>
  </si>
  <si>
    <t>DB1</t>
  </si>
  <si>
    <t>DB2</t>
  </si>
  <si>
    <t>DB3</t>
  </si>
  <si>
    <t>DB4</t>
  </si>
  <si>
    <t>DB5</t>
  </si>
  <si>
    <t>DB6</t>
  </si>
  <si>
    <t>DB7</t>
  </si>
  <si>
    <t>DB8</t>
  </si>
  <si>
    <t>Application Requirement</t>
  </si>
  <si>
    <t>Weight</t>
  </si>
  <si>
    <t>Rating</t>
  </si>
  <si>
    <t>Score</t>
  </si>
  <si>
    <t>Comments</t>
  </si>
  <si>
    <t>Data Model</t>
  </si>
  <si>
    <t xml:space="preserve">Accommodate frequent application changes </t>
  </si>
  <si>
    <t>Evolving application requirements demand frequent schema changes.</t>
  </si>
  <si>
    <t>Not Used</t>
  </si>
  <si>
    <t>Enable faster feature development and iteration</t>
  </si>
  <si>
    <t>Support developer ease-of-use and productivity with a data model aligned to the structure of objects in modern programming languages.</t>
  </si>
  <si>
    <t>Store multi-structured data</t>
  </si>
  <si>
    <t>The application needs to manage more than just structured, tabular data. The data structures are becoming less consistent, and increasingly each record needs to store different attributes.</t>
  </si>
  <si>
    <t>Store JSON data</t>
  </si>
  <si>
    <t>Ability to natively store, index, query and manipulate JSON data.</t>
  </si>
  <si>
    <t>Store binary data</t>
  </si>
  <si>
    <t>Ability to store binary data such as images, documents, movie files, etc. in the database, without relying on an external filesystems.</t>
  </si>
  <si>
    <t>Ensure the application data can, by default, read the most recent version of the data</t>
  </si>
  <si>
    <t>Strong consistency. Ability for the application to read its own writes.</t>
  </si>
  <si>
    <t>Transactional guarantees per object / record</t>
  </si>
  <si>
    <t>Enforcement of ACID guarantees for database operations on data in a single document.</t>
  </si>
  <si>
    <t>Transactional guarantees across multiple records</t>
  </si>
  <si>
    <t>Enforcement of ACID guarantees for database operations that span multiple objects/documents. Note: intermediate document data modeling is likely necessary to determine if multiple records can be represented by one document. Consult MongoDB architects for guidance if assistance is required.</t>
  </si>
  <si>
    <t>Foreign Key controls</t>
  </si>
  <si>
    <t>Application require foreign key enforcement, to restrict data being added without valid foreign keys.</t>
  </si>
  <si>
    <t>Data governance controls</t>
  </si>
  <si>
    <t>Enforce structure of data stored in records, including presence of fields, data types, data formats, and permissible values.</t>
  </si>
  <si>
    <t>Centralized data governance controls across multiple schema</t>
  </si>
  <si>
    <t>Enforce a centralized schema with versioning that cannot be modified by developers (Note: this approach is increasingly regarded as an anti-pattern in agile development methodologies).</t>
  </si>
  <si>
    <t>Use database as Operational Data Store</t>
  </si>
  <si>
    <t>The application utilise the database to improve application response time (order of milliseconds) by accessing the data from a cached copy stored in the database.</t>
  </si>
  <si>
    <t>Main data store</t>
  </si>
  <si>
    <t>Permanent persistent data is stored as the primary data storage solution on the Database.</t>
  </si>
  <si>
    <t>Store time series data</t>
  </si>
  <si>
    <t>The application store duplication information based on the time series related to the entry in the database. Eg. Stock Tickers or monitoring data over time.</t>
  </si>
  <si>
    <t>Use data in a catalog application</t>
  </si>
  <si>
    <t>The application present records to the user with attached tags and allow users to search on any combination of tags to narrow down their search results.</t>
  </si>
  <si>
    <t>Use data to build graph networks</t>
  </si>
  <si>
    <t>The application use the database to build graph structures with nodes which contain edges and properties in the stores data.</t>
  </si>
  <si>
    <t xml:space="preserve">Data is used in hierarchical Aggregation </t>
  </si>
  <si>
    <t>Event streams from various servers are pushed into the database, and aggregated over a multitude of time spans. Pre-aggregated data will speed up query time when navigating application front ends.</t>
  </si>
  <si>
    <t>Unify segmented data sets</t>
  </si>
  <si>
    <t>Multiple applications and data stores have information about a specific data entry, but the business require a single unified business view of the entity.</t>
  </si>
  <si>
    <t>Frequent 1:1 relationships</t>
  </si>
  <si>
    <t>Data is modelled in 1:1 relationships and is accessed together on a regular basis.</t>
  </si>
  <si>
    <t>Frequent 1:Few relationships</t>
  </si>
  <si>
    <t>Data is modelled in 1:many relationship with a limited or small set of values.</t>
  </si>
  <si>
    <t>Frequent 1:very many relationships</t>
  </si>
  <si>
    <t>Data is modelled in 1:many relationship with a large number or unlimited number of related documents.</t>
  </si>
  <si>
    <t>Query and combine data with multiple potential relationships</t>
  </si>
  <si>
    <t>Data with Many:Many relationships. Requirement to query entities where there are multiple relationships between different attributes, or perform ad-hoc queries that need to combine previously unrelated entities.</t>
  </si>
  <si>
    <t>Totals</t>
  </si>
  <si>
    <t>Query Requirements</t>
  </si>
  <si>
    <t>Key-Value access</t>
  </si>
  <si>
    <t>Data is always accessed using a unique identifier called a key.</t>
  </si>
  <si>
    <t>Range access</t>
  </si>
  <si>
    <t xml:space="preserve">Range identifiers allow access to multiple documents that satisfy the specified query. </t>
  </si>
  <si>
    <t>Aggregation</t>
  </si>
  <si>
    <t>Data can be grouped and manipulated to yield calculated properties or statistical calculations, in real time.</t>
  </si>
  <si>
    <t>Geospatial access</t>
  </si>
  <si>
    <t>Application allow queries related to the geospatial coordinates with geometry specifiers like box, sphere and center.</t>
  </si>
  <si>
    <t>Text search</t>
  </si>
  <si>
    <t>Data can be accessed using free text search with in the contents of the data.</t>
  </si>
  <si>
    <t>Graph lookup</t>
  </si>
  <si>
    <t>Access data according to graph network derived from data nodes with defined edges and properties.</t>
  </si>
  <si>
    <t>Restrict data responses</t>
  </si>
  <si>
    <t>Allow application to specify the data required to limit the response size or restrict access to data.</t>
  </si>
  <si>
    <t>Control access to sensitive data</t>
  </si>
  <si>
    <t xml:space="preserve">Restrict access to subsets of data to applications as part of a larger data set. </t>
  </si>
  <si>
    <t>Flexible access paths to the data</t>
  </si>
  <si>
    <t>Fast access to data by any attribute, enabled by secondary indexes.</t>
  </si>
  <si>
    <t>Developer ease-of-use for fast query development</t>
  </si>
  <si>
    <t>Availability of client drivers that implement the methods and functions of native programming languages.</t>
  </si>
  <si>
    <t>Query across hierarchical and connected data structures to build relationship of entities</t>
  </si>
  <si>
    <t>Recursive JOIN (equivalent to the Oracle CONNECT_BY condition).</t>
  </si>
  <si>
    <t xml:space="preserve">Support for Querying the Archived Data </t>
  </si>
  <si>
    <t xml:space="preserve">Requirement for firing query data in  S3 bucket / Run federated query on the archived data in S3 
</t>
  </si>
  <si>
    <t>Application relies on centralized logic that is stored and executed in the database</t>
  </si>
  <si>
    <t>Stored procedures, triggers and User Defined Functions. If an existing application relies on database-side code, a rewrite of the database-side logic will be required when migrating to MongoDB.</t>
  </si>
  <si>
    <t>Generate reports, dashboards and visualisations from the application's data</t>
  </si>
  <si>
    <t>Expose the database as an ODBC data source for querying with SQL-based BI and analytics tools.</t>
  </si>
  <si>
    <t>Performance &amp; Scale</t>
  </si>
  <si>
    <t>Lowest latency database operations for best customer experience</t>
  </si>
  <si>
    <t>Read and write data with consistently low response times, even at scale with no requirement for external cache tools.</t>
  </si>
  <si>
    <t>Affordably accommodate growing data volumes, expanding user base</t>
  </si>
  <si>
    <t>Scale the database across commodity hardware on-prem or in the cloud as the application grows, while maintaining full database functionality, and without imposing application changes.</t>
  </si>
  <si>
    <t>Distribute data across multiple geographic areas for localised reads and writes</t>
  </si>
  <si>
    <t>Geographically distribute the database across regions to distribute the data to designated locations for global reads and writes.</t>
  </si>
  <si>
    <t>Localise data for faster reads across geographical locations</t>
  </si>
  <si>
    <t>Geographically distribute the database across regions to co-locate data close to users access to the global data set through replication.</t>
  </si>
  <si>
    <t>Caching</t>
  </si>
  <si>
    <t>Caching latest/frequently accessed or inserted data</t>
  </si>
  <si>
    <t>Automatically distribute sharded data</t>
  </si>
  <si>
    <t>Distributing data across a multitude of shards automatically with no downtime to expand data storage.</t>
  </si>
  <si>
    <t>Scale data storage past hardware limitations</t>
  </si>
  <si>
    <t>Distributing data across multiple shards horizontal scaling on commodity hardware at lower cost.</t>
  </si>
  <si>
    <t>Availability &amp; Disaster Recovery</t>
  </si>
  <si>
    <t>Enforce data durability to protect against data loss in the event of multiple failure scenarios</t>
  </si>
  <si>
    <t>Safely persist data to storage that will survive hardware and software failures affecting single nodes, racks, and complete data centers.</t>
  </si>
  <si>
    <t>Maintain service continuity (high availability) in the event of hardware or software failures that can impact complete data centers, or during maintenance events</t>
  </si>
  <si>
    <t xml:space="preserve">Maintain multiple replicas of the data across a cluster of nodes within and across datacenters, with the ability to automatically failover in the event of an outage. Uses rolling restarts to maintain continuity during upgrades and maintenance. </t>
  </si>
  <si>
    <t>Recover data in the event of local disaster or data corruption</t>
  </si>
  <si>
    <t>Database backup with the ability to quickly recover state to a specific point in time.</t>
  </si>
  <si>
    <t>Encryption at rest</t>
  </si>
  <si>
    <t>Encrypt data that is stored in the database at the point when it is written to disk, for regulatory purposes.</t>
  </si>
  <si>
    <t>Encryption of communication</t>
  </si>
  <si>
    <t>TLS/SSL encryption for communication with the database, securing data over the wire.</t>
  </si>
  <si>
    <t>Client-Side Field Level Encryption</t>
  </si>
  <si>
    <t>Drivers capable of  encrypting  data prior to transmitting data over the wire to the server. Only applications with access to the correct encryption keys can decrypt and read the protected data. Deleting an encryption key renders all data encrypted using that key as permanently unreadable.</t>
  </si>
  <si>
    <t>Secure authorization</t>
  </si>
  <si>
    <t>Provide a secure method of authorizing a user for access to the database. Eg. SCRAM-SHA1 or x509.</t>
  </si>
  <si>
    <t>Access Controls</t>
  </si>
  <si>
    <t>Enforce fine grained access controls to ensure data security and to limit access to sensitive data, that comply to regulatory requirements.</t>
  </si>
  <si>
    <t>Audit logs for database operations</t>
  </si>
  <si>
    <t>Maintain audit log of all database operations for forensic analysis and regulatory purposes.</t>
  </si>
  <si>
    <t>Enterprise access management</t>
  </si>
  <si>
    <t>Allow the use of Enterprise Access management to be used when interacting with the database. Eg. LDAP &amp; Kerberos.</t>
  </si>
  <si>
    <t>Platform</t>
  </si>
  <si>
    <t xml:space="preserve">
Platform Utilization/Micro services</t>
  </si>
  <si>
    <t>Number of applications built on this DB. Does each applications has its own dedicated DB / Schema.</t>
  </si>
  <si>
    <t xml:space="preserve">
Developer Community</t>
  </si>
  <si>
    <t>Number of developers building Applications on this Platform and how they are distributed geographically.</t>
  </si>
  <si>
    <t xml:space="preserve">
Operational Support</t>
  </si>
  <si>
    <t>Number of Operational Support staff supporting this Platform, broken down by QA, Production and any other environments, and how they are distributed geographically.</t>
  </si>
  <si>
    <t>Product Support</t>
  </si>
  <si>
    <t>Product  support and  expectation with respect to SLA’s.</t>
  </si>
  <si>
    <t xml:space="preserve">System agility </t>
  </si>
  <si>
    <t>Application agility is the ability to maintain your systems in response to market realities.</t>
  </si>
  <si>
    <t>Data as Service</t>
  </si>
  <si>
    <t>Are there any plans to expose the data via REST APIs? Is this partly to fulfil initiaitives?</t>
  </si>
  <si>
    <t>Single View of Customer</t>
  </si>
  <si>
    <t>Enabling a single view of a customer (or are being currently developed or are desired for the future)?</t>
  </si>
  <si>
    <t>Operational Management</t>
  </si>
  <si>
    <t>Native service automation</t>
  </si>
  <si>
    <t>Automation tools to deploy and manage database clusters.</t>
  </si>
  <si>
    <t>Service &amp; Hardware Monitoring</t>
  </si>
  <si>
    <t>Tools to monitor database and hardware performance.</t>
  </si>
  <si>
    <t>Automated Backup solutions</t>
  </si>
  <si>
    <t>Automated database backup and restore functionality with point-in-time recovery.</t>
  </si>
  <si>
    <t xml:space="preserve">Technology Stack Integration of Automation </t>
  </si>
  <si>
    <t>Automation integration with existing tech stack configuration management and orchestration tools, through API.</t>
  </si>
  <si>
    <t>Graphical User Interface for Data Discovery</t>
  </si>
  <si>
    <t>GUI based tool to explore data in the database, analyze data structures and identify slow operations.</t>
  </si>
  <si>
    <t>Global oversight of complete IT infrastructure from a single management UI.</t>
  </si>
  <si>
    <t>Issues that risk affecting customer experience can be quickly identified and isolated to specific components – whether attributable to devices, hardware infrastructure, networks, APIs, application code, databases and more. Enabled by integration with APM platforms.</t>
  </si>
  <si>
    <t>Deployment Model</t>
  </si>
  <si>
    <t>Cloud deployable</t>
  </si>
  <si>
    <t>Take advantage of cloud architecture for elastic, multi-region scale-out. Support for public and private cloud platforms.</t>
  </si>
  <si>
    <t>Multi-Cloud deployment</t>
  </si>
  <si>
    <t>Deploy a cluster across multiple cloud providers (e.g. AWS, Microsoft Azure, Google Cloud) using the same interface.</t>
  </si>
  <si>
    <t>Consume the database as a service hosted in the cloud</t>
  </si>
  <si>
    <t>Reduce operational overhead by connecting the application to a database service with operations run by the database provider.</t>
  </si>
  <si>
    <t>Self hostable</t>
  </si>
  <si>
    <t>Host the database in private data centers for control over data.</t>
  </si>
  <si>
    <t>Workload Isolation</t>
  </si>
  <si>
    <t>Run operational and analytical workloads in the same cluster.</t>
  </si>
  <si>
    <t>Support for hybrid cloud environment</t>
  </si>
  <si>
    <t>DB deployed in a environment that uses a mix of on-premises, private cloud and third-party, public cloud services with orchestration between the two platforms.</t>
  </si>
  <si>
    <t>Category</t>
  </si>
  <si>
    <t>Maximum</t>
  </si>
  <si>
    <t>Data modeling</t>
  </si>
  <si>
    <t>Query requirements</t>
  </si>
  <si>
    <t>Performance &amp; scalability</t>
  </si>
  <si>
    <t>Availability &amp; disaster recovery</t>
  </si>
  <si>
    <t>Operational management</t>
  </si>
  <si>
    <t>Deployment model</t>
  </si>
  <si>
    <t>Total</t>
  </si>
  <si>
    <t>Does not Satisfy Requirements</t>
  </si>
  <si>
    <t>Useful</t>
  </si>
  <si>
    <t>Partially Satisfy Requirements</t>
  </si>
  <si>
    <t>Needed</t>
  </si>
  <si>
    <t>Satisfy Requirements</t>
  </si>
  <si>
    <t>Critical</t>
  </si>
  <si>
    <t>Satisfy Requirements (Optimally)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</si>
</sst>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27">
    <font>
      <sz val="10"/>
      <color rgb="FF000000"/>
      <name val="Arial"/>
    </font>
    <font>
      <b/>
      <sz val="10"/>
      <color theme="1"/>
      <name val="Calibri"/>
    </font>
    <font>
      <b/>
      <sz val="14"/>
      <color rgb="FFFFFFFF"/>
      <name val="Calibri"/>
    </font>
    <font>
      <sz val="10"/>
      <color theme="1"/>
      <name val="Calibri"/>
    </font>
    <font>
      <b/>
      <i/>
      <sz val="10"/>
      <color theme="1"/>
      <name val="Calibri"/>
    </font>
    <font>
      <b/>
      <sz val="12"/>
      <color rgb="FFFFFFFF"/>
      <name val="Calibri"/>
    </font>
    <font>
      <sz val="11"/>
      <color rgb="FF000000"/>
      <name val="Arial"/>
    </font>
    <font>
      <sz val="11"/>
      <color rgb="FF666666"/>
      <name val="Roboto"/>
    </font>
    <font>
      <sz val="11"/>
      <color theme="1"/>
      <name val="Arial"/>
    </font>
    <font>
      <b/>
      <sz val="12"/>
      <color rgb="FFFFFFFF"/>
      <name val="Arial"/>
    </font>
    <font>
      <sz val="10"/>
      <color theme="1"/>
      <name val="Arial"/>
    </font>
    <font>
      <sz val="10"/>
      <color theme="1"/>
      <name val="Calibri"/>
    </font>
    <font>
      <sz val="10"/>
      <color theme="1"/>
      <name val="Arial"/>
    </font>
    <font>
      <b/>
      <sz val="14"/>
      <color rgb="FFFFFFFF"/>
      <name val="Arial"/>
    </font>
    <font>
      <sz val="10"/>
      <name val="Arial"/>
    </font>
    <font>
      <b/>
      <sz val="11"/>
      <color rgb="FF000000"/>
      <name val="Arial"/>
    </font>
    <font>
      <b/>
      <sz val="10"/>
      <color theme="1"/>
      <name val="Arial"/>
    </font>
    <font>
      <b/>
      <sz val="11"/>
      <color theme="1"/>
      <name val="Arial"/>
    </font>
    <font>
      <b/>
      <sz val="10"/>
      <color rgb="FF000000"/>
      <name val="Arial"/>
    </font>
    <font>
      <b/>
      <sz val="12"/>
      <color rgb="FF000000"/>
      <name val="Arial"/>
    </font>
    <font>
      <b/>
      <sz val="12"/>
      <color theme="1"/>
      <name val="Calibri"/>
    </font>
    <font>
      <b/>
      <sz val="12"/>
      <color rgb="FF000000"/>
      <name val="Calibri"/>
    </font>
    <font>
      <b/>
      <sz val="12"/>
      <color theme="1"/>
      <name val="Arial"/>
    </font>
    <font>
      <b/>
      <sz val="14"/>
      <color theme="1"/>
      <name val="Arial"/>
    </font>
    <font>
      <b/>
      <sz val="14"/>
      <color rgb="FF000000"/>
      <name val="Arial"/>
    </font>
    <font>
      <sz val="14"/>
      <color theme="1"/>
      <name val="Arial"/>
    </font>
    <font>
      <b/>
      <sz val="10"/>
      <name val="Arial"/>
    </font>
  </fonts>
  <fills count="18">
    <fill>
      <patternFill patternType="none"/>
    </fill>
    <fill>
      <patternFill patternType="gray125"/>
    </fill>
    <fill>
      <patternFill patternType="solid">
        <fgColor rgb="FF666666"/>
        <bgColor rgb="FF666666"/>
      </patternFill>
    </fill>
    <fill>
      <patternFill patternType="solid">
        <fgColor rgb="FFCFE2F3"/>
        <bgColor rgb="FFCFE2F3"/>
      </patternFill>
    </fill>
    <fill>
      <patternFill patternType="solid">
        <fgColor rgb="FFD9D9D9"/>
        <bgColor rgb="FFD9D9D9"/>
      </patternFill>
    </fill>
    <fill>
      <patternFill patternType="solid">
        <fgColor rgb="FFEFEFEF"/>
        <bgColor rgb="FFEFEFEF"/>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38761D"/>
        <bgColor rgb="FF38761D"/>
      </patternFill>
    </fill>
    <fill>
      <patternFill patternType="solid">
        <fgColor rgb="FFFFFFFF"/>
        <bgColor rgb="FFFFFFFF"/>
      </patternFill>
    </fill>
    <fill>
      <patternFill patternType="solid">
        <fgColor rgb="FFCCCCCC"/>
        <bgColor rgb="FFCCCCCC"/>
      </patternFill>
    </fill>
    <fill>
      <patternFill patternType="solid">
        <fgColor rgb="FFF3F3F3"/>
        <bgColor rgb="FFF3F3F3"/>
      </patternFill>
    </fill>
    <fill>
      <patternFill patternType="solid">
        <fgColor rgb="FF93C47D"/>
        <bgColor rgb="FF93C47D"/>
      </patternFill>
    </fill>
    <fill>
      <patternFill patternType="solid">
        <fgColor rgb="FFFFFF00"/>
        <bgColor rgb="FFFFFF00"/>
      </patternFill>
    </fill>
    <fill>
      <patternFill patternType="solid">
        <fgColor rgb="FFFF0000"/>
        <bgColor rgb="FFFF0000"/>
      </patternFill>
    </fill>
    <fill>
      <patternFill patternType="solid">
        <fgColor rgb="FFABDDC5"/>
        <bgColor rgb="FFABDDC5"/>
      </patternFill>
    </fill>
    <fill>
      <patternFill patternType="solid">
        <fgColor rgb="FF434343"/>
        <bgColor rgb="FF434343"/>
      </patternFill>
    </fill>
  </fills>
  <borders count="4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style="medium">
        <color rgb="FF000000"/>
      </top>
      <bottom style="thick">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142">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2" fillId="2" borderId="1" xfId="0" applyFont="1" applyFill="1" applyBorder="1" applyAlignment="1">
      <alignment wrapText="1"/>
    </xf>
    <xf numFmtId="0" fontId="3" fillId="0" borderId="0" xfId="0" applyFont="1" applyAlignment="1">
      <alignment wrapText="1"/>
    </xf>
    <xf numFmtId="0" fontId="3" fillId="3" borderId="2" xfId="0" applyFont="1" applyFill="1" applyBorder="1" applyAlignment="1">
      <alignment wrapText="1"/>
    </xf>
    <xf numFmtId="0" fontId="2" fillId="2" borderId="3" xfId="0" applyFont="1" applyFill="1" applyBorder="1" applyAlignment="1">
      <alignment wrapText="1"/>
    </xf>
    <xf numFmtId="0" fontId="3" fillId="0" borderId="4" xfId="0" applyFont="1" applyBorder="1" applyAlignment="1">
      <alignment wrapText="1"/>
    </xf>
    <xf numFmtId="0" fontId="3" fillId="3" borderId="5" xfId="0" applyFont="1" applyFill="1" applyBorder="1" applyAlignment="1">
      <alignment wrapText="1"/>
    </xf>
    <xf numFmtId="0" fontId="3" fillId="3" borderId="6" xfId="0" applyFont="1" applyFill="1" applyBorder="1" applyAlignment="1">
      <alignment wrapText="1"/>
    </xf>
    <xf numFmtId="0" fontId="3" fillId="3" borderId="7" xfId="0" applyFont="1" applyFill="1" applyBorder="1" applyAlignment="1">
      <alignment wrapText="1"/>
    </xf>
    <xf numFmtId="0" fontId="3" fillId="0" borderId="8" xfId="0" applyFont="1" applyBorder="1" applyAlignment="1">
      <alignment wrapText="1"/>
    </xf>
    <xf numFmtId="0" fontId="2" fillId="2" borderId="2" xfId="0" applyFont="1" applyFill="1" applyBorder="1" applyAlignment="1">
      <alignment wrapText="1"/>
    </xf>
    <xf numFmtId="0" fontId="3" fillId="3" borderId="2" xfId="0" applyFont="1" applyFill="1" applyBorder="1" applyAlignment="1">
      <alignment wrapText="1"/>
    </xf>
    <xf numFmtId="0" fontId="4" fillId="4" borderId="1" xfId="0" applyFont="1" applyFill="1" applyBorder="1" applyAlignment="1">
      <alignment wrapText="1"/>
    </xf>
    <xf numFmtId="0" fontId="3" fillId="5" borderId="9" xfId="0" applyFont="1" applyFill="1" applyBorder="1" applyAlignment="1">
      <alignment wrapText="1"/>
    </xf>
    <xf numFmtId="0" fontId="3" fillId="6" borderId="9" xfId="0" applyFont="1" applyFill="1" applyBorder="1" applyAlignment="1">
      <alignment wrapText="1"/>
    </xf>
    <xf numFmtId="0" fontId="3" fillId="7" borderId="9" xfId="0" applyFont="1" applyFill="1" applyBorder="1" applyAlignment="1">
      <alignment wrapText="1"/>
    </xf>
    <xf numFmtId="0" fontId="3" fillId="8" borderId="2" xfId="0" applyFont="1" applyFill="1" applyBorder="1" applyAlignment="1">
      <alignment wrapText="1"/>
    </xf>
    <xf numFmtId="0" fontId="2" fillId="9" borderId="0" xfId="0" applyFont="1" applyFill="1" applyAlignment="1">
      <alignment horizontal="center" wrapText="1"/>
    </xf>
    <xf numFmtId="0" fontId="5" fillId="9" borderId="0" xfId="0" applyFont="1" applyFill="1" applyAlignment="1">
      <alignment horizontal="center"/>
    </xf>
    <xf numFmtId="0" fontId="6" fillId="0" borderId="0" xfId="0" applyFont="1" applyAlignment="1">
      <alignment wrapText="1"/>
    </xf>
    <xf numFmtId="0" fontId="7" fillId="0" borderId="0" xfId="0" applyFont="1" applyAlignment="1"/>
    <xf numFmtId="0" fontId="8" fillId="0" borderId="0" xfId="0" applyFont="1" applyAlignment="1">
      <alignment wrapText="1"/>
    </xf>
    <xf numFmtId="0" fontId="6" fillId="10" borderId="0" xfId="0" applyFont="1" applyFill="1" applyAlignment="1">
      <alignment horizontal="left"/>
    </xf>
    <xf numFmtId="0" fontId="2" fillId="10" borderId="0" xfId="0" applyFont="1" applyFill="1" applyAlignment="1">
      <alignment horizontal="center" wrapText="1"/>
    </xf>
    <xf numFmtId="0" fontId="9" fillId="9" borderId="0" xfId="0" applyFont="1" applyFill="1" applyAlignment="1">
      <alignment horizontal="center"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0" fillId="0" borderId="0" xfId="0" applyFont="1" applyAlignment="1">
      <alignment wrapText="1"/>
    </xf>
    <xf numFmtId="164" fontId="6" fillId="0" borderId="0" xfId="0" applyNumberFormat="1" applyFont="1" applyAlignment="1">
      <alignment wrapText="1"/>
    </xf>
    <xf numFmtId="164" fontId="10" fillId="0" borderId="0" xfId="0" applyNumberFormat="1" applyFont="1" applyAlignment="1">
      <alignment wrapText="1"/>
    </xf>
    <xf numFmtId="0" fontId="16" fillId="12" borderId="26" xfId="0" applyFont="1" applyFill="1" applyBorder="1" applyAlignment="1">
      <alignment horizontal="center" wrapText="1"/>
    </xf>
    <xf numFmtId="0" fontId="13" fillId="2" borderId="0" xfId="0" applyFont="1" applyFill="1" applyAlignment="1">
      <alignment horizontal="center" wrapText="1"/>
    </xf>
    <xf numFmtId="0" fontId="12" fillId="0" borderId="26" xfId="0" applyFont="1" applyBorder="1" applyAlignment="1">
      <alignment vertical="top" wrapText="1"/>
    </xf>
    <xf numFmtId="0" fontId="0" fillId="10" borderId="26" xfId="0" applyFont="1" applyFill="1" applyBorder="1" applyAlignment="1">
      <alignment horizontal="left" vertical="top" wrapText="1"/>
    </xf>
    <xf numFmtId="0" fontId="12" fillId="2" borderId="30" xfId="0" applyFont="1" applyFill="1" applyBorder="1" applyAlignment="1">
      <alignment wrapText="1"/>
    </xf>
    <xf numFmtId="0" fontId="22" fillId="16" borderId="26" xfId="0" applyFont="1" applyFill="1" applyBorder="1" applyAlignment="1">
      <alignment horizontal="center" wrapText="1"/>
    </xf>
    <xf numFmtId="0" fontId="12" fillId="10" borderId="26" xfId="0" applyFont="1" applyFill="1" applyBorder="1" applyAlignment="1">
      <alignment vertical="top" wrapText="1"/>
    </xf>
    <xf numFmtId="0" fontId="12" fillId="0" borderId="37" xfId="0" applyFont="1" applyBorder="1" applyAlignment="1">
      <alignment vertical="top" wrapText="1"/>
    </xf>
    <xf numFmtId="0" fontId="12" fillId="2" borderId="26" xfId="0" applyFont="1" applyFill="1" applyBorder="1" applyAlignment="1">
      <alignment wrapText="1"/>
    </xf>
    <xf numFmtId="0" fontId="12" fillId="17" borderId="26" xfId="0" applyFont="1" applyFill="1" applyBorder="1" applyAlignment="1">
      <alignment wrapText="1"/>
    </xf>
    <xf numFmtId="0" fontId="12" fillId="2" borderId="31" xfId="0" applyFont="1" applyFill="1" applyBorder="1" applyAlignment="1">
      <alignment wrapText="1"/>
    </xf>
    <xf numFmtId="0" fontId="22" fillId="16" borderId="36" xfId="0" applyFont="1" applyFill="1" applyBorder="1" applyAlignment="1">
      <alignment horizontal="center" wrapText="1"/>
    </xf>
    <xf numFmtId="0" fontId="3" fillId="0" borderId="0" xfId="0" applyFont="1" applyAlignment="1">
      <alignment horizontal="center"/>
    </xf>
    <xf numFmtId="0" fontId="12" fillId="2" borderId="38" xfId="0" applyFont="1" applyFill="1" applyBorder="1" applyAlignment="1">
      <alignment wrapText="1"/>
    </xf>
    <xf numFmtId="0" fontId="12" fillId="0" borderId="0" xfId="0" applyFont="1" applyAlignment="1">
      <alignment vertical="top" wrapText="1"/>
    </xf>
    <xf numFmtId="0" fontId="23" fillId="4" borderId="26" xfId="0" applyFont="1" applyFill="1" applyBorder="1"/>
    <xf numFmtId="0" fontId="23" fillId="4" borderId="26" xfId="0" applyFont="1" applyFill="1" applyBorder="1" applyAlignment="1">
      <alignment horizontal="center"/>
    </xf>
    <xf numFmtId="0" fontId="24" fillId="4" borderId="26" xfId="0" applyFont="1" applyFill="1" applyBorder="1" applyAlignment="1">
      <alignment horizontal="center"/>
    </xf>
    <xf numFmtId="0" fontId="25" fillId="0" borderId="26" xfId="0" applyFont="1" applyBorder="1"/>
    <xf numFmtId="0" fontId="25" fillId="0" borderId="26" xfId="0" applyFont="1" applyBorder="1" applyAlignment="1">
      <alignment horizontal="center"/>
    </xf>
    <xf numFmtId="3" fontId="25" fillId="0" borderId="26" xfId="0" applyNumberFormat="1" applyFont="1" applyBorder="1" applyAlignment="1">
      <alignment horizontal="center"/>
    </xf>
    <xf numFmtId="165" fontId="25" fillId="0" borderId="26" xfId="0" applyNumberFormat="1" applyFont="1" applyBorder="1" applyAlignment="1">
      <alignment horizontal="center"/>
    </xf>
    <xf numFmtId="3" fontId="24" fillId="4" borderId="26" xfId="0" applyNumberFormat="1" applyFont="1" applyFill="1" applyBorder="1" applyAlignment="1">
      <alignment horizontal="center"/>
    </xf>
    <xf numFmtId="165" fontId="23" fillId="4" borderId="26" xfId="0" applyNumberFormat="1" applyFont="1" applyFill="1" applyBorder="1" applyAlignment="1">
      <alignment horizontal="center"/>
    </xf>
    <xf numFmtId="0" fontId="3" fillId="0" borderId="26" xfId="0" applyFont="1" applyBorder="1"/>
    <xf numFmtId="0" fontId="12" fillId="2" borderId="23" xfId="0" applyFont="1" applyFill="1" applyBorder="1" applyAlignment="1">
      <alignment vertical="top" wrapText="1"/>
    </xf>
    <xf numFmtId="0" fontId="14" fillId="0" borderId="24" xfId="0" applyFont="1" applyBorder="1"/>
    <xf numFmtId="0" fontId="12" fillId="0" borderId="37" xfId="0" applyFont="1" applyBorder="1" applyAlignment="1">
      <alignment vertical="top" wrapText="1"/>
    </xf>
    <xf numFmtId="0" fontId="0" fillId="0" borderId="0" xfId="0" applyFont="1" applyAlignment="1"/>
    <xf numFmtId="0" fontId="13" fillId="2" borderId="10" xfId="0" applyFont="1" applyFill="1" applyBorder="1" applyAlignment="1">
      <alignment horizontal="center" wrapText="1"/>
    </xf>
    <xf numFmtId="0" fontId="14" fillId="0" borderId="11" xfId="0" applyFont="1" applyBorder="1"/>
    <xf numFmtId="0" fontId="14" fillId="0" borderId="12" xfId="0" applyFont="1" applyBorder="1"/>
    <xf numFmtId="0" fontId="12" fillId="2" borderId="25" xfId="0" applyFont="1" applyFill="1" applyBorder="1" applyAlignment="1">
      <alignment wrapText="1"/>
    </xf>
    <xf numFmtId="0" fontId="13" fillId="2" borderId="40" xfId="0" applyFont="1" applyFill="1" applyBorder="1" applyAlignment="1">
      <alignment horizontal="center" wrapText="1"/>
    </xf>
    <xf numFmtId="0" fontId="12" fillId="0" borderId="0" xfId="0" applyFont="1" applyAlignment="1">
      <alignment vertical="top" wrapText="1"/>
    </xf>
    <xf numFmtId="0" fontId="13" fillId="2" borderId="10" xfId="0" applyFont="1" applyFill="1" applyBorder="1" applyAlignment="1">
      <alignment wrapText="1"/>
    </xf>
    <xf numFmtId="0" fontId="18" fillId="0" borderId="0" xfId="0" applyFont="1" applyAlignment="1">
      <alignment horizontal="center" wrapText="1"/>
    </xf>
    <xf numFmtId="0" fontId="0" fillId="0" borderId="0" xfId="0" applyFont="1"/>
    <xf numFmtId="0" fontId="3" fillId="0" borderId="23" xfId="0" applyFont="1" applyBorder="1"/>
    <xf numFmtId="0" fontId="14" fillId="0" borderId="11" xfId="0" applyFont="1" applyBorder="1" applyAlignment="1">
      <alignment wrapText="1"/>
    </xf>
    <xf numFmtId="0" fontId="14" fillId="0" borderId="12" xfId="0" applyFont="1" applyBorder="1" applyAlignment="1">
      <alignment wrapText="1"/>
    </xf>
    <xf numFmtId="0" fontId="15" fillId="11" borderId="0" xfId="0" applyFont="1" applyFill="1" applyAlignment="1">
      <alignment horizontal="center" wrapText="1"/>
    </xf>
    <xf numFmtId="0" fontId="16" fillId="5" borderId="13" xfId="0" applyFont="1" applyFill="1" applyBorder="1" applyAlignment="1">
      <alignment vertical="top" wrapText="1"/>
    </xf>
    <xf numFmtId="0" fontId="12" fillId="0" borderId="14" xfId="0" applyFont="1" applyBorder="1" applyAlignment="1">
      <alignment vertical="top" wrapText="1"/>
    </xf>
    <xf numFmtId="0" fontId="14" fillId="0" borderId="14" xfId="0" applyFont="1" applyBorder="1" applyAlignment="1">
      <alignment wrapText="1"/>
    </xf>
    <xf numFmtId="0" fontId="14" fillId="0" borderId="15" xfId="0" applyFont="1" applyBorder="1" applyAlignment="1">
      <alignment wrapText="1"/>
    </xf>
    <xf numFmtId="0" fontId="16" fillId="5" borderId="16" xfId="0" applyFont="1" applyFill="1" applyBorder="1" applyAlignment="1">
      <alignment vertical="top" wrapText="1"/>
    </xf>
    <xf numFmtId="0" fontId="12" fillId="0" borderId="17" xfId="0" applyFont="1" applyBorder="1" applyAlignment="1">
      <alignment vertical="top" wrapText="1"/>
    </xf>
    <xf numFmtId="0" fontId="14" fillId="0" borderId="17" xfId="0" applyFont="1" applyBorder="1" applyAlignment="1">
      <alignment wrapText="1"/>
    </xf>
    <xf numFmtId="0" fontId="14" fillId="0" borderId="18" xfId="0" applyFont="1" applyBorder="1" applyAlignment="1">
      <alignment wrapText="1"/>
    </xf>
    <xf numFmtId="0" fontId="16" fillId="5" borderId="19" xfId="0" applyFont="1" applyFill="1" applyBorder="1" applyAlignment="1">
      <alignment vertical="top" wrapText="1"/>
    </xf>
    <xf numFmtId="0" fontId="12" fillId="0" borderId="20" xfId="0" applyFont="1" applyBorder="1" applyAlignment="1">
      <alignment vertical="top" wrapText="1"/>
    </xf>
    <xf numFmtId="0" fontId="14" fillId="0" borderId="20" xfId="0" applyFont="1" applyBorder="1" applyAlignment="1">
      <alignment wrapText="1"/>
    </xf>
    <xf numFmtId="0" fontId="14" fillId="0" borderId="21" xfId="0" applyFont="1" applyBorder="1" applyAlignment="1">
      <alignment wrapText="1"/>
    </xf>
    <xf numFmtId="0" fontId="0" fillId="0" borderId="0" xfId="0" applyFont="1" applyAlignment="1">
      <alignment wrapText="1"/>
    </xf>
    <xf numFmtId="0" fontId="12" fillId="0" borderId="0" xfId="0" applyFont="1" applyAlignment="1">
      <alignment horizontal="center" vertical="top" wrapText="1"/>
    </xf>
    <xf numFmtId="0" fontId="17" fillId="2" borderId="22" xfId="0" applyFont="1" applyFill="1" applyBorder="1" applyAlignment="1">
      <alignment horizontal="center" wrapText="1"/>
    </xf>
    <xf numFmtId="0" fontId="15" fillId="11" borderId="23" xfId="0" applyFont="1" applyFill="1" applyBorder="1" applyAlignment="1">
      <alignment horizontal="center" wrapText="1"/>
    </xf>
    <xf numFmtId="0" fontId="14" fillId="0" borderId="24" xfId="0" applyFont="1" applyBorder="1" applyAlignment="1">
      <alignment wrapText="1"/>
    </xf>
    <xf numFmtId="0" fontId="17" fillId="2" borderId="25" xfId="0" applyFont="1" applyFill="1" applyBorder="1" applyAlignment="1">
      <alignment wrapText="1"/>
    </xf>
    <xf numFmtId="0" fontId="18" fillId="12" borderId="26" xfId="0" applyFont="1" applyFill="1" applyBorder="1" applyAlignment="1">
      <alignment horizontal="center" vertical="top" wrapText="1"/>
    </xf>
    <xf numFmtId="0" fontId="16" fillId="12" borderId="26" xfId="0" applyFont="1" applyFill="1" applyBorder="1" applyAlignment="1">
      <alignment horizontal="center" vertical="top" wrapText="1"/>
    </xf>
    <xf numFmtId="0" fontId="16" fillId="12" borderId="27" xfId="0" applyFont="1" applyFill="1" applyBorder="1" applyAlignment="1">
      <alignment horizontal="center" wrapText="1"/>
    </xf>
    <xf numFmtId="0" fontId="14" fillId="0" borderId="28" xfId="0" applyFont="1" applyBorder="1" applyAlignment="1">
      <alignment wrapText="1"/>
    </xf>
    <xf numFmtId="0" fontId="14" fillId="0" borderId="29" xfId="0" applyFont="1" applyBorder="1" applyAlignment="1">
      <alignment wrapText="1"/>
    </xf>
    <xf numFmtId="0" fontId="18" fillId="0" borderId="26" xfId="0" applyFont="1" applyBorder="1" applyAlignment="1">
      <alignment horizontal="center" vertical="center" wrapText="1"/>
    </xf>
    <xf numFmtId="0" fontId="19" fillId="0" borderId="25" xfId="0" applyFont="1" applyBorder="1" applyAlignment="1">
      <alignment horizontal="center" vertical="center" wrapText="1"/>
    </xf>
    <xf numFmtId="0" fontId="19" fillId="2" borderId="30" xfId="0" applyFont="1" applyFill="1" applyBorder="1" applyAlignment="1">
      <alignment horizontal="center" vertical="center" wrapText="1"/>
    </xf>
    <xf numFmtId="0" fontId="20" fillId="0" borderId="0" xfId="0" applyFont="1" applyAlignment="1">
      <alignment horizontal="center" vertical="center" wrapText="1"/>
    </xf>
    <xf numFmtId="0" fontId="21" fillId="13" borderId="0" xfId="0" applyFont="1" applyFill="1" applyAlignment="1">
      <alignment horizontal="center" wrapText="1"/>
    </xf>
    <xf numFmtId="0" fontId="21" fillId="0" borderId="0" xfId="0" applyFont="1" applyAlignment="1">
      <alignment horizontal="center" vertical="center" wrapText="1"/>
    </xf>
    <xf numFmtId="0" fontId="19" fillId="2" borderId="31" xfId="0" applyFont="1" applyFill="1" applyBorder="1" applyAlignment="1">
      <alignment horizontal="center" vertical="center" wrapText="1"/>
    </xf>
    <xf numFmtId="0" fontId="14" fillId="0" borderId="32" xfId="0" applyFont="1" applyBorder="1" applyAlignment="1">
      <alignment wrapText="1"/>
    </xf>
    <xf numFmtId="0" fontId="21" fillId="14" borderId="0" xfId="0" applyFont="1" applyFill="1" applyAlignment="1">
      <alignment horizontal="center" wrapText="1"/>
    </xf>
    <xf numFmtId="0" fontId="14" fillId="0" borderId="33" xfId="0" applyFont="1" applyBorder="1" applyAlignment="1">
      <alignment wrapText="1"/>
    </xf>
    <xf numFmtId="0" fontId="5" fillId="15" borderId="0" xfId="0" applyFont="1" applyFill="1" applyAlignment="1">
      <alignment horizontal="center" wrapText="1"/>
    </xf>
    <xf numFmtId="0" fontId="19" fillId="16" borderId="23" xfId="0" applyFont="1" applyFill="1" applyBorder="1" applyAlignment="1">
      <alignment horizontal="right" wrapText="1"/>
    </xf>
    <xf numFmtId="0" fontId="14" fillId="0" borderId="34" xfId="0" applyFont="1" applyBorder="1" applyAlignment="1">
      <alignment wrapText="1"/>
    </xf>
    <xf numFmtId="0" fontId="19" fillId="16" borderId="35" xfId="0" applyFont="1" applyFill="1" applyBorder="1" applyAlignment="1">
      <alignment horizontal="center" wrapText="1"/>
    </xf>
    <xf numFmtId="0" fontId="19" fillId="16" borderId="35" xfId="0" applyFont="1" applyFill="1" applyBorder="1" applyAlignment="1">
      <alignment horizontal="right" wrapText="1"/>
    </xf>
    <xf numFmtId="0" fontId="19" fillId="16" borderId="36" xfId="0" applyFont="1" applyFill="1" applyBorder="1" applyAlignment="1">
      <alignment horizontal="center" wrapText="1"/>
    </xf>
    <xf numFmtId="0" fontId="9" fillId="0" borderId="37" xfId="0" applyFont="1" applyBorder="1" applyAlignment="1">
      <alignment horizontal="center" vertical="top" wrapText="1"/>
    </xf>
    <xf numFmtId="0" fontId="18" fillId="0" borderId="25" xfId="0" applyFont="1" applyBorder="1" applyAlignment="1">
      <alignment horizontal="center" vertical="center" wrapText="1"/>
    </xf>
    <xf numFmtId="0" fontId="18" fillId="10" borderId="26" xfId="0" applyFont="1" applyFill="1" applyBorder="1" applyAlignment="1">
      <alignment horizontal="center" vertical="center" wrapText="1"/>
    </xf>
    <xf numFmtId="0" fontId="18" fillId="10" borderId="25" xfId="0" applyFont="1" applyFill="1" applyBorder="1" applyAlignment="1">
      <alignment horizontal="center" vertical="center" wrapText="1"/>
    </xf>
    <xf numFmtId="0" fontId="19" fillId="17" borderId="31" xfId="0" applyFont="1" applyFill="1" applyBorder="1" applyAlignment="1">
      <alignment horizontal="center" vertical="center" wrapText="1"/>
    </xf>
    <xf numFmtId="0" fontId="21" fillId="10" borderId="0" xfId="0" applyFont="1" applyFill="1" applyAlignment="1">
      <alignment horizontal="center" vertical="center" wrapText="1"/>
    </xf>
    <xf numFmtId="0" fontId="21" fillId="10" borderId="0" xfId="0" applyFont="1" applyFill="1" applyAlignment="1">
      <alignment horizontal="center" wrapText="1"/>
    </xf>
    <xf numFmtId="0" fontId="20" fillId="10" borderId="0" xfId="0" applyFont="1" applyFill="1" applyAlignment="1">
      <alignment horizontal="center" vertical="center" wrapText="1"/>
    </xf>
    <xf numFmtId="0" fontId="19" fillId="2" borderId="38" xfId="0" applyFont="1" applyFill="1" applyBorder="1" applyAlignment="1">
      <alignment horizontal="center" vertical="center" wrapText="1"/>
    </xf>
    <xf numFmtId="0" fontId="19" fillId="2" borderId="25" xfId="0" applyFont="1" applyFill="1" applyBorder="1" applyAlignment="1">
      <alignment horizontal="center" vertical="center" wrapText="1"/>
    </xf>
    <xf numFmtId="0" fontId="19" fillId="2" borderId="26" xfId="0" applyFont="1" applyFill="1" applyBorder="1" applyAlignment="1">
      <alignment horizontal="center" vertical="center" wrapText="1"/>
    </xf>
    <xf numFmtId="0" fontId="19" fillId="10" borderId="25" xfId="0" applyFont="1" applyFill="1" applyBorder="1" applyAlignment="1">
      <alignment horizontal="center" vertical="center" wrapText="1"/>
    </xf>
    <xf numFmtId="0" fontId="19" fillId="17" borderId="26" xfId="0" applyFont="1" applyFill="1" applyBorder="1" applyAlignment="1">
      <alignment horizontal="center" vertical="center" wrapText="1"/>
    </xf>
    <xf numFmtId="0" fontId="12" fillId="16" borderId="35" xfId="0" applyFont="1" applyFill="1" applyBorder="1" applyAlignment="1">
      <alignment wrapText="1"/>
    </xf>
    <xf numFmtId="0" fontId="12" fillId="16" borderId="36" xfId="0" applyFont="1" applyFill="1" applyBorder="1" applyAlignment="1">
      <alignment horizontal="center" wrapText="1"/>
    </xf>
    <xf numFmtId="0" fontId="19" fillId="16" borderId="39" xfId="0" applyFont="1" applyFill="1" applyBorder="1" applyAlignment="1">
      <alignment horizontal="right" wrapText="1"/>
    </xf>
    <xf numFmtId="0" fontId="3" fillId="0" borderId="0" xfId="0" applyFont="1" applyAlignment="1">
      <alignment horizontal="center" wrapText="1"/>
    </xf>
    <xf numFmtId="0" fontId="14" fillId="0" borderId="41" xfId="0" applyFont="1" applyBorder="1" applyAlignment="1">
      <alignment wrapText="1"/>
    </xf>
    <xf numFmtId="0" fontId="14" fillId="0" borderId="42" xfId="0" applyFont="1" applyBorder="1" applyAlignment="1">
      <alignment wrapText="1"/>
    </xf>
    <xf numFmtId="0" fontId="19" fillId="0" borderId="26" xfId="0" applyFont="1" applyBorder="1" applyAlignment="1">
      <alignment horizontal="center" vertical="center" wrapText="1"/>
    </xf>
    <xf numFmtId="0" fontId="20" fillId="0" borderId="26" xfId="0" applyFont="1" applyBorder="1" applyAlignment="1">
      <alignment horizontal="center" vertical="center" wrapText="1"/>
    </xf>
    <xf numFmtId="0" fontId="21" fillId="0" borderId="26" xfId="0" applyFont="1" applyBorder="1" applyAlignment="1">
      <alignment horizontal="center" vertical="center" wrapText="1"/>
    </xf>
    <xf numFmtId="0" fontId="18" fillId="4" borderId="26" xfId="0" applyFont="1" applyFill="1" applyBorder="1" applyAlignment="1">
      <alignment horizontal="center" wrapText="1"/>
    </xf>
    <xf numFmtId="0" fontId="19" fillId="0" borderId="26" xfId="0" applyFont="1" applyBorder="1" applyAlignment="1">
      <alignment horizontal="center" wrapText="1"/>
    </xf>
    <xf numFmtId="0" fontId="22" fillId="13" borderId="26" xfId="0" applyFont="1" applyFill="1" applyBorder="1" applyAlignment="1">
      <alignment horizontal="center" wrapText="1"/>
    </xf>
    <xf numFmtId="0" fontId="18" fillId="0" borderId="26" xfId="0" applyFont="1" applyBorder="1" applyAlignment="1">
      <alignment horizontal="center" wrapText="1"/>
    </xf>
    <xf numFmtId="0" fontId="19" fillId="13" borderId="26" xfId="0" applyFont="1" applyFill="1" applyBorder="1" applyAlignment="1">
      <alignment horizontal="center" wrapText="1"/>
    </xf>
    <xf numFmtId="0" fontId="19" fillId="16" borderId="43" xfId="0" applyFont="1" applyFill="1" applyBorder="1" applyAlignment="1">
      <alignment horizontal="center" wrapText="1"/>
    </xf>
  </cellXfs>
  <cellStyles count="1">
    <cellStyle name="Normal" xfId="0" builtinId="0"/>
  </cellStyles>
  <dxfs count="8">
    <dxf>
      <fill>
        <patternFill patternType="solid">
          <fgColor rgb="FF93C47D"/>
          <bgColor rgb="FF93C47D"/>
        </patternFill>
      </fill>
    </dxf>
    <dxf>
      <fill>
        <patternFill patternType="solid">
          <fgColor rgb="FFFFFF00"/>
          <bgColor rgb="FFFFFF00"/>
        </patternFill>
      </fill>
    </dxf>
    <dxf>
      <font>
        <color rgb="FFFFFFFF"/>
      </font>
      <fill>
        <patternFill patternType="solid">
          <fgColor rgb="FFFF0000"/>
          <bgColor rgb="FFFF0000"/>
        </patternFill>
      </fill>
    </dxf>
    <dxf>
      <fill>
        <patternFill patternType="solid">
          <fgColor rgb="FFD9D9D9"/>
          <bgColor rgb="FFD9D9D9"/>
        </patternFill>
      </fill>
    </dxf>
    <dxf>
      <fill>
        <patternFill patternType="solid">
          <fgColor rgb="FF93C47D"/>
          <bgColor rgb="FF93C47D"/>
        </patternFill>
      </fill>
    </dxf>
    <dxf>
      <font>
        <color rgb="FF000000"/>
      </font>
      <fill>
        <patternFill patternType="solid">
          <fgColor rgb="FFFFFF00"/>
          <bgColor rgb="FFFFFF00"/>
        </patternFill>
      </fill>
    </dxf>
    <dxf>
      <font>
        <color rgb="FFFFFFFF"/>
      </font>
      <fill>
        <patternFill patternType="solid">
          <fgColor rgb="FFFF0000"/>
          <bgColor rgb="FFFF0000"/>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3.09166666666667E-2"/>
          <c:y val="0.19272237196765499"/>
          <c:w val="0.76942533275462999"/>
          <c:h val="0.757277628032345"/>
        </c:manualLayout>
      </c:layout>
      <c:radarChart>
        <c:radarStyle val="marker"/>
        <c:varyColors val="1"/>
        <c:ser>
          <c:idx val="0"/>
          <c:order val="0"/>
          <c:tx>
            <c:strRef>
              <c:f>Result!$E$3</c:f>
              <c:strCache>
                <c:ptCount val="1"/>
                <c:pt idx="0">
                  <c:v>MongoDB</c:v>
                </c:pt>
              </c:strCache>
            </c:strRef>
          </c:tx>
          <c:spPr>
            <a:ln w="9525" cmpd="sng">
              <a:solidFill>
                <a:schemeClr val="accent1"/>
              </a:solidFill>
            </a:ln>
          </c:spPr>
          <c:marker>
            <c:symbol val="none"/>
          </c:marker>
          <c:cat>
            <c:strRef>
              <c:f>Result!$A$4:$A$10</c:f>
              <c:strCache>
                <c:ptCount val="7"/>
                <c:pt idx="0">
                  <c:v>Data modeling</c:v>
                </c:pt>
                <c:pt idx="1">
                  <c:v>Query requirements</c:v>
                </c:pt>
                <c:pt idx="2">
                  <c:v>Performance &amp; scalability</c:v>
                </c:pt>
                <c:pt idx="3">
                  <c:v>Availability &amp; disaster recovery</c:v>
                </c:pt>
                <c:pt idx="4">
                  <c:v>Security</c:v>
                </c:pt>
                <c:pt idx="5">
                  <c:v>Operational management</c:v>
                </c:pt>
                <c:pt idx="6">
                  <c:v>Deployment model</c:v>
                </c:pt>
              </c:strCache>
            </c:strRef>
          </c:cat>
          <c:val>
            <c:numRef>
              <c:f>Result!$E$4:$E$10</c:f>
              <c:numCache>
                <c:formatCode>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485-2B4D-B7AE-B69EDA19B231}"/>
            </c:ext>
          </c:extLst>
        </c:ser>
        <c:ser>
          <c:idx val="1"/>
          <c:order val="1"/>
          <c:tx>
            <c:strRef>
              <c:f>Result!$F$3</c:f>
              <c:strCache>
                <c:ptCount val="1"/>
                <c:pt idx="0">
                  <c:v>#REF!</c:v>
                </c:pt>
              </c:strCache>
            </c:strRef>
          </c:tx>
          <c:spPr>
            <a:ln w="9525" cmpd="sng">
              <a:solidFill>
                <a:schemeClr val="accent2"/>
              </a:solidFill>
            </a:ln>
          </c:spPr>
          <c:marker>
            <c:symbol val="none"/>
          </c:marker>
          <c:cat>
            <c:strRef>
              <c:f>Result!$A$4:$A$10</c:f>
              <c:strCache>
                <c:ptCount val="7"/>
                <c:pt idx="0">
                  <c:v>Data modeling</c:v>
                </c:pt>
                <c:pt idx="1">
                  <c:v>Query requirements</c:v>
                </c:pt>
                <c:pt idx="2">
                  <c:v>Performance &amp; scalability</c:v>
                </c:pt>
                <c:pt idx="3">
                  <c:v>Availability &amp; disaster recovery</c:v>
                </c:pt>
                <c:pt idx="4">
                  <c:v>Security</c:v>
                </c:pt>
                <c:pt idx="5">
                  <c:v>Operational management</c:v>
                </c:pt>
                <c:pt idx="6">
                  <c:v>Deployment model</c:v>
                </c:pt>
              </c:strCache>
            </c:strRef>
          </c:cat>
          <c:val>
            <c:numRef>
              <c:f>Result!$F$4:$F$10</c:f>
              <c:numCache>
                <c:formatCode>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B485-2B4D-B7AE-B69EDA19B231}"/>
            </c:ext>
          </c:extLst>
        </c:ser>
        <c:dLbls>
          <c:showLegendKey val="0"/>
          <c:showVal val="0"/>
          <c:showCatName val="0"/>
          <c:showSerName val="0"/>
          <c:showPercent val="0"/>
          <c:showBubbleSize val="0"/>
        </c:dLbls>
        <c:axId val="1135757050"/>
        <c:axId val="359340815"/>
      </c:radarChart>
      <c:catAx>
        <c:axId val="113575705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59340815"/>
        <c:crosses val="autoZero"/>
        <c:auto val="1"/>
        <c:lblAlgn val="ctr"/>
        <c:lblOffset val="100"/>
        <c:noMultiLvlLbl val="1"/>
      </c:catAx>
      <c:valAx>
        <c:axId val="3593408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 sourceLinked="1"/>
        <c:majorTickMark val="none"/>
        <c:minorTickMark val="none"/>
        <c:tickLblPos val="nextTo"/>
        <c:spPr>
          <a:ln/>
        </c:spPr>
        <c:txPr>
          <a:bodyPr/>
          <a:lstStyle/>
          <a:p>
            <a:pPr lvl="0">
              <a:defRPr b="0">
                <a:solidFill>
                  <a:srgbClr val="000000"/>
                </a:solidFill>
                <a:latin typeface="+mn-lt"/>
              </a:defRPr>
            </a:pPr>
            <a:endParaRPr lang="en-US"/>
          </a:p>
        </c:txPr>
        <c:crossAx val="1135757050"/>
        <c:crosses val="autoZero"/>
        <c:crossBetween val="between"/>
      </c:valAx>
      <c:spPr>
        <a:solidFill>
          <a:srgbClr val="FFFFFF"/>
        </a:solidFill>
      </c:spPr>
    </c:plotArea>
    <c:legend>
      <c:legendPos val="r"/>
      <c:overlay val="0"/>
      <c:txPr>
        <a:bodyPr/>
        <a:lstStyle/>
        <a:p>
          <a:pPr lvl="0">
            <a:defRPr b="0" i="0">
              <a:solidFill>
                <a:srgbClr val="000000"/>
              </a:solidFill>
              <a:latin typeface="Calibri"/>
            </a:defRPr>
          </a:pPr>
          <a:endParaRPr lang="en-US"/>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47625</xdr:colOff>
      <xdr:row>11</xdr:row>
      <xdr:rowOff>66675</xdr:rowOff>
    </xdr:from>
    <xdr:ext cx="6296025" cy="407670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C1000"/>
  <sheetViews>
    <sheetView tabSelected="1" workbookViewId="0"/>
  </sheetViews>
  <sheetFormatPr baseColWidth="10" defaultColWidth="14.5" defaultRowHeight="15" customHeight="1"/>
  <cols>
    <col min="1" max="1" width="4" customWidth="1"/>
    <col min="2" max="2" width="124" customWidth="1"/>
    <col min="3" max="3" width="6.33203125" customWidth="1"/>
    <col min="4" max="6" width="14.5" customWidth="1"/>
  </cols>
  <sheetData>
    <row r="1" spans="1:3" ht="15.75" customHeight="1">
      <c r="A1" s="1"/>
      <c r="B1" s="2"/>
      <c r="C1" s="1"/>
    </row>
    <row r="2" spans="1:3" ht="20">
      <c r="A2" s="1"/>
      <c r="B2" s="3" t="s">
        <v>0</v>
      </c>
      <c r="C2" s="1"/>
    </row>
    <row r="3" spans="1:3" ht="128">
      <c r="A3" s="4"/>
      <c r="B3" s="5" t="s">
        <v>1</v>
      </c>
      <c r="C3" s="4"/>
    </row>
    <row r="4" spans="1:3" ht="14">
      <c r="A4" s="4"/>
      <c r="B4" s="4"/>
      <c r="C4" s="4"/>
    </row>
    <row r="5" spans="1:3" ht="20">
      <c r="A5" s="1"/>
      <c r="B5" s="6" t="s">
        <v>2</v>
      </c>
      <c r="C5" s="1"/>
    </row>
    <row r="6" spans="1:3">
      <c r="A6" s="7"/>
      <c r="B6" s="8" t="s">
        <v>3</v>
      </c>
      <c r="C6" s="4"/>
    </row>
    <row r="7" spans="1:3" ht="75">
      <c r="A7" s="7"/>
      <c r="B7" s="9" t="s">
        <v>4</v>
      </c>
      <c r="C7" s="4"/>
    </row>
    <row r="8" spans="1:3">
      <c r="A8" s="7"/>
      <c r="B8" s="9" t="s">
        <v>5</v>
      </c>
      <c r="C8" s="4"/>
    </row>
    <row r="9" spans="1:3">
      <c r="A9" s="7"/>
      <c r="B9" s="9" t="s">
        <v>6</v>
      </c>
      <c r="C9" s="4"/>
    </row>
    <row r="10" spans="1:3">
      <c r="A10" s="7"/>
      <c r="B10" s="9" t="s">
        <v>7</v>
      </c>
      <c r="C10" s="4"/>
    </row>
    <row r="11" spans="1:3">
      <c r="A11" s="7"/>
      <c r="B11" s="10" t="s">
        <v>8</v>
      </c>
      <c r="C11" s="4"/>
    </row>
    <row r="12" spans="1:3" ht="14">
      <c r="A12" s="4"/>
      <c r="B12" s="11"/>
      <c r="C12" s="4"/>
    </row>
    <row r="13" spans="1:3" ht="20">
      <c r="A13" s="4"/>
      <c r="B13" s="12" t="s">
        <v>9</v>
      </c>
      <c r="C13" s="4"/>
    </row>
    <row r="14" spans="1:3" ht="30">
      <c r="A14" s="4"/>
      <c r="B14" s="13" t="s">
        <v>10</v>
      </c>
      <c r="C14" s="4"/>
    </row>
    <row r="15" spans="1:3" ht="14">
      <c r="A15" s="4"/>
      <c r="B15" s="4"/>
      <c r="C15" s="4"/>
    </row>
    <row r="16" spans="1:3" ht="20">
      <c r="A16" s="4"/>
      <c r="B16" s="3" t="s">
        <v>11</v>
      </c>
      <c r="C16" s="4"/>
    </row>
    <row r="17" spans="1:3">
      <c r="A17" s="4"/>
      <c r="B17" s="14" t="s">
        <v>12</v>
      </c>
      <c r="C17" s="4"/>
    </row>
    <row r="18" spans="1:3">
      <c r="A18" s="4"/>
      <c r="B18" s="15" t="s">
        <v>13</v>
      </c>
      <c r="C18" s="4"/>
    </row>
    <row r="19" spans="1:3">
      <c r="A19" s="4"/>
      <c r="B19" s="16" t="s">
        <v>14</v>
      </c>
      <c r="C19" s="4"/>
    </row>
    <row r="20" spans="1:3">
      <c r="A20" s="4"/>
      <c r="B20" s="17" t="s">
        <v>15</v>
      </c>
      <c r="C20" s="4"/>
    </row>
    <row r="21" spans="1:3" ht="15.75" customHeight="1">
      <c r="A21" s="4"/>
      <c r="B21" s="18" t="s">
        <v>16</v>
      </c>
      <c r="C21" s="4"/>
    </row>
    <row r="22" spans="1:3" ht="15.75" customHeight="1">
      <c r="A22" s="4"/>
      <c r="B22" s="14" t="s">
        <v>17</v>
      </c>
      <c r="C22" s="4"/>
    </row>
    <row r="23" spans="1:3" ht="15.75" customHeight="1">
      <c r="A23" s="4"/>
      <c r="B23" s="15" t="s">
        <v>18</v>
      </c>
      <c r="C23" s="4"/>
    </row>
    <row r="24" spans="1:3" ht="15.75" customHeight="1">
      <c r="A24" s="4"/>
      <c r="B24" s="16" t="s">
        <v>19</v>
      </c>
      <c r="C24" s="4"/>
    </row>
    <row r="25" spans="1:3" ht="15.75" customHeight="1">
      <c r="A25" s="4"/>
      <c r="B25" s="17" t="s">
        <v>20</v>
      </c>
      <c r="C25" s="4"/>
    </row>
    <row r="26" spans="1:3" ht="15.75" customHeight="1">
      <c r="A26" s="4"/>
      <c r="B26" s="18" t="s">
        <v>21</v>
      </c>
      <c r="C26" s="4"/>
    </row>
    <row r="27" spans="1:3" ht="15.75" customHeight="1">
      <c r="A27" s="4"/>
      <c r="B27" s="4"/>
      <c r="C27" s="4"/>
    </row>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54"/>
  <sheetViews>
    <sheetView topLeftCell="A9" workbookViewId="0"/>
  </sheetViews>
  <sheetFormatPr baseColWidth="10" defaultColWidth="14.5" defaultRowHeight="15" customHeight="1"/>
  <cols>
    <col min="1" max="1" width="140.5" customWidth="1"/>
    <col min="2" max="2" width="42.1640625" customWidth="1"/>
  </cols>
  <sheetData>
    <row r="1" spans="1:2" ht="15" customHeight="1">
      <c r="A1" s="19" t="s">
        <v>22</v>
      </c>
      <c r="B1" s="20" t="s">
        <v>23</v>
      </c>
    </row>
    <row r="2" spans="1:2" ht="15" customHeight="1">
      <c r="A2" s="21" t="s">
        <v>24</v>
      </c>
    </row>
    <row r="3" spans="1:2" ht="15" customHeight="1">
      <c r="A3" s="21" t="s">
        <v>25</v>
      </c>
    </row>
    <row r="4" spans="1:2" ht="15" customHeight="1">
      <c r="A4" s="21" t="s">
        <v>26</v>
      </c>
    </row>
    <row r="5" spans="1:2" ht="15" customHeight="1">
      <c r="A5" s="21" t="s">
        <v>27</v>
      </c>
    </row>
    <row r="6" spans="1:2" ht="15" customHeight="1">
      <c r="A6" s="21" t="s">
        <v>28</v>
      </c>
      <c r="B6" s="22"/>
    </row>
    <row r="7" spans="1:2" ht="15" customHeight="1">
      <c r="A7" s="21" t="s">
        <v>29</v>
      </c>
      <c r="B7" s="22"/>
    </row>
    <row r="8" spans="1:2" ht="15" customHeight="1">
      <c r="A8" s="21" t="s">
        <v>30</v>
      </c>
    </row>
    <row r="9" spans="1:2" ht="15" customHeight="1">
      <c r="A9" s="21"/>
    </row>
    <row r="10" spans="1:2" ht="15" customHeight="1">
      <c r="A10" s="19" t="s">
        <v>31</v>
      </c>
    </row>
    <row r="11" spans="1:2" ht="15" customHeight="1">
      <c r="A11" s="23" t="s">
        <v>32</v>
      </c>
    </row>
    <row r="12" spans="1:2" ht="15" customHeight="1">
      <c r="A12" s="23" t="s">
        <v>33</v>
      </c>
    </row>
    <row r="13" spans="1:2" ht="15" customHeight="1">
      <c r="A13" s="21" t="s">
        <v>34</v>
      </c>
    </row>
    <row r="14" spans="1:2" ht="15" customHeight="1">
      <c r="A14" s="21" t="s">
        <v>35</v>
      </c>
    </row>
    <row r="15" spans="1:2" ht="15" customHeight="1">
      <c r="A15" s="21" t="s">
        <v>36</v>
      </c>
    </row>
    <row r="16" spans="1:2" ht="15" customHeight="1">
      <c r="A16" s="21" t="s">
        <v>37</v>
      </c>
    </row>
    <row r="17" spans="1:1" ht="15" customHeight="1">
      <c r="A17" s="21" t="s">
        <v>38</v>
      </c>
    </row>
    <row r="18" spans="1:1" ht="15" customHeight="1">
      <c r="A18" s="21" t="s">
        <v>39</v>
      </c>
    </row>
    <row r="19" spans="1:1" ht="15" customHeight="1">
      <c r="A19" s="21" t="s">
        <v>40</v>
      </c>
    </row>
    <row r="20" spans="1:1" ht="15" customHeight="1">
      <c r="A20" s="21"/>
    </row>
    <row r="21" spans="1:1" ht="15" customHeight="1">
      <c r="A21" s="19" t="s">
        <v>41</v>
      </c>
    </row>
    <row r="22" spans="1:1" ht="15" customHeight="1">
      <c r="A22" s="23" t="s">
        <v>42</v>
      </c>
    </row>
    <row r="23" spans="1:1" ht="15" customHeight="1">
      <c r="A23" s="24" t="s">
        <v>43</v>
      </c>
    </row>
    <row r="24" spans="1:1" ht="15" customHeight="1">
      <c r="A24" s="24" t="s">
        <v>44</v>
      </c>
    </row>
    <row r="25" spans="1:1" ht="15" customHeight="1">
      <c r="A25" s="23" t="s">
        <v>45</v>
      </c>
    </row>
    <row r="26" spans="1:1" ht="15" customHeight="1">
      <c r="A26" s="23" t="s">
        <v>46</v>
      </c>
    </row>
    <row r="27" spans="1:1" ht="15" customHeight="1">
      <c r="A27" s="24" t="s">
        <v>47</v>
      </c>
    </row>
    <row r="28" spans="1:1" ht="15" customHeight="1">
      <c r="A28" s="24" t="s">
        <v>48</v>
      </c>
    </row>
    <row r="29" spans="1:1" ht="15" customHeight="1">
      <c r="A29" s="24"/>
    </row>
    <row r="30" spans="1:1" ht="15" customHeight="1">
      <c r="A30" s="19" t="s">
        <v>49</v>
      </c>
    </row>
    <row r="31" spans="1:1" ht="15" customHeight="1">
      <c r="A31" s="23" t="s">
        <v>50</v>
      </c>
    </row>
    <row r="32" spans="1:1" ht="15" customHeight="1">
      <c r="A32" s="23" t="s">
        <v>51</v>
      </c>
    </row>
    <row r="33" spans="1:1" ht="15" customHeight="1">
      <c r="A33" s="24" t="s">
        <v>52</v>
      </c>
    </row>
    <row r="34" spans="1:1" ht="15" customHeight="1">
      <c r="A34" s="23" t="s">
        <v>53</v>
      </c>
    </row>
    <row r="35" spans="1:1" ht="15" customHeight="1">
      <c r="A35" s="21" t="s">
        <v>54</v>
      </c>
    </row>
    <row r="36" spans="1:1" ht="15" customHeight="1">
      <c r="A36" s="21" t="s">
        <v>55</v>
      </c>
    </row>
    <row r="38" spans="1:1" ht="15" customHeight="1">
      <c r="A38" s="19" t="s">
        <v>56</v>
      </c>
    </row>
    <row r="39" spans="1:1" ht="15" customHeight="1">
      <c r="A39" s="23" t="s">
        <v>57</v>
      </c>
    </row>
    <row r="40" spans="1:1" ht="15" customHeight="1">
      <c r="A40" s="23" t="s">
        <v>58</v>
      </c>
    </row>
    <row r="41" spans="1:1" ht="15" customHeight="1">
      <c r="A41" s="24" t="s">
        <v>59</v>
      </c>
    </row>
    <row r="42" spans="1:1" ht="15" customHeight="1">
      <c r="A42" s="23" t="s">
        <v>60</v>
      </c>
    </row>
    <row r="43" spans="1:1" ht="15" customHeight="1">
      <c r="A43" s="21" t="s">
        <v>61</v>
      </c>
    </row>
    <row r="44" spans="1:1" ht="15" customHeight="1">
      <c r="A44" s="21" t="s">
        <v>62</v>
      </c>
    </row>
    <row r="45" spans="1:1" ht="15" customHeight="1">
      <c r="A45" s="21" t="s">
        <v>63</v>
      </c>
    </row>
    <row r="51" spans="1:1" ht="19">
      <c r="A51" s="25"/>
    </row>
    <row r="52" spans="1:1" ht="19">
      <c r="A52" s="25"/>
    </row>
    <row r="53" spans="1:1" ht="19">
      <c r="A53" s="25"/>
    </row>
    <row r="54" spans="1:1" ht="14">
      <c r="A54"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8"/>
  <sheetViews>
    <sheetView workbookViewId="0">
      <pane ySplit="1" topLeftCell="A6" activePane="bottomLeft" state="frozen"/>
      <selection pane="bottomLeft" activeCell="F28" sqref="F28"/>
    </sheetView>
  </sheetViews>
  <sheetFormatPr baseColWidth="10" defaultColWidth="14.5" defaultRowHeight="15" customHeight="1"/>
  <cols>
    <col min="1" max="1" width="33.6640625" style="30" customWidth="1"/>
    <col min="2" max="2" width="38.5" style="30" customWidth="1"/>
    <col min="3" max="5" width="40.5" style="30" customWidth="1"/>
    <col min="6" max="6" width="26.6640625" style="30" bestFit="1" customWidth="1"/>
    <col min="7" max="16384" width="14.5" style="30"/>
  </cols>
  <sheetData>
    <row r="1" spans="1:6" ht="17">
      <c r="A1" s="26" t="s">
        <v>64</v>
      </c>
      <c r="B1" s="26" t="s">
        <v>23</v>
      </c>
      <c r="C1" s="26" t="s">
        <v>65</v>
      </c>
      <c r="D1" s="26" t="s">
        <v>66</v>
      </c>
      <c r="E1" s="26" t="s">
        <v>67</v>
      </c>
    </row>
    <row r="2" spans="1:6" ht="71">
      <c r="A2" s="27" t="s">
        <v>68</v>
      </c>
      <c r="B2" s="27" t="s">
        <v>69</v>
      </c>
      <c r="C2" s="27" t="s">
        <v>70</v>
      </c>
      <c r="D2" s="27" t="s">
        <v>71</v>
      </c>
      <c r="E2" s="27" t="s">
        <v>72</v>
      </c>
      <c r="F2" s="28"/>
    </row>
    <row r="3" spans="1:6" ht="43">
      <c r="A3" s="27" t="s">
        <v>73</v>
      </c>
      <c r="B3" s="27" t="s">
        <v>74</v>
      </c>
      <c r="C3" s="27" t="s">
        <v>75</v>
      </c>
      <c r="D3" s="27" t="s">
        <v>76</v>
      </c>
      <c r="E3" s="27" t="s">
        <v>77</v>
      </c>
      <c r="F3" s="28"/>
    </row>
    <row r="4" spans="1:6" ht="71">
      <c r="A4" s="27" t="s">
        <v>78</v>
      </c>
      <c r="B4" s="21" t="s">
        <v>74</v>
      </c>
      <c r="C4" s="27" t="s">
        <v>79</v>
      </c>
      <c r="D4" s="27" t="s">
        <v>80</v>
      </c>
      <c r="E4" s="27" t="s">
        <v>81</v>
      </c>
      <c r="F4" s="28"/>
    </row>
    <row r="5" spans="1:6" ht="71">
      <c r="A5" s="27" t="s">
        <v>82</v>
      </c>
      <c r="B5" s="27" t="s">
        <v>83</v>
      </c>
      <c r="C5" s="27" t="s">
        <v>84</v>
      </c>
      <c r="D5" s="27" t="s">
        <v>85</v>
      </c>
      <c r="E5" s="27" t="s">
        <v>86</v>
      </c>
      <c r="F5" s="28"/>
    </row>
    <row r="6" spans="1:6" ht="99">
      <c r="A6" s="27" t="s">
        <v>87</v>
      </c>
      <c r="B6" s="27" t="s">
        <v>88</v>
      </c>
      <c r="C6" s="27" t="s">
        <v>89</v>
      </c>
      <c r="D6" s="27" t="s">
        <v>90</v>
      </c>
      <c r="E6" s="27" t="s">
        <v>91</v>
      </c>
      <c r="F6" s="28"/>
    </row>
    <row r="7" spans="1:6" ht="16">
      <c r="A7" s="27" t="s">
        <v>92</v>
      </c>
      <c r="B7" s="27"/>
      <c r="C7" s="21" t="s">
        <v>79</v>
      </c>
      <c r="D7" s="21" t="s">
        <v>93</v>
      </c>
      <c r="E7" s="27" t="s">
        <v>94</v>
      </c>
      <c r="F7" s="28"/>
    </row>
    <row r="8" spans="1:6" ht="155">
      <c r="A8" s="21" t="s">
        <v>95</v>
      </c>
      <c r="B8" s="27" t="s">
        <v>96</v>
      </c>
      <c r="C8" s="27" t="s">
        <v>97</v>
      </c>
      <c r="D8" s="27" t="s">
        <v>98</v>
      </c>
      <c r="E8" s="27" t="s">
        <v>99</v>
      </c>
      <c r="F8" s="28"/>
    </row>
    <row r="9" spans="1:6" ht="43">
      <c r="A9" s="27" t="s">
        <v>100</v>
      </c>
      <c r="B9" s="27" t="s">
        <v>101</v>
      </c>
      <c r="C9" s="27" t="s">
        <v>102</v>
      </c>
      <c r="D9" s="27" t="s">
        <v>103</v>
      </c>
      <c r="E9" s="28" t="s">
        <v>104</v>
      </c>
      <c r="F9" s="28"/>
    </row>
    <row r="10" spans="1:6" ht="57">
      <c r="A10" s="27" t="s">
        <v>105</v>
      </c>
      <c r="B10" s="27" t="s">
        <v>106</v>
      </c>
      <c r="C10" s="27" t="s">
        <v>79</v>
      </c>
      <c r="D10" s="27" t="s">
        <v>107</v>
      </c>
      <c r="E10" s="27" t="s">
        <v>71</v>
      </c>
      <c r="F10" s="28"/>
    </row>
    <row r="11" spans="1:6" ht="57">
      <c r="A11" s="29" t="s">
        <v>108</v>
      </c>
      <c r="B11" s="29" t="s">
        <v>74</v>
      </c>
      <c r="C11" s="29" t="s">
        <v>79</v>
      </c>
      <c r="D11" s="29" t="s">
        <v>109</v>
      </c>
      <c r="E11" s="29" t="s">
        <v>71</v>
      </c>
      <c r="F11" s="28"/>
    </row>
    <row r="12" spans="1:6" ht="57">
      <c r="A12" s="29" t="s">
        <v>110</v>
      </c>
      <c r="B12" s="29" t="s">
        <v>111</v>
      </c>
      <c r="C12" s="29" t="s">
        <v>74</v>
      </c>
      <c r="D12" s="29" t="s">
        <v>71</v>
      </c>
      <c r="E12" s="29" t="s">
        <v>112</v>
      </c>
      <c r="F12" s="28"/>
    </row>
    <row r="13" spans="1:6" ht="29">
      <c r="A13" s="29" t="s">
        <v>113</v>
      </c>
      <c r="B13" s="29" t="s">
        <v>114</v>
      </c>
      <c r="C13" s="29" t="s">
        <v>74</v>
      </c>
      <c r="D13" s="29" t="s">
        <v>115</v>
      </c>
      <c r="E13" s="29" t="s">
        <v>74</v>
      </c>
      <c r="F13" s="28"/>
    </row>
    <row r="14" spans="1:6" ht="15" customHeight="1">
      <c r="A14" s="19" t="s">
        <v>116</v>
      </c>
      <c r="B14" s="28"/>
      <c r="C14" s="28"/>
      <c r="D14" s="28"/>
      <c r="E14" s="28"/>
      <c r="F14" s="28"/>
    </row>
    <row r="15" spans="1:6" ht="71">
      <c r="A15" s="27" t="s">
        <v>117</v>
      </c>
      <c r="B15" s="27" t="s">
        <v>118</v>
      </c>
      <c r="C15" s="27" t="s">
        <v>119</v>
      </c>
      <c r="D15" s="27" t="s">
        <v>120</v>
      </c>
      <c r="E15" s="28" t="s">
        <v>71</v>
      </c>
      <c r="F15" s="28"/>
    </row>
    <row r="16" spans="1:6" ht="57">
      <c r="A16" s="27" t="s">
        <v>121</v>
      </c>
      <c r="B16" s="27" t="s">
        <v>122</v>
      </c>
      <c r="C16" s="27" t="s">
        <v>75</v>
      </c>
      <c r="D16" s="27" t="s">
        <v>123</v>
      </c>
      <c r="E16" s="28" t="s">
        <v>71</v>
      </c>
      <c r="F16" s="28"/>
    </row>
    <row r="17" spans="1:6" ht="15" customHeight="1">
      <c r="A17" s="19" t="s">
        <v>124</v>
      </c>
      <c r="B17" s="28"/>
      <c r="C17" s="28"/>
      <c r="D17" s="28"/>
      <c r="E17" s="28"/>
      <c r="F17" s="28"/>
    </row>
    <row r="18" spans="1:6" ht="43">
      <c r="A18" s="27" t="s">
        <v>125</v>
      </c>
      <c r="B18" s="27" t="s">
        <v>126</v>
      </c>
      <c r="C18" s="27" t="s">
        <v>74</v>
      </c>
      <c r="D18" s="27" t="s">
        <v>74</v>
      </c>
      <c r="E18" s="27" t="s">
        <v>127</v>
      </c>
      <c r="F18" s="28"/>
    </row>
    <row r="19" spans="1:6" ht="225">
      <c r="A19" s="27" t="s">
        <v>128</v>
      </c>
      <c r="B19" s="27" t="s">
        <v>74</v>
      </c>
      <c r="C19" s="27" t="s">
        <v>71</v>
      </c>
      <c r="D19" s="27" t="s">
        <v>129</v>
      </c>
      <c r="E19" s="27" t="s">
        <v>130</v>
      </c>
      <c r="F19" s="28"/>
    </row>
    <row r="20" spans="1:6" ht="183">
      <c r="A20" s="27" t="s">
        <v>131</v>
      </c>
      <c r="B20" s="27" t="s">
        <v>132</v>
      </c>
      <c r="C20" s="27" t="s">
        <v>74</v>
      </c>
      <c r="D20" s="27" t="s">
        <v>133</v>
      </c>
      <c r="E20" s="27" t="s">
        <v>134</v>
      </c>
      <c r="F20" s="28"/>
    </row>
    <row r="21" spans="1:6" ht="29">
      <c r="A21" s="27" t="s">
        <v>135</v>
      </c>
      <c r="B21" s="27" t="s">
        <v>74</v>
      </c>
      <c r="C21" s="27" t="s">
        <v>74</v>
      </c>
      <c r="D21" s="27" t="s">
        <v>136</v>
      </c>
      <c r="E21" s="27" t="s">
        <v>71</v>
      </c>
      <c r="F21" s="28"/>
    </row>
    <row r="22" spans="1:6" ht="29">
      <c r="A22" s="27" t="s">
        <v>137</v>
      </c>
      <c r="B22" s="27" t="s">
        <v>138</v>
      </c>
      <c r="C22" s="27" t="s">
        <v>71</v>
      </c>
      <c r="D22" s="27" t="s">
        <v>71</v>
      </c>
      <c r="E22" s="27" t="s">
        <v>71</v>
      </c>
      <c r="F22" s="28"/>
    </row>
    <row r="23" spans="1:6" ht="99">
      <c r="A23" s="27" t="s">
        <v>139</v>
      </c>
      <c r="B23" s="27" t="s">
        <v>140</v>
      </c>
      <c r="C23" s="27" t="s">
        <v>79</v>
      </c>
      <c r="D23" s="27" t="s">
        <v>141</v>
      </c>
      <c r="E23" s="27" t="s">
        <v>142</v>
      </c>
      <c r="F23" s="28"/>
    </row>
    <row r="24" spans="1:6" ht="57">
      <c r="A24" s="27" t="s">
        <v>143</v>
      </c>
      <c r="B24" s="27" t="s">
        <v>144</v>
      </c>
      <c r="C24" s="27" t="s">
        <v>74</v>
      </c>
      <c r="D24" s="27" t="s">
        <v>145</v>
      </c>
      <c r="E24" s="27"/>
      <c r="F24" s="28"/>
    </row>
    <row r="25" spans="1:6" ht="57">
      <c r="A25" s="27" t="s">
        <v>146</v>
      </c>
      <c r="B25" s="27" t="s">
        <v>74</v>
      </c>
      <c r="C25" s="27" t="s">
        <v>74</v>
      </c>
      <c r="D25" s="27" t="s">
        <v>71</v>
      </c>
      <c r="E25" s="27" t="s">
        <v>71</v>
      </c>
      <c r="F25" s="28"/>
    </row>
    <row r="26" spans="1:6" ht="57">
      <c r="A26" s="30" t="s">
        <v>147</v>
      </c>
      <c r="B26" s="29" t="s">
        <v>148</v>
      </c>
      <c r="C26" s="30" t="s">
        <v>149</v>
      </c>
      <c r="D26" s="29" t="s">
        <v>74</v>
      </c>
      <c r="E26" s="27" t="s">
        <v>74</v>
      </c>
      <c r="F26" s="28"/>
    </row>
    <row r="27" spans="1:6" ht="14">
      <c r="A27" s="28"/>
      <c r="B27" s="28"/>
      <c r="C27" s="28"/>
      <c r="D27" s="28"/>
      <c r="E27" s="28"/>
      <c r="F27" s="28"/>
    </row>
    <row r="28" spans="1:6" ht="15" customHeight="1">
      <c r="A28" s="27" t="s">
        <v>150</v>
      </c>
      <c r="B28" s="31">
        <v>4343</v>
      </c>
      <c r="C28" s="31"/>
      <c r="D28" s="31">
        <v>10105</v>
      </c>
      <c r="E28" s="32">
        <v>9585</v>
      </c>
      <c r="F28" s="27" t="s">
        <v>151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3C47D"/>
    <outlinePr summaryBelow="0" summaryRight="0"/>
  </sheetPr>
  <dimension ref="A1:AG110"/>
  <sheetViews>
    <sheetView workbookViewId="0">
      <pane ySplit="1" topLeftCell="A72" activePane="bottomLeft" state="frozen"/>
      <selection pane="bottomLeft" activeCell="B85" sqref="B85"/>
    </sheetView>
  </sheetViews>
  <sheetFormatPr baseColWidth="10" defaultColWidth="14.5" defaultRowHeight="13"/>
  <cols>
    <col min="1" max="1" width="32" style="30" customWidth="1"/>
    <col min="2" max="2" width="62" style="30" customWidth="1"/>
    <col min="3" max="3" width="14.33203125" style="30" customWidth="1"/>
    <col min="4" max="4" width="10" style="30" customWidth="1"/>
    <col min="5" max="5" width="1.33203125" style="30" customWidth="1"/>
    <col min="6" max="7" width="6.83203125" style="30" customWidth="1"/>
    <col min="8" max="8" width="52" style="30" customWidth="1"/>
    <col min="9" max="9" width="1.33203125" style="30" customWidth="1"/>
    <col min="10" max="11" width="6.83203125" style="30" customWidth="1"/>
    <col min="12" max="12" width="52" style="30" customWidth="1"/>
    <col min="13" max="26" width="14.5" style="30"/>
    <col min="27" max="33" width="26.5" style="30" customWidth="1"/>
    <col min="34" max="16384" width="14.5" style="30"/>
  </cols>
  <sheetData>
    <row r="1" spans="1:33" ht="15">
      <c r="A1" s="68" t="str">
        <f>CONCATENATE(B2," - MongoDB Modernization Scorecard")</f>
        <v>Application X - MongoDB Modernization Scorecard</v>
      </c>
      <c r="B1" s="72"/>
      <c r="C1" s="72"/>
      <c r="D1" s="72"/>
      <c r="E1" s="72"/>
      <c r="F1" s="72"/>
      <c r="G1" s="72"/>
      <c r="H1" s="72"/>
      <c r="I1" s="72"/>
      <c r="J1" s="72"/>
      <c r="K1" s="72"/>
      <c r="L1" s="73"/>
      <c r="M1" s="74"/>
      <c r="N1" s="74"/>
      <c r="O1" s="74"/>
      <c r="P1" s="74"/>
      <c r="Q1" s="74"/>
      <c r="R1" s="74"/>
      <c r="S1" s="74"/>
      <c r="T1" s="74"/>
      <c r="U1" s="74"/>
      <c r="V1" s="74"/>
      <c r="W1" s="74"/>
      <c r="X1" s="74"/>
      <c r="Y1" s="74"/>
      <c r="Z1" s="74"/>
      <c r="AA1" s="74"/>
      <c r="AB1" s="74"/>
      <c r="AC1" s="74"/>
      <c r="AD1" s="74"/>
      <c r="AE1" s="74"/>
      <c r="AF1" s="74"/>
      <c r="AG1" s="74"/>
    </row>
    <row r="2" spans="1:33" ht="14">
      <c r="A2" s="75" t="s">
        <v>152</v>
      </c>
      <c r="B2" s="76" t="s">
        <v>153</v>
      </c>
      <c r="C2" s="77"/>
      <c r="D2" s="77"/>
      <c r="E2" s="77"/>
      <c r="F2" s="77"/>
      <c r="G2" s="77"/>
      <c r="H2" s="77"/>
      <c r="I2" s="77"/>
      <c r="J2" s="77"/>
      <c r="K2" s="77"/>
      <c r="L2" s="78"/>
      <c r="M2" s="74"/>
      <c r="N2" s="74"/>
      <c r="O2" s="74"/>
      <c r="P2" s="74"/>
      <c r="Q2" s="74"/>
      <c r="R2" s="74"/>
      <c r="S2" s="74"/>
      <c r="T2" s="74"/>
      <c r="U2" s="74"/>
      <c r="V2" s="74"/>
      <c r="W2" s="74"/>
      <c r="X2" s="74"/>
      <c r="Y2" s="74"/>
      <c r="Z2" s="74"/>
      <c r="AA2" s="74"/>
      <c r="AB2" s="74"/>
      <c r="AC2" s="74"/>
      <c r="AD2" s="74"/>
      <c r="AE2" s="74"/>
      <c r="AF2" s="74"/>
      <c r="AG2" s="74"/>
    </row>
    <row r="3" spans="1:33" ht="14">
      <c r="A3" s="79" t="s">
        <v>154</v>
      </c>
      <c r="B3" s="80" t="s">
        <v>154</v>
      </c>
      <c r="C3" s="81"/>
      <c r="D3" s="81"/>
      <c r="E3" s="81"/>
      <c r="F3" s="81"/>
      <c r="G3" s="81"/>
      <c r="H3" s="81"/>
      <c r="I3" s="81"/>
      <c r="J3" s="81"/>
      <c r="K3" s="81"/>
      <c r="L3" s="82"/>
      <c r="M3" s="74"/>
      <c r="N3" s="74"/>
      <c r="O3" s="74"/>
      <c r="P3" s="74"/>
      <c r="Q3" s="74"/>
      <c r="R3" s="74"/>
      <c r="S3" s="74"/>
      <c r="T3" s="74"/>
      <c r="U3" s="74"/>
      <c r="V3" s="74"/>
      <c r="W3" s="74"/>
      <c r="X3" s="74"/>
      <c r="Y3" s="74"/>
      <c r="Z3" s="74"/>
      <c r="AA3" s="74"/>
      <c r="AB3" s="74"/>
      <c r="AC3" s="74"/>
      <c r="AD3" s="74"/>
      <c r="AE3" s="74"/>
      <c r="AF3" s="74"/>
      <c r="AG3" s="74"/>
    </row>
    <row r="4" spans="1:33" ht="14">
      <c r="A4" s="79" t="s">
        <v>155</v>
      </c>
      <c r="B4" s="80" t="s">
        <v>156</v>
      </c>
      <c r="C4" s="81"/>
      <c r="D4" s="81"/>
      <c r="E4" s="81"/>
      <c r="F4" s="81"/>
      <c r="G4" s="81"/>
      <c r="H4" s="81"/>
      <c r="I4" s="81"/>
      <c r="J4" s="81"/>
      <c r="K4" s="81"/>
      <c r="L4" s="82"/>
      <c r="M4" s="74"/>
      <c r="N4" s="74"/>
      <c r="O4" s="74"/>
      <c r="P4" s="74"/>
      <c r="Q4" s="74"/>
      <c r="R4" s="74"/>
      <c r="S4" s="74"/>
      <c r="T4" s="74"/>
      <c r="U4" s="74"/>
      <c r="V4" s="74"/>
      <c r="W4" s="74"/>
      <c r="X4" s="74"/>
      <c r="Y4" s="74"/>
      <c r="Z4" s="74"/>
      <c r="AA4" s="74"/>
      <c r="AB4" s="74"/>
      <c r="AC4" s="74"/>
      <c r="AD4" s="74"/>
      <c r="AE4" s="74"/>
      <c r="AF4" s="74"/>
      <c r="AG4" s="74"/>
    </row>
    <row r="5" spans="1:33" ht="14">
      <c r="A5" s="83" t="s">
        <v>157</v>
      </c>
      <c r="B5" s="84" t="s">
        <v>158</v>
      </c>
      <c r="C5" s="85"/>
      <c r="D5" s="85"/>
      <c r="E5" s="85"/>
      <c r="F5" s="85"/>
      <c r="G5" s="85"/>
      <c r="H5" s="85"/>
      <c r="I5" s="85"/>
      <c r="J5" s="85"/>
      <c r="K5" s="85"/>
      <c r="L5" s="86"/>
      <c r="M5" s="74"/>
      <c r="N5" s="74"/>
      <c r="O5" s="74"/>
      <c r="P5" s="74"/>
      <c r="Q5" s="74"/>
      <c r="R5" s="74"/>
      <c r="S5" s="74"/>
      <c r="T5" s="74"/>
      <c r="U5" s="74"/>
      <c r="V5" s="74"/>
      <c r="W5" s="74"/>
      <c r="X5" s="74"/>
      <c r="Y5" s="74"/>
      <c r="Z5" s="74"/>
      <c r="AA5" s="74"/>
      <c r="AB5" s="74"/>
      <c r="AC5" s="74"/>
      <c r="AD5" s="74"/>
      <c r="AE5" s="74"/>
      <c r="AF5" s="74"/>
      <c r="AG5" s="74"/>
    </row>
    <row r="6" spans="1:33">
      <c r="A6" s="67"/>
      <c r="B6" s="87"/>
      <c r="C6" s="87"/>
      <c r="D6" s="88"/>
      <c r="E6" s="89"/>
      <c r="F6" s="90" t="s">
        <v>159</v>
      </c>
      <c r="G6" s="81"/>
      <c r="H6" s="91"/>
      <c r="I6" s="92"/>
      <c r="J6" s="90" t="s">
        <v>160</v>
      </c>
      <c r="K6" s="81"/>
      <c r="L6" s="91"/>
      <c r="M6" s="90" t="s">
        <v>161</v>
      </c>
      <c r="N6" s="81"/>
      <c r="O6" s="91"/>
      <c r="P6" s="90" t="s">
        <v>162</v>
      </c>
      <c r="Q6" s="81"/>
      <c r="R6" s="91"/>
      <c r="S6" s="90" t="s">
        <v>163</v>
      </c>
      <c r="T6" s="81"/>
      <c r="U6" s="91"/>
      <c r="V6" s="90" t="s">
        <v>164</v>
      </c>
      <c r="W6" s="81"/>
      <c r="X6" s="91"/>
      <c r="Y6" s="90" t="s">
        <v>165</v>
      </c>
      <c r="Z6" s="81"/>
      <c r="AA6" s="91"/>
      <c r="AB6" s="90" t="s">
        <v>166</v>
      </c>
      <c r="AC6" s="81"/>
      <c r="AD6" s="91"/>
      <c r="AE6" s="90" t="s">
        <v>167</v>
      </c>
      <c r="AF6" s="81"/>
      <c r="AG6" s="91"/>
    </row>
    <row r="7" spans="1:33" ht="14">
      <c r="A7" s="93" t="s">
        <v>168</v>
      </c>
      <c r="B7" s="94" t="s">
        <v>154</v>
      </c>
      <c r="C7" s="33" t="s">
        <v>169</v>
      </c>
      <c r="D7" s="95"/>
      <c r="E7" s="96"/>
      <c r="F7" s="33" t="s">
        <v>170</v>
      </c>
      <c r="G7" s="33" t="s">
        <v>171</v>
      </c>
      <c r="H7" s="94" t="s">
        <v>172</v>
      </c>
      <c r="I7" s="97"/>
      <c r="J7" s="33" t="s">
        <v>170</v>
      </c>
      <c r="K7" s="33" t="s">
        <v>171</v>
      </c>
      <c r="L7" s="94" t="s">
        <v>172</v>
      </c>
      <c r="M7" s="33" t="s">
        <v>170</v>
      </c>
      <c r="N7" s="33" t="s">
        <v>171</v>
      </c>
      <c r="O7" s="94" t="s">
        <v>172</v>
      </c>
      <c r="P7" s="33" t="s">
        <v>170</v>
      </c>
      <c r="Q7" s="33" t="s">
        <v>171</v>
      </c>
      <c r="R7" s="94" t="s">
        <v>172</v>
      </c>
      <c r="S7" s="33" t="s">
        <v>170</v>
      </c>
      <c r="T7" s="33" t="s">
        <v>171</v>
      </c>
      <c r="U7" s="94" t="s">
        <v>172</v>
      </c>
      <c r="V7" s="33" t="s">
        <v>170</v>
      </c>
      <c r="W7" s="33" t="s">
        <v>171</v>
      </c>
      <c r="X7" s="94" t="s">
        <v>172</v>
      </c>
      <c r="Y7" s="33" t="s">
        <v>170</v>
      </c>
      <c r="Z7" s="33" t="s">
        <v>171</v>
      </c>
      <c r="AA7" s="94" t="s">
        <v>172</v>
      </c>
      <c r="AB7" s="33" t="s">
        <v>170</v>
      </c>
      <c r="AC7" s="33" t="s">
        <v>171</v>
      </c>
      <c r="AD7" s="94" t="s">
        <v>172</v>
      </c>
      <c r="AE7" s="33" t="s">
        <v>170</v>
      </c>
      <c r="AF7" s="33" t="s">
        <v>171</v>
      </c>
      <c r="AG7" s="94" t="s">
        <v>172</v>
      </c>
    </row>
    <row r="8" spans="1:33" ht="18">
      <c r="A8" s="62" t="s">
        <v>173</v>
      </c>
      <c r="B8" s="72"/>
      <c r="C8" s="72"/>
      <c r="D8" s="72"/>
      <c r="E8" s="72"/>
      <c r="F8" s="72"/>
      <c r="G8" s="72"/>
      <c r="H8" s="72"/>
      <c r="I8" s="72"/>
      <c r="J8" s="72"/>
      <c r="K8" s="72"/>
      <c r="L8" s="73"/>
      <c r="M8" s="62" t="s">
        <v>173</v>
      </c>
      <c r="N8" s="72"/>
      <c r="O8" s="72"/>
      <c r="P8" s="72"/>
      <c r="Q8" s="72"/>
      <c r="R8" s="72"/>
      <c r="S8" s="72"/>
      <c r="T8" s="72"/>
      <c r="U8" s="72"/>
      <c r="V8" s="72"/>
      <c r="W8" s="72"/>
      <c r="X8" s="73"/>
      <c r="Y8" s="62" t="s">
        <v>173</v>
      </c>
      <c r="Z8" s="72"/>
      <c r="AA8" s="73"/>
      <c r="AB8" s="34"/>
      <c r="AC8" s="34"/>
      <c r="AD8" s="34"/>
      <c r="AE8" s="34"/>
      <c r="AF8" s="34"/>
      <c r="AG8" s="34"/>
    </row>
    <row r="9" spans="1:33" ht="28">
      <c r="A9" s="35" t="s">
        <v>174</v>
      </c>
      <c r="B9" s="35" t="s">
        <v>175</v>
      </c>
      <c r="C9" s="98" t="s">
        <v>176</v>
      </c>
      <c r="D9" s="99">
        <f>VLOOKUP(C9,Inputs!$A$2:$B$5,2, FALSE)</f>
        <v>0</v>
      </c>
      <c r="E9" s="100"/>
      <c r="F9" s="101">
        <v>3</v>
      </c>
      <c r="G9" s="98">
        <f t="shared" ref="G9:G30" si="0">D9*F9</f>
        <v>0</v>
      </c>
      <c r="H9" s="35"/>
      <c r="I9" s="65"/>
      <c r="J9" s="102">
        <v>3</v>
      </c>
      <c r="K9" s="98">
        <f t="shared" ref="K9:K30" si="1">D9*J9</f>
        <v>0</v>
      </c>
      <c r="L9" s="35"/>
      <c r="M9" s="103">
        <v>2</v>
      </c>
      <c r="N9" s="98">
        <f t="shared" ref="N9:N30" si="2">K9*M9</f>
        <v>0</v>
      </c>
      <c r="O9" s="35"/>
      <c r="P9" s="101">
        <v>3</v>
      </c>
      <c r="Q9" s="98">
        <f t="shared" ref="Q9:Q30" si="3">N9*P9</f>
        <v>0</v>
      </c>
      <c r="R9" s="35"/>
      <c r="S9" s="103">
        <v>1</v>
      </c>
      <c r="T9" s="98">
        <f t="shared" ref="T9:T30" si="4">Q9*S9</f>
        <v>0</v>
      </c>
      <c r="U9" s="35"/>
      <c r="V9" s="103">
        <v>1</v>
      </c>
      <c r="W9" s="98">
        <f t="shared" ref="W9:W30" si="5">T9*V9</f>
        <v>0</v>
      </c>
      <c r="X9" s="35"/>
      <c r="Y9" s="103">
        <v>1</v>
      </c>
      <c r="Z9" s="98">
        <f t="shared" ref="Z9:Z30" si="6">W9*Y9</f>
        <v>0</v>
      </c>
      <c r="AA9" s="35"/>
      <c r="AB9" s="101">
        <v>3</v>
      </c>
      <c r="AC9" s="98">
        <f t="shared" ref="AC9:AC30" si="7">Z9*AB9</f>
        <v>0</v>
      </c>
      <c r="AD9" s="35"/>
      <c r="AE9" s="101">
        <v>3</v>
      </c>
      <c r="AF9" s="35"/>
      <c r="AG9" s="35"/>
    </row>
    <row r="10" spans="1:33" ht="28">
      <c r="A10" s="35" t="s">
        <v>177</v>
      </c>
      <c r="B10" s="35" t="s">
        <v>178</v>
      </c>
      <c r="C10" s="98" t="s">
        <v>176</v>
      </c>
      <c r="D10" s="99">
        <f>VLOOKUP(C10,Inputs!$A$2:$B$5,2, FALSE)</f>
        <v>0</v>
      </c>
      <c r="E10" s="104"/>
      <c r="F10" s="101">
        <v>3</v>
      </c>
      <c r="G10" s="98">
        <f t="shared" si="0"/>
        <v>0</v>
      </c>
      <c r="H10" s="35"/>
      <c r="I10" s="105"/>
      <c r="J10" s="106">
        <v>2</v>
      </c>
      <c r="K10" s="98">
        <f t="shared" si="1"/>
        <v>0</v>
      </c>
      <c r="L10" s="35"/>
      <c r="M10" s="103">
        <v>1</v>
      </c>
      <c r="N10" s="98">
        <f t="shared" si="2"/>
        <v>0</v>
      </c>
      <c r="O10" s="35"/>
      <c r="P10" s="103">
        <v>1</v>
      </c>
      <c r="Q10" s="98">
        <f t="shared" si="3"/>
        <v>0</v>
      </c>
      <c r="R10" s="35"/>
      <c r="S10" s="103">
        <v>1</v>
      </c>
      <c r="T10" s="98">
        <f t="shared" si="4"/>
        <v>0</v>
      </c>
      <c r="U10" s="35"/>
      <c r="V10" s="103">
        <v>1</v>
      </c>
      <c r="W10" s="98">
        <f t="shared" si="5"/>
        <v>0</v>
      </c>
      <c r="X10" s="35"/>
      <c r="Y10" s="103">
        <v>0</v>
      </c>
      <c r="Z10" s="98">
        <f t="shared" si="6"/>
        <v>0</v>
      </c>
      <c r="AA10" s="35"/>
      <c r="AB10" s="101">
        <v>3</v>
      </c>
      <c r="AC10" s="98">
        <f t="shared" si="7"/>
        <v>0</v>
      </c>
      <c r="AD10" s="35"/>
      <c r="AE10" s="101">
        <v>3</v>
      </c>
      <c r="AF10" s="35"/>
      <c r="AG10" s="35"/>
    </row>
    <row r="11" spans="1:33" ht="42">
      <c r="A11" s="35" t="s">
        <v>179</v>
      </c>
      <c r="B11" s="36" t="s">
        <v>180</v>
      </c>
      <c r="C11" s="98" t="s">
        <v>176</v>
      </c>
      <c r="D11" s="99">
        <f>VLOOKUP(C11,Inputs!$A$2:$B$5,2, FALSE)</f>
        <v>0</v>
      </c>
      <c r="E11" s="104"/>
      <c r="F11" s="101">
        <v>3</v>
      </c>
      <c r="G11" s="98">
        <f t="shared" si="0"/>
        <v>0</v>
      </c>
      <c r="H11" s="35"/>
      <c r="I11" s="105"/>
      <c r="J11" s="102">
        <v>3</v>
      </c>
      <c r="K11" s="98">
        <f t="shared" si="1"/>
        <v>0</v>
      </c>
      <c r="L11" s="35"/>
      <c r="M11" s="103">
        <v>1</v>
      </c>
      <c r="N11" s="98">
        <f t="shared" si="2"/>
        <v>0</v>
      </c>
      <c r="O11" s="35"/>
      <c r="P11" s="103">
        <v>2</v>
      </c>
      <c r="Q11" s="98">
        <f t="shared" si="3"/>
        <v>0</v>
      </c>
      <c r="R11" s="35"/>
      <c r="S11" s="103">
        <v>1</v>
      </c>
      <c r="T11" s="98">
        <f t="shared" si="4"/>
        <v>0</v>
      </c>
      <c r="U11" s="35"/>
      <c r="V11" s="103">
        <v>2</v>
      </c>
      <c r="W11" s="98">
        <f t="shared" si="5"/>
        <v>0</v>
      </c>
      <c r="X11" s="35"/>
      <c r="Y11" s="103">
        <v>2</v>
      </c>
      <c r="Z11" s="98">
        <f t="shared" si="6"/>
        <v>0</v>
      </c>
      <c r="AA11" s="35"/>
      <c r="AB11" s="101">
        <v>3</v>
      </c>
      <c r="AC11" s="98">
        <f t="shared" si="7"/>
        <v>0</v>
      </c>
      <c r="AD11" s="35"/>
      <c r="AE11" s="101">
        <v>3</v>
      </c>
      <c r="AF11" s="35"/>
      <c r="AG11" s="35"/>
    </row>
    <row r="12" spans="1:33" ht="16">
      <c r="A12" s="35" t="s">
        <v>181</v>
      </c>
      <c r="B12" s="35" t="s">
        <v>182</v>
      </c>
      <c r="C12" s="98" t="s">
        <v>176</v>
      </c>
      <c r="D12" s="99">
        <f>VLOOKUP(C12,Inputs!$A$2:$B$5,2, FALSE)</f>
        <v>0</v>
      </c>
      <c r="E12" s="104"/>
      <c r="F12" s="101">
        <v>3</v>
      </c>
      <c r="G12" s="98">
        <f t="shared" si="0"/>
        <v>0</v>
      </c>
      <c r="H12" s="35"/>
      <c r="I12" s="105"/>
      <c r="J12" s="102">
        <v>3</v>
      </c>
      <c r="K12" s="98">
        <f t="shared" si="1"/>
        <v>0</v>
      </c>
      <c r="L12" s="35"/>
      <c r="M12" s="103">
        <v>0</v>
      </c>
      <c r="N12" s="98">
        <f t="shared" si="2"/>
        <v>0</v>
      </c>
      <c r="O12" s="35"/>
      <c r="P12" s="101">
        <v>3</v>
      </c>
      <c r="Q12" s="98">
        <f t="shared" si="3"/>
        <v>0</v>
      </c>
      <c r="R12" s="35"/>
      <c r="S12" s="103">
        <v>1</v>
      </c>
      <c r="T12" s="98">
        <f t="shared" si="4"/>
        <v>0</v>
      </c>
      <c r="U12" s="35"/>
      <c r="V12" s="103">
        <v>1</v>
      </c>
      <c r="W12" s="98">
        <f t="shared" si="5"/>
        <v>0</v>
      </c>
      <c r="X12" s="35"/>
      <c r="Y12" s="103">
        <v>1</v>
      </c>
      <c r="Z12" s="98">
        <f t="shared" si="6"/>
        <v>0</v>
      </c>
      <c r="AA12" s="35"/>
      <c r="AB12" s="101">
        <v>3</v>
      </c>
      <c r="AC12" s="98">
        <f t="shared" si="7"/>
        <v>0</v>
      </c>
      <c r="AD12" s="35"/>
      <c r="AE12" s="101">
        <v>3</v>
      </c>
      <c r="AF12" s="35"/>
      <c r="AG12" s="35"/>
    </row>
    <row r="13" spans="1:33" ht="28">
      <c r="A13" s="35" t="s">
        <v>183</v>
      </c>
      <c r="B13" s="35" t="s">
        <v>184</v>
      </c>
      <c r="C13" s="98" t="s">
        <v>176</v>
      </c>
      <c r="D13" s="99">
        <f>VLOOKUP(C13,Inputs!$A$2:$B$5,2, FALSE)</f>
        <v>0</v>
      </c>
      <c r="E13" s="104"/>
      <c r="F13" s="101">
        <v>3</v>
      </c>
      <c r="G13" s="98">
        <f t="shared" si="0"/>
        <v>0</v>
      </c>
      <c r="H13" s="35"/>
      <c r="I13" s="105"/>
      <c r="J13" s="102">
        <v>3</v>
      </c>
      <c r="K13" s="98">
        <f t="shared" si="1"/>
        <v>0</v>
      </c>
      <c r="L13" s="35"/>
      <c r="M13" s="103">
        <v>0</v>
      </c>
      <c r="N13" s="98">
        <f t="shared" si="2"/>
        <v>0</v>
      </c>
      <c r="O13" s="35"/>
      <c r="P13" s="101">
        <v>3</v>
      </c>
      <c r="Q13" s="98">
        <f t="shared" si="3"/>
        <v>0</v>
      </c>
      <c r="R13" s="35"/>
      <c r="S13" s="103">
        <v>2</v>
      </c>
      <c r="T13" s="98">
        <f t="shared" si="4"/>
        <v>0</v>
      </c>
      <c r="U13" s="35"/>
      <c r="V13" s="103">
        <v>2</v>
      </c>
      <c r="W13" s="98">
        <f t="shared" si="5"/>
        <v>0</v>
      </c>
      <c r="X13" s="35"/>
      <c r="Y13" s="103">
        <v>1</v>
      </c>
      <c r="Z13" s="98">
        <f t="shared" si="6"/>
        <v>0</v>
      </c>
      <c r="AA13" s="35"/>
      <c r="AB13" s="101">
        <v>3</v>
      </c>
      <c r="AC13" s="98">
        <f t="shared" si="7"/>
        <v>0</v>
      </c>
      <c r="AD13" s="35"/>
      <c r="AE13" s="101">
        <v>3</v>
      </c>
      <c r="AF13" s="35"/>
      <c r="AG13" s="35"/>
    </row>
    <row r="14" spans="1:33" ht="42">
      <c r="A14" s="35" t="s">
        <v>185</v>
      </c>
      <c r="B14" s="35" t="s">
        <v>186</v>
      </c>
      <c r="C14" s="98" t="s">
        <v>176</v>
      </c>
      <c r="D14" s="99">
        <f>VLOOKUP(C14,Inputs!$A$2:$B$5,2, FALSE)</f>
        <v>0</v>
      </c>
      <c r="E14" s="104"/>
      <c r="F14" s="101">
        <v>3</v>
      </c>
      <c r="G14" s="98">
        <f t="shared" si="0"/>
        <v>0</v>
      </c>
      <c r="H14" s="35"/>
      <c r="I14" s="105"/>
      <c r="J14" s="106">
        <v>2</v>
      </c>
      <c r="K14" s="98">
        <f t="shared" si="1"/>
        <v>0</v>
      </c>
      <c r="L14" s="35"/>
      <c r="M14" s="103">
        <v>1</v>
      </c>
      <c r="N14" s="98">
        <f t="shared" si="2"/>
        <v>0</v>
      </c>
      <c r="O14" s="35"/>
      <c r="P14" s="101">
        <v>3</v>
      </c>
      <c r="Q14" s="98">
        <f t="shared" si="3"/>
        <v>0</v>
      </c>
      <c r="R14" s="35"/>
      <c r="S14" s="101">
        <v>3</v>
      </c>
      <c r="T14" s="98">
        <f t="shared" si="4"/>
        <v>0</v>
      </c>
      <c r="U14" s="35"/>
      <c r="V14" s="101">
        <v>3</v>
      </c>
      <c r="W14" s="98">
        <f t="shared" si="5"/>
        <v>0</v>
      </c>
      <c r="X14" s="35"/>
      <c r="Y14" s="103">
        <v>2</v>
      </c>
      <c r="Z14" s="98">
        <f t="shared" si="6"/>
        <v>0</v>
      </c>
      <c r="AA14" s="35"/>
      <c r="AB14" s="101">
        <v>3</v>
      </c>
      <c r="AC14" s="98">
        <f t="shared" si="7"/>
        <v>0</v>
      </c>
      <c r="AD14" s="35"/>
      <c r="AE14" s="101">
        <v>3</v>
      </c>
      <c r="AF14" s="35"/>
      <c r="AG14" s="35"/>
    </row>
    <row r="15" spans="1:33" ht="28">
      <c r="A15" s="35" t="s">
        <v>187</v>
      </c>
      <c r="B15" s="35" t="s">
        <v>188</v>
      </c>
      <c r="C15" s="98" t="s">
        <v>176</v>
      </c>
      <c r="D15" s="99">
        <f>VLOOKUP(C15,Inputs!$A$2:$B$5,2, FALSE)</f>
        <v>0</v>
      </c>
      <c r="E15" s="104"/>
      <c r="F15" s="101">
        <v>3</v>
      </c>
      <c r="G15" s="98">
        <f t="shared" si="0"/>
        <v>0</v>
      </c>
      <c r="H15" s="35"/>
      <c r="I15" s="105"/>
      <c r="J15" s="102">
        <v>3</v>
      </c>
      <c r="K15" s="98">
        <f t="shared" si="1"/>
        <v>0</v>
      </c>
      <c r="L15" s="35"/>
      <c r="M15" s="103">
        <v>0</v>
      </c>
      <c r="N15" s="98">
        <f t="shared" si="2"/>
        <v>0</v>
      </c>
      <c r="O15" s="35"/>
      <c r="P15" s="103">
        <v>0</v>
      </c>
      <c r="Q15" s="98">
        <f t="shared" si="3"/>
        <v>0</v>
      </c>
      <c r="R15" s="35"/>
      <c r="S15" s="101">
        <v>3</v>
      </c>
      <c r="T15" s="98">
        <f t="shared" si="4"/>
        <v>0</v>
      </c>
      <c r="U15" s="35"/>
      <c r="V15" s="101">
        <v>3</v>
      </c>
      <c r="W15" s="98">
        <f t="shared" si="5"/>
        <v>0</v>
      </c>
      <c r="X15" s="35"/>
      <c r="Y15" s="101">
        <v>3</v>
      </c>
      <c r="Z15" s="98">
        <f t="shared" si="6"/>
        <v>0</v>
      </c>
      <c r="AA15" s="35"/>
      <c r="AB15" s="101">
        <v>3</v>
      </c>
      <c r="AC15" s="98">
        <f t="shared" si="7"/>
        <v>0</v>
      </c>
      <c r="AD15" s="35"/>
      <c r="AE15" s="101">
        <v>3</v>
      </c>
      <c r="AF15" s="35"/>
      <c r="AG15" s="35"/>
    </row>
    <row r="16" spans="1:33" ht="70">
      <c r="A16" s="35" t="s">
        <v>189</v>
      </c>
      <c r="B16" s="35" t="s">
        <v>190</v>
      </c>
      <c r="C16" s="98" t="s">
        <v>176</v>
      </c>
      <c r="D16" s="99">
        <f>VLOOKUP(C16,Inputs!$A$2:$B$5,2, FALSE)</f>
        <v>0</v>
      </c>
      <c r="E16" s="104"/>
      <c r="F16" s="101">
        <v>3</v>
      </c>
      <c r="G16" s="98">
        <f t="shared" si="0"/>
        <v>0</v>
      </c>
      <c r="H16" s="35"/>
      <c r="I16" s="105"/>
      <c r="J16" s="106">
        <v>2</v>
      </c>
      <c r="K16" s="98">
        <f t="shared" si="1"/>
        <v>0</v>
      </c>
      <c r="L16" s="35"/>
      <c r="M16" s="103">
        <v>0</v>
      </c>
      <c r="N16" s="98">
        <f t="shared" si="2"/>
        <v>0</v>
      </c>
      <c r="O16" s="35"/>
      <c r="P16" s="103">
        <v>0</v>
      </c>
      <c r="Q16" s="98">
        <f t="shared" si="3"/>
        <v>0</v>
      </c>
      <c r="R16" s="35"/>
      <c r="S16" s="101">
        <v>3</v>
      </c>
      <c r="T16" s="98">
        <f t="shared" si="4"/>
        <v>0</v>
      </c>
      <c r="U16" s="35"/>
      <c r="V16" s="101">
        <v>3</v>
      </c>
      <c r="W16" s="98">
        <f t="shared" si="5"/>
        <v>0</v>
      </c>
      <c r="X16" s="35"/>
      <c r="Y16" s="101">
        <v>3</v>
      </c>
      <c r="Z16" s="98">
        <f t="shared" si="6"/>
        <v>0</v>
      </c>
      <c r="AA16" s="35"/>
      <c r="AB16" s="101">
        <v>3</v>
      </c>
      <c r="AC16" s="98">
        <f t="shared" si="7"/>
        <v>0</v>
      </c>
      <c r="AD16" s="35"/>
      <c r="AE16" s="101">
        <v>3</v>
      </c>
      <c r="AF16" s="35"/>
      <c r="AG16" s="35"/>
    </row>
    <row r="17" spans="1:33" ht="28">
      <c r="A17" s="35" t="s">
        <v>191</v>
      </c>
      <c r="B17" s="35" t="s">
        <v>192</v>
      </c>
      <c r="C17" s="98" t="s">
        <v>176</v>
      </c>
      <c r="D17" s="99">
        <f>VLOOKUP(C17,Inputs!$A$2:$B$5,2, FALSE)</f>
        <v>0</v>
      </c>
      <c r="E17" s="104"/>
      <c r="F17" s="101">
        <v>3</v>
      </c>
      <c r="G17" s="98">
        <f t="shared" si="0"/>
        <v>0</v>
      </c>
      <c r="H17" s="35"/>
      <c r="I17" s="105"/>
      <c r="J17" s="102">
        <v>3</v>
      </c>
      <c r="K17" s="98">
        <f t="shared" si="1"/>
        <v>0</v>
      </c>
      <c r="L17" s="35"/>
      <c r="M17" s="103">
        <v>1</v>
      </c>
      <c r="N17" s="98">
        <f t="shared" si="2"/>
        <v>0</v>
      </c>
      <c r="O17" s="35"/>
      <c r="P17" s="103">
        <v>1</v>
      </c>
      <c r="Q17" s="98">
        <f t="shared" si="3"/>
        <v>0</v>
      </c>
      <c r="R17" s="35"/>
      <c r="S17" s="101">
        <v>3</v>
      </c>
      <c r="T17" s="98">
        <f t="shared" si="4"/>
        <v>0</v>
      </c>
      <c r="U17" s="35"/>
      <c r="V17" s="101">
        <v>3</v>
      </c>
      <c r="W17" s="98">
        <f t="shared" si="5"/>
        <v>0</v>
      </c>
      <c r="X17" s="35"/>
      <c r="Y17" s="101">
        <v>3</v>
      </c>
      <c r="Z17" s="98">
        <f t="shared" si="6"/>
        <v>0</v>
      </c>
      <c r="AA17" s="35"/>
      <c r="AB17" s="101">
        <v>3</v>
      </c>
      <c r="AC17" s="98">
        <f t="shared" si="7"/>
        <v>0</v>
      </c>
      <c r="AD17" s="35"/>
      <c r="AE17" s="101">
        <v>3</v>
      </c>
      <c r="AF17" s="35"/>
      <c r="AG17" s="35"/>
    </row>
    <row r="18" spans="1:33" ht="28">
      <c r="A18" s="35" t="s">
        <v>193</v>
      </c>
      <c r="B18" s="35" t="s">
        <v>194</v>
      </c>
      <c r="C18" s="98" t="s">
        <v>176</v>
      </c>
      <c r="D18" s="99">
        <f>VLOOKUP(C18,Inputs!$A$2:$B$5,2, FALSE)</f>
        <v>0</v>
      </c>
      <c r="E18" s="104"/>
      <c r="F18" s="101">
        <v>3</v>
      </c>
      <c r="G18" s="98">
        <f t="shared" si="0"/>
        <v>0</v>
      </c>
      <c r="H18" s="35"/>
      <c r="I18" s="105"/>
      <c r="J18" s="106">
        <v>2</v>
      </c>
      <c r="K18" s="98">
        <f t="shared" si="1"/>
        <v>0</v>
      </c>
      <c r="L18" s="35"/>
      <c r="M18" s="103">
        <v>1</v>
      </c>
      <c r="N18" s="98">
        <f t="shared" si="2"/>
        <v>0</v>
      </c>
      <c r="O18" s="35"/>
      <c r="P18" s="103">
        <v>1</v>
      </c>
      <c r="Q18" s="98">
        <f t="shared" si="3"/>
        <v>0</v>
      </c>
      <c r="R18" s="35"/>
      <c r="S18" s="101">
        <v>3</v>
      </c>
      <c r="T18" s="98">
        <f t="shared" si="4"/>
        <v>0</v>
      </c>
      <c r="U18" s="35"/>
      <c r="V18" s="101">
        <v>3</v>
      </c>
      <c r="W18" s="98">
        <f t="shared" si="5"/>
        <v>0</v>
      </c>
      <c r="X18" s="35"/>
      <c r="Y18" s="101">
        <v>3</v>
      </c>
      <c r="Z18" s="98">
        <f t="shared" si="6"/>
        <v>0</v>
      </c>
      <c r="AA18" s="35"/>
      <c r="AB18" s="101">
        <v>3</v>
      </c>
      <c r="AC18" s="98">
        <f t="shared" si="7"/>
        <v>0</v>
      </c>
      <c r="AD18" s="35"/>
      <c r="AE18" s="101">
        <v>3</v>
      </c>
      <c r="AF18" s="35"/>
      <c r="AG18" s="35"/>
    </row>
    <row r="19" spans="1:33" ht="42">
      <c r="A19" s="35" t="s">
        <v>195</v>
      </c>
      <c r="B19" s="35" t="s">
        <v>196</v>
      </c>
      <c r="C19" s="98" t="s">
        <v>176</v>
      </c>
      <c r="D19" s="99">
        <f>VLOOKUP(C19,Inputs!$A$2:$B$5,2, FALSE)</f>
        <v>0</v>
      </c>
      <c r="E19" s="104"/>
      <c r="F19" s="101">
        <v>3</v>
      </c>
      <c r="G19" s="98">
        <f t="shared" si="0"/>
        <v>0</v>
      </c>
      <c r="H19" s="35"/>
      <c r="I19" s="107"/>
      <c r="J19" s="106">
        <v>2</v>
      </c>
      <c r="K19" s="98">
        <f t="shared" si="1"/>
        <v>0</v>
      </c>
      <c r="L19" s="35"/>
      <c r="M19" s="103">
        <v>0</v>
      </c>
      <c r="N19" s="98">
        <f t="shared" si="2"/>
        <v>0</v>
      </c>
      <c r="O19" s="35"/>
      <c r="P19" s="103">
        <v>0</v>
      </c>
      <c r="Q19" s="98">
        <f t="shared" si="3"/>
        <v>0</v>
      </c>
      <c r="R19" s="35"/>
      <c r="S19" s="101">
        <v>3</v>
      </c>
      <c r="T19" s="98">
        <f t="shared" si="4"/>
        <v>0</v>
      </c>
      <c r="U19" s="35"/>
      <c r="V19" s="101">
        <v>3</v>
      </c>
      <c r="W19" s="98">
        <f t="shared" si="5"/>
        <v>0</v>
      </c>
      <c r="X19" s="35"/>
      <c r="Y19" s="101">
        <v>3</v>
      </c>
      <c r="Z19" s="98">
        <f t="shared" si="6"/>
        <v>0</v>
      </c>
      <c r="AA19" s="35"/>
      <c r="AB19" s="101">
        <v>3</v>
      </c>
      <c r="AC19" s="98">
        <f t="shared" si="7"/>
        <v>0</v>
      </c>
      <c r="AD19" s="35"/>
      <c r="AE19" s="101">
        <v>3</v>
      </c>
      <c r="AF19" s="35"/>
      <c r="AG19" s="35"/>
    </row>
    <row r="20" spans="1:33" ht="42">
      <c r="A20" s="35" t="s">
        <v>197</v>
      </c>
      <c r="B20" s="35" t="s">
        <v>198</v>
      </c>
      <c r="C20" s="98" t="s">
        <v>176</v>
      </c>
      <c r="D20" s="99">
        <f>VLOOKUP(C20,Inputs!$A$2:$B$5,2, FALSE)</f>
        <v>0</v>
      </c>
      <c r="E20" s="100"/>
      <c r="F20" s="101">
        <v>3</v>
      </c>
      <c r="G20" s="98">
        <f t="shared" si="0"/>
        <v>0</v>
      </c>
      <c r="H20" s="35"/>
      <c r="I20" s="37"/>
      <c r="J20" s="106">
        <v>2</v>
      </c>
      <c r="K20" s="98">
        <f t="shared" si="1"/>
        <v>0</v>
      </c>
      <c r="L20" s="35"/>
      <c r="M20" s="103">
        <v>2</v>
      </c>
      <c r="N20" s="98">
        <f t="shared" si="2"/>
        <v>0</v>
      </c>
      <c r="O20" s="35"/>
      <c r="P20" s="101">
        <v>3</v>
      </c>
      <c r="Q20" s="98">
        <f t="shared" si="3"/>
        <v>0</v>
      </c>
      <c r="R20" s="35"/>
      <c r="S20" s="103">
        <v>2</v>
      </c>
      <c r="T20" s="98">
        <f t="shared" si="4"/>
        <v>0</v>
      </c>
      <c r="U20" s="35"/>
      <c r="V20" s="103">
        <v>2</v>
      </c>
      <c r="W20" s="98">
        <f t="shared" si="5"/>
        <v>0</v>
      </c>
      <c r="X20" s="35"/>
      <c r="Y20" s="103">
        <v>1</v>
      </c>
      <c r="Z20" s="98">
        <f t="shared" si="6"/>
        <v>0</v>
      </c>
      <c r="AA20" s="35"/>
      <c r="AB20" s="101">
        <v>3</v>
      </c>
      <c r="AC20" s="98">
        <f t="shared" si="7"/>
        <v>0</v>
      </c>
      <c r="AD20" s="35"/>
      <c r="AE20" s="101">
        <v>3</v>
      </c>
      <c r="AF20" s="35"/>
      <c r="AG20" s="35"/>
    </row>
    <row r="21" spans="1:33" ht="28">
      <c r="A21" s="35" t="s">
        <v>199</v>
      </c>
      <c r="B21" s="35" t="s">
        <v>200</v>
      </c>
      <c r="C21" s="98" t="s">
        <v>176</v>
      </c>
      <c r="D21" s="99">
        <f>VLOOKUP(C21,Inputs!$A$2:$B$5,2, FALSE)</f>
        <v>0</v>
      </c>
      <c r="E21" s="100"/>
      <c r="F21" s="101">
        <v>3</v>
      </c>
      <c r="G21" s="98">
        <f t="shared" si="0"/>
        <v>0</v>
      </c>
      <c r="H21" s="35"/>
      <c r="I21" s="37"/>
      <c r="J21" s="106">
        <v>2</v>
      </c>
      <c r="K21" s="98">
        <f t="shared" si="1"/>
        <v>0</v>
      </c>
      <c r="L21" s="35"/>
      <c r="M21" s="103">
        <v>2</v>
      </c>
      <c r="N21" s="98">
        <f t="shared" si="2"/>
        <v>0</v>
      </c>
      <c r="O21" s="35"/>
      <c r="P21" s="103">
        <v>2</v>
      </c>
      <c r="Q21" s="98">
        <f t="shared" si="3"/>
        <v>0</v>
      </c>
      <c r="R21" s="35"/>
      <c r="S21" s="103">
        <v>2</v>
      </c>
      <c r="T21" s="98">
        <f t="shared" si="4"/>
        <v>0</v>
      </c>
      <c r="U21" s="35"/>
      <c r="V21" s="103">
        <v>2</v>
      </c>
      <c r="W21" s="98">
        <f t="shared" si="5"/>
        <v>0</v>
      </c>
      <c r="X21" s="35"/>
      <c r="Y21" s="103">
        <v>2</v>
      </c>
      <c r="Z21" s="98">
        <f t="shared" si="6"/>
        <v>0</v>
      </c>
      <c r="AA21" s="35"/>
      <c r="AB21" s="101">
        <v>3</v>
      </c>
      <c r="AC21" s="98">
        <f t="shared" si="7"/>
        <v>0</v>
      </c>
      <c r="AD21" s="35"/>
      <c r="AE21" s="101">
        <v>3</v>
      </c>
      <c r="AF21" s="35"/>
      <c r="AG21" s="35"/>
    </row>
    <row r="22" spans="1:33" ht="28">
      <c r="A22" s="35" t="s">
        <v>201</v>
      </c>
      <c r="B22" s="35" t="s">
        <v>202</v>
      </c>
      <c r="C22" s="98" t="s">
        <v>176</v>
      </c>
      <c r="D22" s="99">
        <f>VLOOKUP(C22,Inputs!$A$2:$B$5,2, FALSE)</f>
        <v>0</v>
      </c>
      <c r="E22" s="100"/>
      <c r="F22" s="101">
        <v>3</v>
      </c>
      <c r="G22" s="98">
        <f t="shared" si="0"/>
        <v>0</v>
      </c>
      <c r="H22" s="35"/>
      <c r="I22" s="37"/>
      <c r="J22" s="102">
        <v>3</v>
      </c>
      <c r="K22" s="98">
        <f t="shared" si="1"/>
        <v>0</v>
      </c>
      <c r="L22" s="35"/>
      <c r="M22" s="101">
        <v>3</v>
      </c>
      <c r="N22" s="98">
        <f t="shared" si="2"/>
        <v>0</v>
      </c>
      <c r="O22" s="35"/>
      <c r="P22" s="101">
        <v>3</v>
      </c>
      <c r="Q22" s="98">
        <f t="shared" si="3"/>
        <v>0</v>
      </c>
      <c r="R22" s="35"/>
      <c r="S22" s="103">
        <v>1</v>
      </c>
      <c r="T22" s="98">
        <f t="shared" si="4"/>
        <v>0</v>
      </c>
      <c r="U22" s="35"/>
      <c r="V22" s="103">
        <v>1</v>
      </c>
      <c r="W22" s="98">
        <f t="shared" si="5"/>
        <v>0</v>
      </c>
      <c r="X22" s="35"/>
      <c r="Y22" s="103">
        <v>0</v>
      </c>
      <c r="Z22" s="98">
        <f t="shared" si="6"/>
        <v>0</v>
      </c>
      <c r="AA22" s="35"/>
      <c r="AB22" s="101">
        <v>3</v>
      </c>
      <c r="AC22" s="98">
        <f t="shared" si="7"/>
        <v>0</v>
      </c>
      <c r="AD22" s="35"/>
      <c r="AE22" s="101">
        <v>3</v>
      </c>
      <c r="AF22" s="35"/>
      <c r="AG22" s="35"/>
    </row>
    <row r="23" spans="1:33" ht="42">
      <c r="A23" s="35" t="s">
        <v>203</v>
      </c>
      <c r="B23" s="35" t="s">
        <v>204</v>
      </c>
      <c r="C23" s="98" t="s">
        <v>176</v>
      </c>
      <c r="D23" s="99">
        <f>VLOOKUP(C23,Inputs!$A$2:$B$5,2, FALSE)</f>
        <v>0</v>
      </c>
      <c r="E23" s="100"/>
      <c r="F23" s="101">
        <v>3</v>
      </c>
      <c r="G23" s="98">
        <f t="shared" si="0"/>
        <v>0</v>
      </c>
      <c r="H23" s="35"/>
      <c r="I23" s="37"/>
      <c r="J23" s="106">
        <v>2</v>
      </c>
      <c r="K23" s="98">
        <f t="shared" si="1"/>
        <v>0</v>
      </c>
      <c r="L23" s="35"/>
      <c r="M23" s="103">
        <v>1</v>
      </c>
      <c r="N23" s="98">
        <f t="shared" si="2"/>
        <v>0</v>
      </c>
      <c r="O23" s="35"/>
      <c r="P23" s="103">
        <v>2</v>
      </c>
      <c r="Q23" s="98">
        <f t="shared" si="3"/>
        <v>0</v>
      </c>
      <c r="R23" s="35"/>
      <c r="S23" s="101">
        <v>3</v>
      </c>
      <c r="T23" s="98">
        <f t="shared" si="4"/>
        <v>0</v>
      </c>
      <c r="U23" s="35"/>
      <c r="V23" s="101">
        <v>3</v>
      </c>
      <c r="W23" s="98">
        <f t="shared" si="5"/>
        <v>0</v>
      </c>
      <c r="X23" s="35"/>
      <c r="Y23" s="103">
        <v>2</v>
      </c>
      <c r="Z23" s="98">
        <f t="shared" si="6"/>
        <v>0</v>
      </c>
      <c r="AA23" s="35"/>
      <c r="AB23" s="101">
        <v>3</v>
      </c>
      <c r="AC23" s="98">
        <f t="shared" si="7"/>
        <v>0</v>
      </c>
      <c r="AD23" s="35"/>
      <c r="AE23" s="101">
        <v>3</v>
      </c>
      <c r="AF23" s="35"/>
      <c r="AG23" s="35"/>
    </row>
    <row r="24" spans="1:33" ht="28">
      <c r="A24" s="35" t="s">
        <v>205</v>
      </c>
      <c r="B24" s="35" t="s">
        <v>206</v>
      </c>
      <c r="C24" s="98" t="s">
        <v>176</v>
      </c>
      <c r="D24" s="99">
        <f>VLOOKUP(C24,Inputs!$A$2:$B$5,2, FALSE)</f>
        <v>0</v>
      </c>
      <c r="E24" s="100"/>
      <c r="F24" s="101">
        <v>3</v>
      </c>
      <c r="G24" s="98">
        <f t="shared" si="0"/>
        <v>0</v>
      </c>
      <c r="H24" s="35"/>
      <c r="I24" s="37"/>
      <c r="J24" s="108">
        <v>1</v>
      </c>
      <c r="K24" s="98">
        <f t="shared" si="1"/>
        <v>0</v>
      </c>
      <c r="L24" s="35"/>
      <c r="M24" s="103">
        <v>1</v>
      </c>
      <c r="N24" s="98">
        <f t="shared" si="2"/>
        <v>0</v>
      </c>
      <c r="O24" s="35"/>
      <c r="P24" s="103">
        <v>0</v>
      </c>
      <c r="Q24" s="98">
        <f t="shared" si="3"/>
        <v>0</v>
      </c>
      <c r="R24" s="35"/>
      <c r="S24" s="103">
        <v>2</v>
      </c>
      <c r="T24" s="98">
        <f t="shared" si="4"/>
        <v>0</v>
      </c>
      <c r="U24" s="35"/>
      <c r="V24" s="103">
        <v>2</v>
      </c>
      <c r="W24" s="98">
        <f t="shared" si="5"/>
        <v>0</v>
      </c>
      <c r="X24" s="35"/>
      <c r="Y24" s="103">
        <v>0</v>
      </c>
      <c r="Z24" s="98">
        <f t="shared" si="6"/>
        <v>0</v>
      </c>
      <c r="AA24" s="35"/>
      <c r="AB24" s="101">
        <v>3</v>
      </c>
      <c r="AC24" s="98">
        <f t="shared" si="7"/>
        <v>0</v>
      </c>
      <c r="AD24" s="35"/>
      <c r="AE24" s="101">
        <v>3</v>
      </c>
      <c r="AF24" s="35"/>
      <c r="AG24" s="35"/>
    </row>
    <row r="25" spans="1:33" ht="42">
      <c r="A25" s="35" t="s">
        <v>207</v>
      </c>
      <c r="B25" s="35" t="s">
        <v>208</v>
      </c>
      <c r="C25" s="98" t="s">
        <v>176</v>
      </c>
      <c r="D25" s="99">
        <f>VLOOKUP(C25,Inputs!$A$2:$B$5,2, FALSE)</f>
        <v>0</v>
      </c>
      <c r="E25" s="100"/>
      <c r="F25" s="101">
        <v>3</v>
      </c>
      <c r="G25" s="98">
        <f t="shared" si="0"/>
        <v>0</v>
      </c>
      <c r="H25" s="35"/>
      <c r="I25" s="37"/>
      <c r="J25" s="106">
        <v>2</v>
      </c>
      <c r="K25" s="98">
        <f t="shared" si="1"/>
        <v>0</v>
      </c>
      <c r="L25" s="35"/>
      <c r="M25" s="103">
        <v>1</v>
      </c>
      <c r="N25" s="98">
        <f t="shared" si="2"/>
        <v>0</v>
      </c>
      <c r="O25" s="35"/>
      <c r="P25" s="101">
        <v>3</v>
      </c>
      <c r="Q25" s="98">
        <f t="shared" si="3"/>
        <v>0</v>
      </c>
      <c r="R25" s="35"/>
      <c r="S25" s="103">
        <v>2</v>
      </c>
      <c r="T25" s="98">
        <f t="shared" si="4"/>
        <v>0</v>
      </c>
      <c r="U25" s="35"/>
      <c r="V25" s="103">
        <v>2</v>
      </c>
      <c r="W25" s="98">
        <f t="shared" si="5"/>
        <v>0</v>
      </c>
      <c r="X25" s="35"/>
      <c r="Y25" s="103">
        <v>1</v>
      </c>
      <c r="Z25" s="98">
        <f t="shared" si="6"/>
        <v>0</v>
      </c>
      <c r="AA25" s="35"/>
      <c r="AB25" s="101">
        <v>3</v>
      </c>
      <c r="AC25" s="98">
        <f t="shared" si="7"/>
        <v>0</v>
      </c>
      <c r="AD25" s="35"/>
      <c r="AE25" s="101">
        <v>3</v>
      </c>
      <c r="AF25" s="35"/>
      <c r="AG25" s="35"/>
    </row>
    <row r="26" spans="1:33" ht="28">
      <c r="A26" s="35" t="s">
        <v>209</v>
      </c>
      <c r="B26" s="35" t="s">
        <v>210</v>
      </c>
      <c r="C26" s="98" t="s">
        <v>176</v>
      </c>
      <c r="D26" s="99">
        <f>VLOOKUP(C26,Inputs!$A$2:$B$5,2, FALSE)</f>
        <v>0</v>
      </c>
      <c r="E26" s="100"/>
      <c r="F26" s="101">
        <v>3</v>
      </c>
      <c r="G26" s="98">
        <f t="shared" si="0"/>
        <v>0</v>
      </c>
      <c r="H26" s="35"/>
      <c r="I26" s="37"/>
      <c r="J26" s="102">
        <v>3</v>
      </c>
      <c r="K26" s="98">
        <f t="shared" si="1"/>
        <v>0</v>
      </c>
      <c r="L26" s="35"/>
      <c r="M26" s="103">
        <v>2</v>
      </c>
      <c r="N26" s="98">
        <f t="shared" si="2"/>
        <v>0</v>
      </c>
      <c r="O26" s="35"/>
      <c r="P26" s="101">
        <v>3</v>
      </c>
      <c r="Q26" s="98">
        <f t="shared" si="3"/>
        <v>0</v>
      </c>
      <c r="R26" s="35"/>
      <c r="S26" s="101">
        <v>3</v>
      </c>
      <c r="T26" s="98">
        <f t="shared" si="4"/>
        <v>0</v>
      </c>
      <c r="U26" s="35"/>
      <c r="V26" s="103">
        <v>0</v>
      </c>
      <c r="W26" s="98">
        <f t="shared" si="5"/>
        <v>0</v>
      </c>
      <c r="X26" s="35"/>
      <c r="Y26" s="103">
        <v>0</v>
      </c>
      <c r="Z26" s="98">
        <f t="shared" si="6"/>
        <v>0</v>
      </c>
      <c r="AA26" s="35"/>
      <c r="AB26" s="101">
        <v>3</v>
      </c>
      <c r="AC26" s="98">
        <f t="shared" si="7"/>
        <v>0</v>
      </c>
      <c r="AD26" s="35"/>
      <c r="AE26" s="101">
        <v>3</v>
      </c>
      <c r="AF26" s="35"/>
      <c r="AG26" s="35"/>
    </row>
    <row r="27" spans="1:33" ht="28">
      <c r="A27" s="35" t="s">
        <v>211</v>
      </c>
      <c r="B27" s="35" t="s">
        <v>212</v>
      </c>
      <c r="C27" s="98" t="s">
        <v>176</v>
      </c>
      <c r="D27" s="99">
        <f>VLOOKUP(C27,Inputs!$A$2:$B$5,2, FALSE)</f>
        <v>0</v>
      </c>
      <c r="E27" s="104"/>
      <c r="F27" s="101">
        <v>3</v>
      </c>
      <c r="G27" s="98">
        <f t="shared" si="0"/>
        <v>0</v>
      </c>
      <c r="H27" s="35"/>
      <c r="I27" s="104"/>
      <c r="J27" s="102">
        <v>3</v>
      </c>
      <c r="K27" s="98">
        <f t="shared" si="1"/>
        <v>0</v>
      </c>
      <c r="L27" s="35"/>
      <c r="M27" s="101">
        <v>3</v>
      </c>
      <c r="N27" s="98">
        <f t="shared" si="2"/>
        <v>0</v>
      </c>
      <c r="O27" s="35"/>
      <c r="P27" s="103">
        <v>2</v>
      </c>
      <c r="Q27" s="98">
        <f t="shared" si="3"/>
        <v>0</v>
      </c>
      <c r="R27" s="35"/>
      <c r="S27" s="103">
        <v>1</v>
      </c>
      <c r="T27" s="98">
        <f t="shared" si="4"/>
        <v>0</v>
      </c>
      <c r="U27" s="35"/>
      <c r="V27" s="103">
        <v>1</v>
      </c>
      <c r="W27" s="98">
        <f t="shared" si="5"/>
        <v>0</v>
      </c>
      <c r="X27" s="35"/>
      <c r="Y27" s="101">
        <v>3</v>
      </c>
      <c r="Z27" s="98">
        <f t="shared" si="6"/>
        <v>0</v>
      </c>
      <c r="AA27" s="35"/>
      <c r="AB27" s="101">
        <v>3</v>
      </c>
      <c r="AC27" s="98">
        <f t="shared" si="7"/>
        <v>0</v>
      </c>
      <c r="AD27" s="35"/>
      <c r="AE27" s="101">
        <v>3</v>
      </c>
      <c r="AF27" s="35"/>
      <c r="AG27" s="35"/>
    </row>
    <row r="28" spans="1:33" ht="16">
      <c r="A28" s="35" t="s">
        <v>213</v>
      </c>
      <c r="B28" s="35" t="s">
        <v>214</v>
      </c>
      <c r="C28" s="98" t="s">
        <v>176</v>
      </c>
      <c r="D28" s="99">
        <f>VLOOKUP(C28,Inputs!$A$2:$B$5,2, FALSE)</f>
        <v>0</v>
      </c>
      <c r="E28" s="104"/>
      <c r="F28" s="101">
        <v>3</v>
      </c>
      <c r="G28" s="98">
        <f t="shared" si="0"/>
        <v>0</v>
      </c>
      <c r="H28" s="35"/>
      <c r="I28" s="104"/>
      <c r="J28" s="102">
        <v>3</v>
      </c>
      <c r="K28" s="98">
        <f t="shared" si="1"/>
        <v>0</v>
      </c>
      <c r="L28" s="35"/>
      <c r="M28" s="103">
        <v>1</v>
      </c>
      <c r="N28" s="98">
        <f t="shared" si="2"/>
        <v>0</v>
      </c>
      <c r="O28" s="35"/>
      <c r="P28" s="101">
        <v>3</v>
      </c>
      <c r="Q28" s="98">
        <f t="shared" si="3"/>
        <v>0</v>
      </c>
      <c r="R28" s="35"/>
      <c r="S28" s="103">
        <v>2</v>
      </c>
      <c r="T28" s="98">
        <f t="shared" si="4"/>
        <v>0</v>
      </c>
      <c r="U28" s="35"/>
      <c r="V28" s="103">
        <v>2</v>
      </c>
      <c r="W28" s="98">
        <f t="shared" si="5"/>
        <v>0</v>
      </c>
      <c r="X28" s="35"/>
      <c r="Y28" s="101">
        <v>3</v>
      </c>
      <c r="Z28" s="98">
        <f t="shared" si="6"/>
        <v>0</v>
      </c>
      <c r="AA28" s="35"/>
      <c r="AB28" s="101">
        <v>3</v>
      </c>
      <c r="AC28" s="98">
        <f t="shared" si="7"/>
        <v>0</v>
      </c>
      <c r="AD28" s="35"/>
      <c r="AE28" s="101">
        <v>3</v>
      </c>
      <c r="AF28" s="35"/>
      <c r="AG28" s="35"/>
    </row>
    <row r="29" spans="1:33" ht="28">
      <c r="A29" s="35" t="s">
        <v>215</v>
      </c>
      <c r="B29" s="35" t="s">
        <v>216</v>
      </c>
      <c r="C29" s="98" t="s">
        <v>176</v>
      </c>
      <c r="D29" s="99">
        <f>VLOOKUP(C29,Inputs!$A$2:$B$5,2, FALSE)</f>
        <v>0</v>
      </c>
      <c r="E29" s="104"/>
      <c r="F29" s="101">
        <v>3</v>
      </c>
      <c r="G29" s="98">
        <f t="shared" si="0"/>
        <v>0</v>
      </c>
      <c r="H29" s="35"/>
      <c r="I29" s="104"/>
      <c r="J29" s="102">
        <v>3</v>
      </c>
      <c r="K29" s="98">
        <f t="shared" si="1"/>
        <v>0</v>
      </c>
      <c r="L29" s="35"/>
      <c r="M29" s="103">
        <v>1</v>
      </c>
      <c r="N29" s="98">
        <f t="shared" si="2"/>
        <v>0</v>
      </c>
      <c r="O29" s="35"/>
      <c r="P29" s="101">
        <v>3</v>
      </c>
      <c r="Q29" s="98">
        <f t="shared" si="3"/>
        <v>0</v>
      </c>
      <c r="R29" s="35"/>
      <c r="S29" s="103">
        <v>2</v>
      </c>
      <c r="T29" s="98">
        <f t="shared" si="4"/>
        <v>0</v>
      </c>
      <c r="U29" s="35"/>
      <c r="V29" s="103">
        <v>2</v>
      </c>
      <c r="W29" s="98">
        <f t="shared" si="5"/>
        <v>0</v>
      </c>
      <c r="X29" s="35"/>
      <c r="Y29" s="101">
        <v>3</v>
      </c>
      <c r="Z29" s="98">
        <f t="shared" si="6"/>
        <v>0</v>
      </c>
      <c r="AA29" s="35"/>
      <c r="AB29" s="101">
        <v>3</v>
      </c>
      <c r="AC29" s="98">
        <f t="shared" si="7"/>
        <v>0</v>
      </c>
      <c r="AD29" s="35"/>
      <c r="AE29" s="101">
        <v>3</v>
      </c>
      <c r="AF29" s="35"/>
      <c r="AG29" s="35"/>
    </row>
    <row r="30" spans="1:33" ht="42">
      <c r="A30" s="35" t="s">
        <v>217</v>
      </c>
      <c r="B30" s="35" t="s">
        <v>218</v>
      </c>
      <c r="C30" s="98" t="s">
        <v>176</v>
      </c>
      <c r="D30" s="99">
        <f>VLOOKUP(C30,Inputs!$A$2:$B$5,2, FALSE)</f>
        <v>0</v>
      </c>
      <c r="E30" s="104"/>
      <c r="F30" s="101">
        <v>3</v>
      </c>
      <c r="G30" s="98">
        <f t="shared" si="0"/>
        <v>0</v>
      </c>
      <c r="H30" s="35"/>
      <c r="I30" s="104"/>
      <c r="J30" s="102">
        <v>3</v>
      </c>
      <c r="K30" s="98">
        <f t="shared" si="1"/>
        <v>0</v>
      </c>
      <c r="L30" s="35"/>
      <c r="M30" s="103">
        <v>2</v>
      </c>
      <c r="N30" s="98">
        <f t="shared" si="2"/>
        <v>0</v>
      </c>
      <c r="O30" s="35"/>
      <c r="P30" s="101">
        <v>3</v>
      </c>
      <c r="Q30" s="98">
        <f t="shared" si="3"/>
        <v>0</v>
      </c>
      <c r="R30" s="35"/>
      <c r="S30" s="103">
        <v>1</v>
      </c>
      <c r="T30" s="98">
        <f t="shared" si="4"/>
        <v>0</v>
      </c>
      <c r="U30" s="35"/>
      <c r="V30" s="103">
        <v>1</v>
      </c>
      <c r="W30" s="98">
        <f t="shared" si="5"/>
        <v>0</v>
      </c>
      <c r="X30" s="35"/>
      <c r="Y30" s="103">
        <v>2</v>
      </c>
      <c r="Z30" s="98">
        <f t="shared" si="6"/>
        <v>0</v>
      </c>
      <c r="AA30" s="35"/>
      <c r="AB30" s="101">
        <v>3</v>
      </c>
      <c r="AC30" s="98">
        <f t="shared" si="7"/>
        <v>0</v>
      </c>
      <c r="AD30" s="35"/>
      <c r="AE30" s="101">
        <v>3</v>
      </c>
      <c r="AF30" s="35"/>
      <c r="AG30" s="35"/>
    </row>
    <row r="31" spans="1:33">
      <c r="A31" s="58"/>
      <c r="B31" s="81"/>
      <c r="C31" s="81"/>
      <c r="D31" s="81"/>
      <c r="E31" s="81"/>
      <c r="F31" s="81"/>
      <c r="G31" s="81"/>
      <c r="H31" s="81"/>
      <c r="I31" s="81"/>
      <c r="J31" s="81"/>
      <c r="K31" s="81"/>
      <c r="L31" s="91"/>
      <c r="M31" s="58"/>
      <c r="N31" s="81"/>
      <c r="O31" s="81"/>
      <c r="P31" s="81"/>
      <c r="Q31" s="81"/>
      <c r="R31" s="81"/>
      <c r="S31" s="81"/>
      <c r="T31" s="81"/>
      <c r="U31" s="81"/>
      <c r="V31" s="81"/>
      <c r="W31" s="81"/>
      <c r="X31" s="91"/>
      <c r="Y31" s="58"/>
      <c r="Z31" s="81"/>
      <c r="AA31" s="81"/>
      <c r="AB31" s="81"/>
      <c r="AC31" s="81"/>
      <c r="AD31" s="81"/>
      <c r="AE31" s="81"/>
      <c r="AF31" s="81"/>
      <c r="AG31" s="91"/>
    </row>
    <row r="32" spans="1:33" ht="16">
      <c r="A32" s="109" t="s">
        <v>219</v>
      </c>
      <c r="B32" s="81"/>
      <c r="C32" s="110"/>
      <c r="D32" s="111">
        <f>SUMIF(D9:D30, "&gt;0")*3</f>
        <v>0</v>
      </c>
      <c r="E32" s="112"/>
      <c r="F32" s="113"/>
      <c r="G32" s="38">
        <f>SUM(G9:G30)</f>
        <v>0</v>
      </c>
      <c r="H32" s="109"/>
      <c r="I32" s="81"/>
      <c r="J32" s="91"/>
      <c r="K32" s="38">
        <f>SUM(K9:K30)</f>
        <v>0</v>
      </c>
      <c r="L32" s="113"/>
      <c r="M32" s="113"/>
      <c r="N32" s="38">
        <f>SUM(N9:N30)</f>
        <v>0</v>
      </c>
      <c r="O32" s="113"/>
      <c r="P32" s="113"/>
      <c r="Q32" s="38">
        <f>SUM(Q9:Q30)</f>
        <v>0</v>
      </c>
      <c r="R32" s="113"/>
      <c r="S32" s="113"/>
      <c r="T32" s="38">
        <f>SUM(T9:T30)</f>
        <v>0</v>
      </c>
      <c r="U32" s="113"/>
      <c r="V32" s="113"/>
      <c r="W32" s="38">
        <f>SUM(W9:W30)</f>
        <v>0</v>
      </c>
      <c r="X32" s="113"/>
      <c r="Y32" s="113"/>
      <c r="Z32" s="38">
        <f>SUM(Z9:Z30)</f>
        <v>0</v>
      </c>
      <c r="AA32" s="113"/>
      <c r="AB32" s="113"/>
      <c r="AC32" s="38">
        <f>SUM(AC9:AC30)</f>
        <v>0</v>
      </c>
      <c r="AD32" s="113"/>
      <c r="AE32" s="113"/>
      <c r="AF32" s="38">
        <f>SUM(AF9:AF30)</f>
        <v>0</v>
      </c>
      <c r="AG32" s="113"/>
    </row>
    <row r="33" spans="1:33" ht="16">
      <c r="A33" s="114"/>
      <c r="B33" s="87"/>
      <c r="C33" s="87"/>
      <c r="D33" s="87"/>
      <c r="E33" s="87"/>
      <c r="F33" s="87"/>
      <c r="G33" s="87"/>
      <c r="H33" s="87"/>
      <c r="I33" s="87"/>
      <c r="J33" s="87"/>
      <c r="K33" s="87"/>
      <c r="L33" s="87"/>
    </row>
    <row r="34" spans="1:33" ht="14">
      <c r="A34" s="62" t="s">
        <v>220</v>
      </c>
      <c r="B34" s="72"/>
      <c r="C34" s="72"/>
      <c r="D34" s="72"/>
      <c r="E34" s="72"/>
      <c r="F34" s="72"/>
      <c r="G34" s="72"/>
      <c r="H34" s="72"/>
      <c r="I34" s="72"/>
      <c r="J34" s="72"/>
      <c r="K34" s="72"/>
      <c r="L34" s="73"/>
      <c r="M34" s="62" t="s">
        <v>220</v>
      </c>
      <c r="N34" s="72"/>
      <c r="O34" s="72"/>
      <c r="P34" s="72"/>
      <c r="Q34" s="72"/>
      <c r="R34" s="72"/>
      <c r="S34" s="72"/>
      <c r="T34" s="72"/>
      <c r="U34" s="72"/>
      <c r="V34" s="72"/>
      <c r="W34" s="72"/>
      <c r="X34" s="73"/>
      <c r="Y34" s="62" t="s">
        <v>220</v>
      </c>
      <c r="Z34" s="72"/>
      <c r="AA34" s="72"/>
      <c r="AB34" s="72"/>
      <c r="AC34" s="72"/>
      <c r="AD34" s="72"/>
      <c r="AE34" s="72"/>
      <c r="AF34" s="72"/>
      <c r="AG34" s="73"/>
    </row>
    <row r="35" spans="1:33" ht="16">
      <c r="A35" s="35" t="s">
        <v>221</v>
      </c>
      <c r="B35" s="35" t="s">
        <v>222</v>
      </c>
      <c r="C35" s="98" t="s">
        <v>176</v>
      </c>
      <c r="D35" s="99">
        <f>VLOOKUP(C35,Inputs!$A$2:$B$5,2, FALSE)</f>
        <v>0</v>
      </c>
      <c r="E35" s="100"/>
      <c r="F35" s="101">
        <v>3</v>
      </c>
      <c r="G35" s="98">
        <f t="shared" ref="G35:G45" si="8">D35*F35</f>
        <v>0</v>
      </c>
      <c r="H35" s="35"/>
      <c r="I35" s="100"/>
      <c r="J35" s="102">
        <v>3</v>
      </c>
      <c r="K35" s="98">
        <f t="shared" ref="K35:K45" si="9">D35*J35</f>
        <v>0</v>
      </c>
      <c r="L35" s="35"/>
      <c r="M35" s="103">
        <v>3</v>
      </c>
      <c r="N35" s="98">
        <f t="shared" ref="N35:N45" si="10">K35*M35</f>
        <v>0</v>
      </c>
      <c r="O35" s="35"/>
      <c r="P35" s="101">
        <v>3</v>
      </c>
      <c r="Q35" s="98">
        <f t="shared" ref="Q35:Q45" si="11">N35*P35</f>
        <v>0</v>
      </c>
      <c r="R35" s="35"/>
      <c r="S35" s="103">
        <v>1</v>
      </c>
      <c r="T35" s="98">
        <f t="shared" ref="T35:T45" si="12">Q35*S35</f>
        <v>0</v>
      </c>
      <c r="U35" s="35"/>
      <c r="V35" s="103">
        <v>1</v>
      </c>
      <c r="W35" s="98">
        <f t="shared" ref="W35:W45" si="13">T35*V35</f>
        <v>0</v>
      </c>
      <c r="X35" s="35"/>
      <c r="Y35" s="101">
        <v>3</v>
      </c>
      <c r="Z35" s="98">
        <f t="shared" ref="Z35:Z45" si="14">W35*Y35</f>
        <v>0</v>
      </c>
      <c r="AA35" s="35"/>
      <c r="AB35" s="101">
        <v>3</v>
      </c>
      <c r="AC35" s="98">
        <f t="shared" ref="AC35:AC45" si="15">Z35*AB35</f>
        <v>0</v>
      </c>
      <c r="AD35" s="35"/>
      <c r="AE35" s="101">
        <v>3</v>
      </c>
      <c r="AF35" s="98">
        <f t="shared" ref="AF35:AF45" si="16">AC35*AE35</f>
        <v>0</v>
      </c>
      <c r="AG35" s="35"/>
    </row>
    <row r="36" spans="1:33" ht="28">
      <c r="A36" s="35" t="s">
        <v>223</v>
      </c>
      <c r="B36" s="35" t="s">
        <v>224</v>
      </c>
      <c r="C36" s="98" t="s">
        <v>176</v>
      </c>
      <c r="D36" s="99">
        <f>VLOOKUP(C36,Inputs!$A$2:$B$5,2, FALSE)</f>
        <v>0</v>
      </c>
      <c r="E36" s="104"/>
      <c r="F36" s="101">
        <v>3</v>
      </c>
      <c r="G36" s="98">
        <f t="shared" si="8"/>
        <v>0</v>
      </c>
      <c r="H36" s="35"/>
      <c r="I36" s="104"/>
      <c r="J36" s="102">
        <v>3</v>
      </c>
      <c r="K36" s="98">
        <f t="shared" si="9"/>
        <v>0</v>
      </c>
      <c r="L36" s="35"/>
      <c r="M36" s="103">
        <v>1</v>
      </c>
      <c r="N36" s="98">
        <f t="shared" si="10"/>
        <v>0</v>
      </c>
      <c r="O36" s="35"/>
      <c r="P36" s="101">
        <v>3</v>
      </c>
      <c r="Q36" s="98">
        <f t="shared" si="11"/>
        <v>0</v>
      </c>
      <c r="R36" s="35"/>
      <c r="S36" s="103">
        <v>2</v>
      </c>
      <c r="T36" s="98">
        <f t="shared" si="12"/>
        <v>0</v>
      </c>
      <c r="U36" s="35"/>
      <c r="V36" s="103">
        <v>2</v>
      </c>
      <c r="W36" s="98">
        <f t="shared" si="13"/>
        <v>0</v>
      </c>
      <c r="X36" s="35"/>
      <c r="Y36" s="103">
        <v>2</v>
      </c>
      <c r="Z36" s="98">
        <f t="shared" si="14"/>
        <v>0</v>
      </c>
      <c r="AA36" s="35"/>
      <c r="AB36" s="101">
        <v>3</v>
      </c>
      <c r="AC36" s="98">
        <f t="shared" si="15"/>
        <v>0</v>
      </c>
      <c r="AD36" s="35"/>
      <c r="AE36" s="101">
        <v>3</v>
      </c>
      <c r="AF36" s="98">
        <f t="shared" si="16"/>
        <v>0</v>
      </c>
      <c r="AG36" s="35"/>
    </row>
    <row r="37" spans="1:33" ht="28">
      <c r="A37" s="35" t="s">
        <v>225</v>
      </c>
      <c r="B37" s="35" t="s">
        <v>226</v>
      </c>
      <c r="C37" s="98" t="s">
        <v>176</v>
      </c>
      <c r="D37" s="99">
        <f>VLOOKUP(C37,Inputs!$A$2:$B$5,2, FALSE)</f>
        <v>0</v>
      </c>
      <c r="E37" s="104"/>
      <c r="F37" s="101">
        <v>3</v>
      </c>
      <c r="G37" s="98">
        <f t="shared" si="8"/>
        <v>0</v>
      </c>
      <c r="H37" s="35"/>
      <c r="I37" s="104"/>
      <c r="J37" s="102">
        <v>3</v>
      </c>
      <c r="K37" s="98">
        <f t="shared" si="9"/>
        <v>0</v>
      </c>
      <c r="L37" s="35"/>
      <c r="M37" s="103">
        <v>1</v>
      </c>
      <c r="N37" s="98">
        <f t="shared" si="10"/>
        <v>0</v>
      </c>
      <c r="O37" s="35"/>
      <c r="P37" s="103">
        <v>2</v>
      </c>
      <c r="Q37" s="98">
        <f t="shared" si="11"/>
        <v>0</v>
      </c>
      <c r="R37" s="35"/>
      <c r="S37" s="103">
        <v>2</v>
      </c>
      <c r="T37" s="98">
        <f t="shared" si="12"/>
        <v>0</v>
      </c>
      <c r="U37" s="35"/>
      <c r="V37" s="103">
        <v>2</v>
      </c>
      <c r="W37" s="98">
        <f t="shared" si="13"/>
        <v>0</v>
      </c>
      <c r="X37" s="35"/>
      <c r="Y37" s="103">
        <v>1</v>
      </c>
      <c r="Z37" s="98">
        <f t="shared" si="14"/>
        <v>0</v>
      </c>
      <c r="AA37" s="35"/>
      <c r="AB37" s="101">
        <v>3</v>
      </c>
      <c r="AC37" s="98">
        <f t="shared" si="15"/>
        <v>0</v>
      </c>
      <c r="AD37" s="35"/>
      <c r="AE37" s="101">
        <v>3</v>
      </c>
      <c r="AF37" s="98">
        <f t="shared" si="16"/>
        <v>0</v>
      </c>
      <c r="AG37" s="35"/>
    </row>
    <row r="38" spans="1:33" ht="28">
      <c r="A38" s="35" t="s">
        <v>227</v>
      </c>
      <c r="B38" s="35" t="s">
        <v>228</v>
      </c>
      <c r="C38" s="98" t="s">
        <v>176</v>
      </c>
      <c r="D38" s="99">
        <f>VLOOKUP(C38,Inputs!$A$2:$B$5,2, FALSE)</f>
        <v>0</v>
      </c>
      <c r="E38" s="104"/>
      <c r="F38" s="101">
        <v>3</v>
      </c>
      <c r="G38" s="98">
        <f t="shared" si="8"/>
        <v>0</v>
      </c>
      <c r="H38" s="35"/>
      <c r="I38" s="104"/>
      <c r="J38" s="106">
        <v>2</v>
      </c>
      <c r="K38" s="98">
        <f t="shared" si="9"/>
        <v>0</v>
      </c>
      <c r="L38" s="35"/>
      <c r="M38" s="103">
        <v>0</v>
      </c>
      <c r="N38" s="98">
        <f t="shared" si="10"/>
        <v>0</v>
      </c>
      <c r="O38" s="35"/>
      <c r="P38" s="103">
        <v>0</v>
      </c>
      <c r="Q38" s="98">
        <f t="shared" si="11"/>
        <v>0</v>
      </c>
      <c r="R38" s="35"/>
      <c r="S38" s="103">
        <v>0</v>
      </c>
      <c r="T38" s="98">
        <f t="shared" si="12"/>
        <v>0</v>
      </c>
      <c r="U38" s="35"/>
      <c r="V38" s="103">
        <v>0</v>
      </c>
      <c r="W38" s="98">
        <f t="shared" si="13"/>
        <v>0</v>
      </c>
      <c r="X38" s="35"/>
      <c r="Y38" s="103">
        <v>0</v>
      </c>
      <c r="Z38" s="98">
        <f t="shared" si="14"/>
        <v>0</v>
      </c>
      <c r="AA38" s="35"/>
      <c r="AB38" s="101">
        <v>3</v>
      </c>
      <c r="AC38" s="98">
        <f t="shared" si="15"/>
        <v>0</v>
      </c>
      <c r="AD38" s="35"/>
      <c r="AE38" s="101">
        <v>3</v>
      </c>
      <c r="AF38" s="98">
        <f t="shared" si="16"/>
        <v>0</v>
      </c>
      <c r="AG38" s="35"/>
    </row>
    <row r="39" spans="1:33" ht="28">
      <c r="A39" s="35" t="s">
        <v>229</v>
      </c>
      <c r="B39" s="35" t="s">
        <v>230</v>
      </c>
      <c r="C39" s="98" t="s">
        <v>176</v>
      </c>
      <c r="D39" s="99">
        <f>VLOOKUP(C39,Inputs!$A$2:$B$5,2, FALSE)</f>
        <v>0</v>
      </c>
      <c r="E39" s="104"/>
      <c r="F39" s="101">
        <v>3</v>
      </c>
      <c r="G39" s="98">
        <f t="shared" si="8"/>
        <v>0</v>
      </c>
      <c r="H39" s="35"/>
      <c r="I39" s="104"/>
      <c r="J39" s="108">
        <v>1</v>
      </c>
      <c r="K39" s="98">
        <f t="shared" si="9"/>
        <v>0</v>
      </c>
      <c r="L39" s="35"/>
      <c r="M39" s="103">
        <v>0</v>
      </c>
      <c r="N39" s="98">
        <f t="shared" si="10"/>
        <v>0</v>
      </c>
      <c r="O39" s="35"/>
      <c r="P39" s="103">
        <v>1</v>
      </c>
      <c r="Q39" s="98">
        <f t="shared" si="11"/>
        <v>0</v>
      </c>
      <c r="R39" s="35"/>
      <c r="S39" s="103">
        <v>0</v>
      </c>
      <c r="T39" s="98">
        <f t="shared" si="12"/>
        <v>0</v>
      </c>
      <c r="U39" s="35"/>
      <c r="V39" s="103">
        <v>0</v>
      </c>
      <c r="W39" s="98">
        <f t="shared" si="13"/>
        <v>0</v>
      </c>
      <c r="X39" s="35"/>
      <c r="Y39" s="103">
        <v>1</v>
      </c>
      <c r="Z39" s="98">
        <f t="shared" si="14"/>
        <v>0</v>
      </c>
      <c r="AA39" s="35"/>
      <c r="AB39" s="101">
        <v>3</v>
      </c>
      <c r="AC39" s="98">
        <f t="shared" si="15"/>
        <v>0</v>
      </c>
      <c r="AD39" s="35"/>
      <c r="AE39" s="101">
        <v>3</v>
      </c>
      <c r="AF39" s="98">
        <f t="shared" si="16"/>
        <v>0</v>
      </c>
      <c r="AG39" s="35"/>
    </row>
    <row r="40" spans="1:33" ht="28">
      <c r="A40" s="35" t="s">
        <v>231</v>
      </c>
      <c r="B40" s="35" t="s">
        <v>232</v>
      </c>
      <c r="C40" s="98" t="s">
        <v>176</v>
      </c>
      <c r="D40" s="99">
        <f>VLOOKUP(C40,Inputs!$A$2:$B$5,2, FALSE)</f>
        <v>0</v>
      </c>
      <c r="E40" s="104"/>
      <c r="F40" s="101">
        <v>3</v>
      </c>
      <c r="G40" s="98">
        <f t="shared" si="8"/>
        <v>0</v>
      </c>
      <c r="H40" s="35"/>
      <c r="I40" s="104"/>
      <c r="J40" s="106">
        <v>2</v>
      </c>
      <c r="K40" s="98">
        <f t="shared" si="9"/>
        <v>0</v>
      </c>
      <c r="L40" s="35"/>
      <c r="M40" s="103">
        <v>0</v>
      </c>
      <c r="N40" s="98">
        <f t="shared" si="10"/>
        <v>0</v>
      </c>
      <c r="O40" s="35"/>
      <c r="P40" s="103">
        <v>0</v>
      </c>
      <c r="Q40" s="98">
        <f t="shared" si="11"/>
        <v>0</v>
      </c>
      <c r="R40" s="35"/>
      <c r="S40" s="103">
        <v>0</v>
      </c>
      <c r="T40" s="98">
        <f t="shared" si="12"/>
        <v>0</v>
      </c>
      <c r="U40" s="35"/>
      <c r="V40" s="103">
        <v>0</v>
      </c>
      <c r="W40" s="98">
        <f t="shared" si="13"/>
        <v>0</v>
      </c>
      <c r="X40" s="35"/>
      <c r="Y40" s="103">
        <v>0</v>
      </c>
      <c r="Z40" s="98">
        <f t="shared" si="14"/>
        <v>0</v>
      </c>
      <c r="AA40" s="35"/>
      <c r="AB40" s="101">
        <v>3</v>
      </c>
      <c r="AC40" s="98">
        <f t="shared" si="15"/>
        <v>0</v>
      </c>
      <c r="AD40" s="35"/>
      <c r="AE40" s="101">
        <v>3</v>
      </c>
      <c r="AF40" s="98">
        <f t="shared" si="16"/>
        <v>0</v>
      </c>
      <c r="AG40" s="35"/>
    </row>
    <row r="41" spans="1:33" ht="28">
      <c r="A41" s="35" t="s">
        <v>233</v>
      </c>
      <c r="B41" s="35" t="s">
        <v>234</v>
      </c>
      <c r="C41" s="98" t="s">
        <v>176</v>
      </c>
      <c r="D41" s="99">
        <f>VLOOKUP(C41,Inputs!$A$2:$B$5,2, FALSE)</f>
        <v>0</v>
      </c>
      <c r="E41" s="104"/>
      <c r="F41" s="101">
        <v>3</v>
      </c>
      <c r="G41" s="98">
        <f t="shared" si="8"/>
        <v>0</v>
      </c>
      <c r="H41" s="35"/>
      <c r="I41" s="104"/>
      <c r="J41" s="102">
        <v>3</v>
      </c>
      <c r="K41" s="98">
        <f t="shared" si="9"/>
        <v>0</v>
      </c>
      <c r="L41" s="35"/>
      <c r="M41" s="103">
        <v>2</v>
      </c>
      <c r="N41" s="98">
        <f t="shared" si="10"/>
        <v>0</v>
      </c>
      <c r="O41" s="35"/>
      <c r="P41" s="101">
        <v>3</v>
      </c>
      <c r="Q41" s="98">
        <f t="shared" si="11"/>
        <v>0</v>
      </c>
      <c r="R41" s="35"/>
      <c r="S41" s="101">
        <v>3</v>
      </c>
      <c r="T41" s="98">
        <f t="shared" si="12"/>
        <v>0</v>
      </c>
      <c r="U41" s="35"/>
      <c r="V41" s="103">
        <v>3</v>
      </c>
      <c r="W41" s="98">
        <f t="shared" si="13"/>
        <v>0</v>
      </c>
      <c r="X41" s="35"/>
      <c r="Y41" s="101">
        <v>3</v>
      </c>
      <c r="Z41" s="98">
        <f t="shared" si="14"/>
        <v>0</v>
      </c>
      <c r="AA41" s="35"/>
      <c r="AB41" s="101">
        <v>3</v>
      </c>
      <c r="AC41" s="98">
        <f t="shared" si="15"/>
        <v>0</v>
      </c>
      <c r="AD41" s="35"/>
      <c r="AE41" s="101">
        <v>3</v>
      </c>
      <c r="AF41" s="98">
        <f t="shared" si="16"/>
        <v>0</v>
      </c>
      <c r="AG41" s="35"/>
    </row>
    <row r="42" spans="1:33" ht="16">
      <c r="A42" s="35" t="s">
        <v>235</v>
      </c>
      <c r="B42" s="35" t="s">
        <v>236</v>
      </c>
      <c r="C42" s="98" t="s">
        <v>176</v>
      </c>
      <c r="D42" s="99">
        <f>VLOOKUP(C42,Inputs!$A$2:$B$5,2, FALSE)</f>
        <v>0</v>
      </c>
      <c r="E42" s="104"/>
      <c r="F42" s="101">
        <v>3</v>
      </c>
      <c r="G42" s="98">
        <f t="shared" si="8"/>
        <v>0</v>
      </c>
      <c r="H42" s="35"/>
      <c r="I42" s="104"/>
      <c r="J42" s="106">
        <v>2</v>
      </c>
      <c r="K42" s="98">
        <f t="shared" si="9"/>
        <v>0</v>
      </c>
      <c r="L42" s="35"/>
      <c r="M42" s="103">
        <v>2</v>
      </c>
      <c r="N42" s="98">
        <f t="shared" si="10"/>
        <v>0</v>
      </c>
      <c r="O42" s="35"/>
      <c r="P42" s="101">
        <v>3</v>
      </c>
      <c r="Q42" s="98">
        <f t="shared" si="11"/>
        <v>0</v>
      </c>
      <c r="R42" s="35"/>
      <c r="S42" s="101">
        <v>3</v>
      </c>
      <c r="T42" s="98">
        <f t="shared" si="12"/>
        <v>0</v>
      </c>
      <c r="U42" s="35"/>
      <c r="V42" s="101">
        <v>3</v>
      </c>
      <c r="W42" s="98">
        <f t="shared" si="13"/>
        <v>0</v>
      </c>
      <c r="X42" s="35"/>
      <c r="Y42" s="103">
        <v>2</v>
      </c>
      <c r="Z42" s="98">
        <f t="shared" si="14"/>
        <v>0</v>
      </c>
      <c r="AA42" s="35"/>
      <c r="AB42" s="101">
        <v>3</v>
      </c>
      <c r="AC42" s="98">
        <f t="shared" si="15"/>
        <v>0</v>
      </c>
      <c r="AD42" s="35"/>
      <c r="AE42" s="101">
        <v>3</v>
      </c>
      <c r="AF42" s="98">
        <f t="shared" si="16"/>
        <v>0</v>
      </c>
      <c r="AG42" s="35"/>
    </row>
    <row r="43" spans="1:33" ht="16">
      <c r="A43" s="35" t="s">
        <v>237</v>
      </c>
      <c r="B43" s="35" t="s">
        <v>238</v>
      </c>
      <c r="C43" s="98" t="s">
        <v>176</v>
      </c>
      <c r="D43" s="99">
        <f>VLOOKUP(C43,Inputs!$A$2:$B$5,2, FALSE)</f>
        <v>0</v>
      </c>
      <c r="E43" s="104"/>
      <c r="F43" s="101">
        <v>3</v>
      </c>
      <c r="G43" s="98">
        <f t="shared" si="8"/>
        <v>0</v>
      </c>
      <c r="H43" s="35"/>
      <c r="I43" s="104"/>
      <c r="J43" s="102">
        <v>3</v>
      </c>
      <c r="K43" s="98">
        <f t="shared" si="9"/>
        <v>0</v>
      </c>
      <c r="L43" s="35"/>
      <c r="M43" s="103">
        <v>0</v>
      </c>
      <c r="N43" s="98">
        <f t="shared" si="10"/>
        <v>0</v>
      </c>
      <c r="O43" s="35"/>
      <c r="P43" s="101">
        <v>3</v>
      </c>
      <c r="Q43" s="98">
        <f t="shared" si="11"/>
        <v>0</v>
      </c>
      <c r="R43" s="35"/>
      <c r="S43" s="103">
        <v>3</v>
      </c>
      <c r="T43" s="98">
        <f t="shared" si="12"/>
        <v>0</v>
      </c>
      <c r="U43" s="35"/>
      <c r="V43" s="101">
        <v>3</v>
      </c>
      <c r="W43" s="98">
        <f t="shared" si="13"/>
        <v>0</v>
      </c>
      <c r="X43" s="35"/>
      <c r="Y43" s="103">
        <v>3</v>
      </c>
      <c r="Z43" s="98">
        <f t="shared" si="14"/>
        <v>0</v>
      </c>
      <c r="AA43" s="35"/>
      <c r="AB43" s="101">
        <v>3</v>
      </c>
      <c r="AC43" s="98">
        <f t="shared" si="15"/>
        <v>0</v>
      </c>
      <c r="AD43" s="35"/>
      <c r="AE43" s="101">
        <v>3</v>
      </c>
      <c r="AF43" s="98">
        <f t="shared" si="16"/>
        <v>0</v>
      </c>
      <c r="AG43" s="35"/>
    </row>
    <row r="44" spans="1:33" ht="28">
      <c r="A44" s="35" t="s">
        <v>239</v>
      </c>
      <c r="B44" s="35" t="s">
        <v>240</v>
      </c>
      <c r="C44" s="98" t="s">
        <v>176</v>
      </c>
      <c r="D44" s="99">
        <f>VLOOKUP(C44,Inputs!$A$2:$B$5,2, FALSE)</f>
        <v>0</v>
      </c>
      <c r="E44" s="104"/>
      <c r="F44" s="101">
        <v>3</v>
      </c>
      <c r="G44" s="98">
        <f t="shared" si="8"/>
        <v>0</v>
      </c>
      <c r="H44" s="35"/>
      <c r="I44" s="104"/>
      <c r="J44" s="106">
        <v>2</v>
      </c>
      <c r="K44" s="98">
        <f t="shared" si="9"/>
        <v>0</v>
      </c>
      <c r="L44" s="35"/>
      <c r="M44" s="103">
        <v>1</v>
      </c>
      <c r="N44" s="98">
        <f t="shared" si="10"/>
        <v>0</v>
      </c>
      <c r="O44" s="35"/>
      <c r="P44" s="103">
        <v>2</v>
      </c>
      <c r="Q44" s="98">
        <f t="shared" si="11"/>
        <v>0</v>
      </c>
      <c r="R44" s="35"/>
      <c r="S44" s="103">
        <v>1</v>
      </c>
      <c r="T44" s="98">
        <f t="shared" si="12"/>
        <v>0</v>
      </c>
      <c r="U44" s="35"/>
      <c r="V44" s="103">
        <v>1</v>
      </c>
      <c r="W44" s="98">
        <f t="shared" si="13"/>
        <v>0</v>
      </c>
      <c r="X44" s="35"/>
      <c r="Y44" s="103">
        <v>0</v>
      </c>
      <c r="Z44" s="98">
        <f t="shared" si="14"/>
        <v>0</v>
      </c>
      <c r="AA44" s="35"/>
      <c r="AB44" s="101">
        <v>3</v>
      </c>
      <c r="AC44" s="98">
        <f t="shared" si="15"/>
        <v>0</v>
      </c>
      <c r="AD44" s="35"/>
      <c r="AE44" s="101">
        <v>3</v>
      </c>
      <c r="AF44" s="98">
        <f t="shared" si="16"/>
        <v>0</v>
      </c>
      <c r="AG44" s="35"/>
    </row>
    <row r="45" spans="1:33" ht="42">
      <c r="A45" s="35" t="s">
        <v>241</v>
      </c>
      <c r="B45" s="35" t="s">
        <v>242</v>
      </c>
      <c r="C45" s="98" t="s">
        <v>176</v>
      </c>
      <c r="D45" s="115">
        <f>VLOOKUP(C45,Inputs!$A$2:$B$5,2, FALSE)</f>
        <v>0</v>
      </c>
      <c r="E45" s="104"/>
      <c r="F45" s="101">
        <v>3</v>
      </c>
      <c r="G45" s="98">
        <f t="shared" si="8"/>
        <v>0</v>
      </c>
      <c r="H45" s="35"/>
      <c r="I45" s="104"/>
      <c r="J45" s="102">
        <v>3</v>
      </c>
      <c r="K45" s="98">
        <f t="shared" si="9"/>
        <v>0</v>
      </c>
      <c r="L45" s="35"/>
      <c r="M45" s="103">
        <v>0</v>
      </c>
      <c r="N45" s="98">
        <f t="shared" si="10"/>
        <v>0</v>
      </c>
      <c r="O45" s="35"/>
      <c r="P45" s="101">
        <v>3</v>
      </c>
      <c r="Q45" s="98">
        <f t="shared" si="11"/>
        <v>0</v>
      </c>
      <c r="R45" s="35"/>
      <c r="S45" s="103">
        <v>1</v>
      </c>
      <c r="T45" s="98">
        <f t="shared" si="12"/>
        <v>0</v>
      </c>
      <c r="U45" s="35"/>
      <c r="V45" s="103">
        <v>1</v>
      </c>
      <c r="W45" s="98">
        <f t="shared" si="13"/>
        <v>0</v>
      </c>
      <c r="X45" s="35"/>
      <c r="Y45" s="103">
        <v>2</v>
      </c>
      <c r="Z45" s="98">
        <f t="shared" si="14"/>
        <v>0</v>
      </c>
      <c r="AA45" s="35"/>
      <c r="AB45" s="101">
        <v>3</v>
      </c>
      <c r="AC45" s="98">
        <f t="shared" si="15"/>
        <v>0</v>
      </c>
      <c r="AD45" s="35"/>
      <c r="AE45" s="101">
        <v>3</v>
      </c>
      <c r="AF45" s="98">
        <f t="shared" si="16"/>
        <v>0</v>
      </c>
      <c r="AG45" s="35"/>
    </row>
    <row r="46" spans="1:33" ht="42">
      <c r="A46" s="39" t="s">
        <v>243</v>
      </c>
      <c r="B46" s="39" t="s">
        <v>244</v>
      </c>
      <c r="C46" s="116" t="s">
        <v>176</v>
      </c>
      <c r="D46" s="117"/>
      <c r="E46" s="118"/>
      <c r="F46" s="119">
        <v>3</v>
      </c>
      <c r="G46" s="116"/>
      <c r="H46" s="39"/>
      <c r="I46" s="118"/>
      <c r="J46" s="120">
        <v>1</v>
      </c>
      <c r="K46" s="116"/>
      <c r="L46" s="39"/>
      <c r="M46" s="119">
        <v>2</v>
      </c>
      <c r="N46" s="116"/>
      <c r="O46" s="39"/>
      <c r="P46" s="121">
        <v>2</v>
      </c>
      <c r="Q46" s="116"/>
      <c r="R46" s="39"/>
      <c r="S46" s="121">
        <v>1</v>
      </c>
      <c r="T46" s="116"/>
      <c r="U46" s="39"/>
      <c r="V46" s="121">
        <v>1</v>
      </c>
      <c r="W46" s="116"/>
      <c r="X46" s="39"/>
      <c r="Y46" s="121">
        <v>1</v>
      </c>
      <c r="Z46" s="116"/>
      <c r="AA46" s="39"/>
      <c r="AB46" s="121">
        <v>1</v>
      </c>
      <c r="AC46" s="116"/>
      <c r="AD46" s="39"/>
      <c r="AE46" s="121">
        <v>1</v>
      </c>
      <c r="AF46" s="116"/>
      <c r="AG46" s="39"/>
    </row>
    <row r="47" spans="1:33" ht="42">
      <c r="A47" s="35" t="s">
        <v>245</v>
      </c>
      <c r="B47" s="35" t="s">
        <v>246</v>
      </c>
      <c r="C47" s="98" t="s">
        <v>176</v>
      </c>
      <c r="D47" s="115">
        <f>VLOOKUP(C47,Inputs!$A$2:$B$5,2, FALSE)</f>
        <v>0</v>
      </c>
      <c r="E47" s="104"/>
      <c r="F47" s="103">
        <v>2</v>
      </c>
      <c r="G47" s="98">
        <f t="shared" ref="G47:G48" si="17">D47*F47</f>
        <v>0</v>
      </c>
      <c r="H47" s="35"/>
      <c r="I47" s="104"/>
      <c r="J47" s="102">
        <v>3</v>
      </c>
      <c r="K47" s="98">
        <f t="shared" ref="K47:K48" si="18">D47*J47</f>
        <v>0</v>
      </c>
      <c r="L47" s="35"/>
      <c r="M47" s="103">
        <v>1</v>
      </c>
      <c r="N47" s="98">
        <f t="shared" ref="N47:N48" si="19">K47*M47</f>
        <v>0</v>
      </c>
      <c r="O47" s="35"/>
      <c r="P47" s="101">
        <v>3</v>
      </c>
      <c r="Q47" s="98">
        <f t="shared" ref="Q47:Q48" si="20">N47*P47</f>
        <v>0</v>
      </c>
      <c r="R47" s="35"/>
      <c r="S47" s="101">
        <v>3</v>
      </c>
      <c r="T47" s="98">
        <f t="shared" ref="T47:T48" si="21">Q47*S47</f>
        <v>0</v>
      </c>
      <c r="U47" s="35"/>
      <c r="V47" s="101">
        <v>3</v>
      </c>
      <c r="W47" s="98">
        <f t="shared" ref="W47:W48" si="22">T47*V47</f>
        <v>0</v>
      </c>
      <c r="X47" s="35"/>
      <c r="Y47" s="101">
        <v>3</v>
      </c>
      <c r="Z47" s="98">
        <f t="shared" ref="Z47:Z48" si="23">W47*Y47</f>
        <v>0</v>
      </c>
      <c r="AA47" s="35"/>
      <c r="AB47" s="101">
        <v>3</v>
      </c>
      <c r="AC47" s="98">
        <f t="shared" ref="AC47:AC48" si="24">Z47*AB47</f>
        <v>0</v>
      </c>
      <c r="AD47" s="35"/>
      <c r="AE47" s="101">
        <v>3</v>
      </c>
      <c r="AF47" s="98">
        <f t="shared" ref="AF47:AF48" si="25">AC47*AE47</f>
        <v>0</v>
      </c>
      <c r="AG47" s="35"/>
    </row>
    <row r="48" spans="1:33" ht="42">
      <c r="A48" s="35" t="s">
        <v>247</v>
      </c>
      <c r="B48" s="35" t="s">
        <v>248</v>
      </c>
      <c r="C48" s="98" t="s">
        <v>176</v>
      </c>
      <c r="D48" s="115">
        <f>VLOOKUP(C48,Inputs!$A$2:$B$5,2, FALSE)</f>
        <v>0</v>
      </c>
      <c r="E48" s="122"/>
      <c r="F48" s="101">
        <v>3</v>
      </c>
      <c r="G48" s="98">
        <f t="shared" si="17"/>
        <v>0</v>
      </c>
      <c r="H48" s="35"/>
      <c r="I48" s="122"/>
      <c r="J48" s="102">
        <v>3</v>
      </c>
      <c r="K48" s="98">
        <f t="shared" si="18"/>
        <v>0</v>
      </c>
      <c r="L48" s="35"/>
      <c r="M48" s="103">
        <v>2</v>
      </c>
      <c r="N48" s="98">
        <f t="shared" si="19"/>
        <v>0</v>
      </c>
      <c r="O48" s="35"/>
      <c r="P48" s="103">
        <v>2</v>
      </c>
      <c r="Q48" s="98">
        <f t="shared" si="20"/>
        <v>0</v>
      </c>
      <c r="R48" s="35"/>
      <c r="S48" s="101">
        <v>3</v>
      </c>
      <c r="T48" s="98">
        <f t="shared" si="21"/>
        <v>0</v>
      </c>
      <c r="U48" s="35"/>
      <c r="V48" s="101">
        <v>3</v>
      </c>
      <c r="W48" s="98">
        <f t="shared" si="22"/>
        <v>0</v>
      </c>
      <c r="X48" s="35"/>
      <c r="Y48" s="103">
        <v>1</v>
      </c>
      <c r="Z48" s="98">
        <f t="shared" si="23"/>
        <v>0</v>
      </c>
      <c r="AA48" s="35"/>
      <c r="AB48" s="101">
        <v>3</v>
      </c>
      <c r="AC48" s="98">
        <f t="shared" si="24"/>
        <v>0</v>
      </c>
      <c r="AD48" s="35"/>
      <c r="AE48" s="101">
        <v>3</v>
      </c>
      <c r="AF48" s="98">
        <f t="shared" si="25"/>
        <v>0</v>
      </c>
      <c r="AG48" s="35"/>
    </row>
    <row r="49" spans="1:33">
      <c r="A49" s="58"/>
      <c r="B49" s="81"/>
      <c r="C49" s="81"/>
      <c r="D49" s="81"/>
      <c r="E49" s="81"/>
      <c r="F49" s="81"/>
      <c r="G49" s="81"/>
      <c r="H49" s="81"/>
      <c r="I49" s="81"/>
      <c r="J49" s="81"/>
      <c r="K49" s="81"/>
      <c r="L49" s="91"/>
      <c r="M49" s="58"/>
      <c r="N49" s="81"/>
      <c r="O49" s="81"/>
      <c r="P49" s="81"/>
      <c r="Q49" s="81"/>
      <c r="R49" s="81"/>
      <c r="S49" s="81"/>
      <c r="T49" s="81"/>
      <c r="U49" s="81"/>
      <c r="V49" s="81"/>
      <c r="W49" s="81"/>
      <c r="X49" s="91"/>
      <c r="Y49" s="58"/>
      <c r="Z49" s="81"/>
      <c r="AA49" s="81"/>
      <c r="AB49" s="81"/>
      <c r="AC49" s="81"/>
      <c r="AD49" s="81"/>
      <c r="AE49" s="81"/>
      <c r="AF49" s="81"/>
      <c r="AG49" s="91"/>
    </row>
    <row r="50" spans="1:33" ht="16">
      <c r="A50" s="109" t="s">
        <v>219</v>
      </c>
      <c r="B50" s="81"/>
      <c r="C50" s="110"/>
      <c r="D50" s="111">
        <f>SUMIF(D35:D48, "&gt;0")*3</f>
        <v>0</v>
      </c>
      <c r="E50" s="112"/>
      <c r="F50" s="113"/>
      <c r="G50" s="38">
        <f>SUM(G35:G48)</f>
        <v>0</v>
      </c>
      <c r="H50" s="109"/>
      <c r="I50" s="81"/>
      <c r="J50" s="91"/>
      <c r="K50" s="38">
        <f>SUM(K35:K48)</f>
        <v>0</v>
      </c>
      <c r="L50" s="113"/>
      <c r="M50" s="113"/>
      <c r="N50" s="38">
        <f>SUM(N35:N48)</f>
        <v>0</v>
      </c>
      <c r="O50" s="113"/>
      <c r="P50" s="113"/>
      <c r="Q50" s="38">
        <f>SUM(Q35:Q48)</f>
        <v>0</v>
      </c>
      <c r="R50" s="113"/>
      <c r="S50" s="113"/>
      <c r="T50" s="38">
        <f>SUM(T35:T48)</f>
        <v>0</v>
      </c>
      <c r="U50" s="113"/>
      <c r="V50" s="113"/>
      <c r="W50" s="38">
        <f>SUM(W35:W48)</f>
        <v>0</v>
      </c>
      <c r="X50" s="113"/>
      <c r="Y50" s="113"/>
      <c r="Z50" s="38">
        <f>SUM(Z35:Z48)</f>
        <v>0</v>
      </c>
      <c r="AA50" s="113"/>
      <c r="AB50" s="113"/>
      <c r="AC50" s="38">
        <f>SUM(AC35:AC48)</f>
        <v>0</v>
      </c>
      <c r="AD50" s="113"/>
      <c r="AE50" s="113"/>
      <c r="AF50" s="38">
        <f>SUM(AF35:AF48)</f>
        <v>0</v>
      </c>
      <c r="AG50" s="113"/>
    </row>
    <row r="51" spans="1:33">
      <c r="A51" s="60"/>
      <c r="B51" s="87"/>
      <c r="C51" s="87"/>
      <c r="D51" s="87"/>
      <c r="E51" s="87"/>
      <c r="F51" s="87"/>
      <c r="G51" s="87"/>
      <c r="H51" s="87"/>
      <c r="I51" s="87"/>
      <c r="J51" s="87"/>
      <c r="K51" s="87"/>
      <c r="L51" s="87"/>
    </row>
    <row r="52" spans="1:33" ht="14">
      <c r="A52" s="62" t="s">
        <v>249</v>
      </c>
      <c r="B52" s="72"/>
      <c r="C52" s="72"/>
      <c r="D52" s="72"/>
      <c r="E52" s="72"/>
      <c r="F52" s="72"/>
      <c r="G52" s="72"/>
      <c r="H52" s="72"/>
      <c r="I52" s="72"/>
      <c r="J52" s="72"/>
      <c r="K52" s="72"/>
      <c r="L52" s="73"/>
      <c r="M52" s="62" t="s">
        <v>249</v>
      </c>
      <c r="N52" s="72"/>
      <c r="O52" s="72"/>
      <c r="P52" s="72"/>
      <c r="Q52" s="72"/>
      <c r="R52" s="72"/>
      <c r="S52" s="72"/>
      <c r="T52" s="72"/>
      <c r="U52" s="72"/>
      <c r="V52" s="72"/>
      <c r="W52" s="72"/>
      <c r="X52" s="73"/>
      <c r="Y52" s="62" t="s">
        <v>249</v>
      </c>
      <c r="Z52" s="72"/>
      <c r="AA52" s="72"/>
      <c r="AB52" s="72"/>
      <c r="AC52" s="72"/>
      <c r="AD52" s="72"/>
      <c r="AE52" s="72"/>
      <c r="AF52" s="72"/>
      <c r="AG52" s="73"/>
    </row>
    <row r="53" spans="1:33" ht="28">
      <c r="A53" s="35" t="s">
        <v>250</v>
      </c>
      <c r="B53" s="35" t="s">
        <v>251</v>
      </c>
      <c r="C53" s="98" t="s">
        <v>176</v>
      </c>
      <c r="D53" s="99">
        <f>VLOOKUP(C53,Inputs!$A$2:$B$5,2, FALSE)</f>
        <v>0</v>
      </c>
      <c r="E53" s="123"/>
      <c r="F53" s="101">
        <v>3</v>
      </c>
      <c r="G53" s="98">
        <f t="shared" ref="G53:G56" si="26">D53*F53</f>
        <v>0</v>
      </c>
      <c r="H53" s="35"/>
      <c r="I53" s="65"/>
      <c r="J53" s="106">
        <v>2</v>
      </c>
      <c r="K53" s="98">
        <f t="shared" ref="K53:K56" si="27">D53*J53</f>
        <v>0</v>
      </c>
      <c r="L53" s="35"/>
      <c r="M53" s="103">
        <v>2</v>
      </c>
      <c r="N53" s="98">
        <f t="shared" ref="N53:N56" si="28">K53*M53</f>
        <v>0</v>
      </c>
      <c r="O53" s="35"/>
      <c r="P53" s="103">
        <v>2</v>
      </c>
      <c r="Q53" s="98">
        <f t="shared" ref="Q53:Q56" si="29">N53*P53</f>
        <v>0</v>
      </c>
      <c r="R53" s="35"/>
      <c r="S53" s="103">
        <v>1</v>
      </c>
      <c r="T53" s="98">
        <f t="shared" ref="T53:T56" si="30">Q53*S53</f>
        <v>0</v>
      </c>
      <c r="U53" s="35"/>
      <c r="V53" s="103">
        <v>1</v>
      </c>
      <c r="W53" s="98">
        <f t="shared" ref="W53:W56" si="31">T53*V53</f>
        <v>0</v>
      </c>
      <c r="X53" s="35"/>
      <c r="Y53" s="103">
        <v>0</v>
      </c>
      <c r="Z53" s="98">
        <f t="shared" ref="Z53:Z56" si="32">W53*Y53</f>
        <v>0</v>
      </c>
      <c r="AA53" s="35"/>
      <c r="AB53" s="101">
        <v>3</v>
      </c>
      <c r="AC53" s="98">
        <f t="shared" ref="AC53:AC56" si="33">Z53*AB53</f>
        <v>0</v>
      </c>
      <c r="AD53" s="35"/>
      <c r="AE53" s="101">
        <v>3</v>
      </c>
      <c r="AF53" s="98">
        <f t="shared" ref="AF53:AF56" si="34">AC53*AE53</f>
        <v>0</v>
      </c>
      <c r="AG53" s="35"/>
    </row>
    <row r="54" spans="1:33" ht="42">
      <c r="A54" s="35" t="s">
        <v>252</v>
      </c>
      <c r="B54" s="35" t="s">
        <v>253</v>
      </c>
      <c r="C54" s="98" t="s">
        <v>176</v>
      </c>
      <c r="D54" s="99">
        <f>VLOOKUP(C54,Inputs!$A$2:$B$5,2, FALSE)</f>
        <v>0</v>
      </c>
      <c r="E54" s="105"/>
      <c r="F54" s="101">
        <v>3</v>
      </c>
      <c r="G54" s="98">
        <f t="shared" si="26"/>
        <v>0</v>
      </c>
      <c r="H54" s="35"/>
      <c r="I54" s="105"/>
      <c r="J54" s="106">
        <v>2</v>
      </c>
      <c r="K54" s="98">
        <f t="shared" si="27"/>
        <v>0</v>
      </c>
      <c r="L54" s="35"/>
      <c r="M54" s="103">
        <v>1</v>
      </c>
      <c r="N54" s="98">
        <f t="shared" si="28"/>
        <v>0</v>
      </c>
      <c r="O54" s="35"/>
      <c r="P54" s="101">
        <v>3</v>
      </c>
      <c r="Q54" s="98">
        <f t="shared" si="29"/>
        <v>0</v>
      </c>
      <c r="R54" s="35"/>
      <c r="S54" s="103">
        <v>2</v>
      </c>
      <c r="T54" s="98">
        <f t="shared" si="30"/>
        <v>0</v>
      </c>
      <c r="U54" s="35"/>
      <c r="V54" s="103">
        <v>1</v>
      </c>
      <c r="W54" s="98">
        <f t="shared" si="31"/>
        <v>0</v>
      </c>
      <c r="X54" s="35"/>
      <c r="Y54" s="103">
        <v>1</v>
      </c>
      <c r="Z54" s="98">
        <f t="shared" si="32"/>
        <v>0</v>
      </c>
      <c r="AA54" s="35"/>
      <c r="AB54" s="101">
        <v>3</v>
      </c>
      <c r="AC54" s="98">
        <f t="shared" si="33"/>
        <v>0</v>
      </c>
      <c r="AD54" s="35"/>
      <c r="AE54" s="101">
        <v>3</v>
      </c>
      <c r="AF54" s="98">
        <f t="shared" si="34"/>
        <v>0</v>
      </c>
      <c r="AG54" s="35"/>
    </row>
    <row r="55" spans="1:33" ht="42">
      <c r="A55" s="35" t="s">
        <v>254</v>
      </c>
      <c r="B55" s="35" t="s">
        <v>255</v>
      </c>
      <c r="C55" s="98" t="s">
        <v>176</v>
      </c>
      <c r="D55" s="99">
        <f>VLOOKUP(C55,Inputs!$A$2:$B$5,2, FALSE)</f>
        <v>0</v>
      </c>
      <c r="E55" s="97"/>
      <c r="F55" s="101">
        <v>3</v>
      </c>
      <c r="G55" s="98">
        <f t="shared" si="26"/>
        <v>0</v>
      </c>
      <c r="H55" s="35"/>
      <c r="I55" s="97"/>
      <c r="J55" s="106">
        <v>2</v>
      </c>
      <c r="K55" s="98">
        <f t="shared" si="27"/>
        <v>0</v>
      </c>
      <c r="L55" s="35"/>
      <c r="M55" s="103">
        <v>1</v>
      </c>
      <c r="N55" s="98">
        <f t="shared" si="28"/>
        <v>0</v>
      </c>
      <c r="O55" s="35"/>
      <c r="P55" s="103">
        <v>1</v>
      </c>
      <c r="Q55" s="98">
        <f t="shared" si="29"/>
        <v>0</v>
      </c>
      <c r="R55" s="35"/>
      <c r="S55" s="103">
        <v>1</v>
      </c>
      <c r="T55" s="98">
        <f t="shared" si="30"/>
        <v>0</v>
      </c>
      <c r="U55" s="35"/>
      <c r="V55" s="103">
        <v>0</v>
      </c>
      <c r="W55" s="98">
        <f t="shared" si="31"/>
        <v>0</v>
      </c>
      <c r="X55" s="35"/>
      <c r="Y55" s="103">
        <v>0</v>
      </c>
      <c r="Z55" s="98">
        <f t="shared" si="32"/>
        <v>0</v>
      </c>
      <c r="AA55" s="35"/>
      <c r="AB55" s="101">
        <v>3</v>
      </c>
      <c r="AC55" s="98">
        <f t="shared" si="33"/>
        <v>0</v>
      </c>
      <c r="AD55" s="35"/>
      <c r="AE55" s="101">
        <v>3</v>
      </c>
      <c r="AF55" s="98">
        <f t="shared" si="34"/>
        <v>0</v>
      </c>
      <c r="AG55" s="35"/>
    </row>
    <row r="56" spans="1:33" ht="28">
      <c r="A56" s="35" t="s">
        <v>256</v>
      </c>
      <c r="B56" s="35" t="s">
        <v>257</v>
      </c>
      <c r="C56" s="98" t="s">
        <v>176</v>
      </c>
      <c r="D56" s="99">
        <f>VLOOKUP(C56,Inputs!$A$2:$B$5,2, FALSE)</f>
        <v>0</v>
      </c>
      <c r="E56" s="124"/>
      <c r="F56" s="101">
        <v>3</v>
      </c>
      <c r="G56" s="98">
        <f t="shared" si="26"/>
        <v>0</v>
      </c>
      <c r="H56" s="35"/>
      <c r="I56" s="41"/>
      <c r="J56" s="106">
        <v>2</v>
      </c>
      <c r="K56" s="98">
        <f t="shared" si="27"/>
        <v>0</v>
      </c>
      <c r="L56" s="35"/>
      <c r="M56" s="101">
        <v>3</v>
      </c>
      <c r="N56" s="98">
        <f t="shared" si="28"/>
        <v>0</v>
      </c>
      <c r="O56" s="35"/>
      <c r="P56" s="101">
        <v>3</v>
      </c>
      <c r="Q56" s="98">
        <f t="shared" si="29"/>
        <v>0</v>
      </c>
      <c r="R56" s="35"/>
      <c r="S56" s="103">
        <v>2</v>
      </c>
      <c r="T56" s="98">
        <f t="shared" si="30"/>
        <v>0</v>
      </c>
      <c r="U56" s="35"/>
      <c r="V56" s="103">
        <v>2</v>
      </c>
      <c r="W56" s="98">
        <f t="shared" si="31"/>
        <v>0</v>
      </c>
      <c r="X56" s="35"/>
      <c r="Y56" s="103">
        <v>1</v>
      </c>
      <c r="Z56" s="98">
        <f t="shared" si="32"/>
        <v>0</v>
      </c>
      <c r="AA56" s="35"/>
      <c r="AB56" s="101">
        <v>3</v>
      </c>
      <c r="AC56" s="98">
        <f t="shared" si="33"/>
        <v>0</v>
      </c>
      <c r="AD56" s="35"/>
      <c r="AE56" s="101">
        <v>3</v>
      </c>
      <c r="AF56" s="98">
        <f t="shared" si="34"/>
        <v>0</v>
      </c>
      <c r="AG56" s="35"/>
    </row>
    <row r="57" spans="1:33" ht="16">
      <c r="A57" s="39" t="s">
        <v>258</v>
      </c>
      <c r="B57" s="39" t="s">
        <v>259</v>
      </c>
      <c r="C57" s="116" t="s">
        <v>176</v>
      </c>
      <c r="D57" s="125">
        <v>0</v>
      </c>
      <c r="E57" s="126"/>
      <c r="F57" s="121">
        <v>3</v>
      </c>
      <c r="G57" s="116">
        <v>0</v>
      </c>
      <c r="H57" s="39"/>
      <c r="I57" s="42"/>
      <c r="J57" s="120">
        <v>1</v>
      </c>
      <c r="K57" s="116">
        <v>0</v>
      </c>
      <c r="L57" s="39"/>
      <c r="M57" s="119">
        <v>2</v>
      </c>
      <c r="N57" s="116"/>
      <c r="O57" s="39"/>
      <c r="P57" s="119">
        <v>3</v>
      </c>
      <c r="Q57" s="116"/>
      <c r="R57" s="39"/>
      <c r="S57" s="119">
        <v>2</v>
      </c>
      <c r="T57" s="116"/>
      <c r="U57" s="39"/>
      <c r="V57" s="119">
        <v>1</v>
      </c>
      <c r="W57" s="116"/>
      <c r="X57" s="39"/>
      <c r="Y57" s="119">
        <v>1</v>
      </c>
      <c r="Z57" s="116"/>
      <c r="AA57" s="39"/>
      <c r="AB57" s="121"/>
      <c r="AC57" s="116"/>
      <c r="AD57" s="39"/>
      <c r="AE57" s="121"/>
      <c r="AF57" s="116"/>
      <c r="AG57" s="39"/>
    </row>
    <row r="58" spans="1:33" ht="28">
      <c r="A58" s="35" t="s">
        <v>260</v>
      </c>
      <c r="B58" s="35" t="s">
        <v>261</v>
      </c>
      <c r="C58" s="98" t="s">
        <v>176</v>
      </c>
      <c r="D58" s="99">
        <f>VLOOKUP(C58,Inputs!$A$2:$B$5,2, FALSE)</f>
        <v>0</v>
      </c>
      <c r="E58" s="124"/>
      <c r="F58" s="101">
        <v>3</v>
      </c>
      <c r="G58" s="98">
        <f t="shared" ref="G58:G59" si="35">D58*F58</f>
        <v>0</v>
      </c>
      <c r="H58" s="35"/>
      <c r="I58" s="41"/>
      <c r="J58" s="102">
        <v>3</v>
      </c>
      <c r="K58" s="98">
        <f t="shared" ref="K58:K59" si="36">D58*J58</f>
        <v>0</v>
      </c>
      <c r="L58" s="35"/>
      <c r="M58" s="103">
        <v>1</v>
      </c>
      <c r="N58" s="98">
        <f t="shared" ref="N58:N59" si="37">K58*M58</f>
        <v>0</v>
      </c>
      <c r="O58" s="35"/>
      <c r="P58" s="103">
        <v>2</v>
      </c>
      <c r="Q58" s="98">
        <f t="shared" ref="Q58:Q59" si="38">N58*P58</f>
        <v>0</v>
      </c>
      <c r="R58" s="35"/>
      <c r="S58" s="103">
        <v>1</v>
      </c>
      <c r="T58" s="98">
        <f t="shared" ref="T58:T59" si="39">Q58*S58</f>
        <v>0</v>
      </c>
      <c r="U58" s="35"/>
      <c r="V58" s="103">
        <v>0</v>
      </c>
      <c r="W58" s="98">
        <f t="shared" ref="W58:W59" si="40">T58*V58</f>
        <v>0</v>
      </c>
      <c r="X58" s="35"/>
      <c r="Y58" s="103">
        <v>0</v>
      </c>
      <c r="Z58" s="98">
        <f t="shared" ref="Z58:Z59" si="41">W58*Y58</f>
        <v>0</v>
      </c>
      <c r="AA58" s="35"/>
      <c r="AB58" s="101">
        <v>3</v>
      </c>
      <c r="AC58" s="98">
        <f t="shared" ref="AC58:AC59" si="42">Z58*AB58</f>
        <v>0</v>
      </c>
      <c r="AD58" s="35"/>
      <c r="AE58" s="101">
        <v>3</v>
      </c>
      <c r="AF58" s="98">
        <f t="shared" ref="AF58:AF59" si="43">AC58*AE58</f>
        <v>0</v>
      </c>
      <c r="AG58" s="35"/>
    </row>
    <row r="59" spans="1:33" ht="28">
      <c r="A59" s="35" t="s">
        <v>262</v>
      </c>
      <c r="B59" s="35" t="s">
        <v>263</v>
      </c>
      <c r="C59" s="98" t="s">
        <v>176</v>
      </c>
      <c r="D59" s="99">
        <f>VLOOKUP(C59,Inputs!$A$2:$B$5,2, FALSE)</f>
        <v>0</v>
      </c>
      <c r="E59" s="124"/>
      <c r="F59" s="101">
        <v>3</v>
      </c>
      <c r="G59" s="98">
        <f t="shared" si="35"/>
        <v>0</v>
      </c>
      <c r="H59" s="35"/>
      <c r="I59" s="41"/>
      <c r="J59" s="102">
        <v>2</v>
      </c>
      <c r="K59" s="98">
        <f t="shared" si="36"/>
        <v>0</v>
      </c>
      <c r="L59" s="35"/>
      <c r="M59" s="103">
        <v>1</v>
      </c>
      <c r="N59" s="98">
        <f t="shared" si="37"/>
        <v>0</v>
      </c>
      <c r="O59" s="35"/>
      <c r="P59" s="103">
        <v>1</v>
      </c>
      <c r="Q59" s="98">
        <f t="shared" si="38"/>
        <v>0</v>
      </c>
      <c r="R59" s="35"/>
      <c r="S59" s="103">
        <v>1</v>
      </c>
      <c r="T59" s="98">
        <f t="shared" si="39"/>
        <v>0</v>
      </c>
      <c r="U59" s="35"/>
      <c r="V59" s="103">
        <v>0</v>
      </c>
      <c r="W59" s="98">
        <f t="shared" si="40"/>
        <v>0</v>
      </c>
      <c r="X59" s="35"/>
      <c r="Y59" s="103">
        <v>0</v>
      </c>
      <c r="Z59" s="98">
        <f t="shared" si="41"/>
        <v>0</v>
      </c>
      <c r="AA59" s="35"/>
      <c r="AB59" s="101">
        <v>3</v>
      </c>
      <c r="AC59" s="98">
        <f t="shared" si="42"/>
        <v>0</v>
      </c>
      <c r="AD59" s="35"/>
      <c r="AE59" s="101">
        <v>3</v>
      </c>
      <c r="AF59" s="98">
        <f t="shared" si="43"/>
        <v>0</v>
      </c>
      <c r="AG59" s="35"/>
    </row>
    <row r="60" spans="1:33">
      <c r="A60" s="58"/>
      <c r="B60" s="81"/>
      <c r="C60" s="81"/>
      <c r="D60" s="81"/>
      <c r="E60" s="81"/>
      <c r="F60" s="81"/>
      <c r="G60" s="81"/>
      <c r="H60" s="81"/>
      <c r="I60" s="81"/>
      <c r="J60" s="81"/>
      <c r="K60" s="81"/>
      <c r="L60" s="91"/>
      <c r="M60" s="58"/>
      <c r="N60" s="81"/>
      <c r="O60" s="81"/>
      <c r="P60" s="81"/>
      <c r="Q60" s="81"/>
      <c r="R60" s="81"/>
      <c r="S60" s="81"/>
      <c r="T60" s="81"/>
      <c r="U60" s="81"/>
      <c r="V60" s="81"/>
      <c r="W60" s="81"/>
      <c r="X60" s="91"/>
      <c r="Y60" s="58"/>
      <c r="Z60" s="81"/>
      <c r="AA60" s="81"/>
      <c r="AB60" s="81"/>
      <c r="AC60" s="81"/>
      <c r="AD60" s="81"/>
      <c r="AE60" s="81"/>
      <c r="AF60" s="81"/>
      <c r="AG60" s="91"/>
    </row>
    <row r="61" spans="1:33" ht="16">
      <c r="A61" s="109" t="s">
        <v>219</v>
      </c>
      <c r="B61" s="81"/>
      <c r="C61" s="110"/>
      <c r="D61" s="111">
        <f>SUMIF(D53:D59, "&gt;0")*3</f>
        <v>0</v>
      </c>
      <c r="E61" s="112"/>
      <c r="F61" s="113"/>
      <c r="G61" s="38">
        <f>SUM(G53:G59)</f>
        <v>0</v>
      </c>
      <c r="H61" s="109"/>
      <c r="I61" s="81"/>
      <c r="J61" s="91"/>
      <c r="K61" s="38">
        <f>SUM(K53:K59)</f>
        <v>0</v>
      </c>
      <c r="L61" s="113"/>
      <c r="M61" s="113"/>
      <c r="N61" s="38">
        <f>SUM(N53:N59)</f>
        <v>0</v>
      </c>
      <c r="O61" s="113"/>
      <c r="P61" s="113"/>
      <c r="Q61" s="38">
        <f>SUM(Q53:Q59)</f>
        <v>0</v>
      </c>
      <c r="R61" s="113"/>
      <c r="S61" s="113"/>
      <c r="T61" s="38">
        <f>SUM(T53:T59)</f>
        <v>0</v>
      </c>
      <c r="U61" s="113"/>
      <c r="V61" s="113"/>
      <c r="W61" s="38">
        <f>SUM(W53:W59)</f>
        <v>0</v>
      </c>
      <c r="X61" s="113"/>
      <c r="Y61" s="113"/>
      <c r="Z61" s="38">
        <f>SUM(Z53:Z59)</f>
        <v>0</v>
      </c>
      <c r="AA61" s="113"/>
      <c r="AB61" s="113"/>
      <c r="AC61" s="38">
        <f>SUM(AC53:AC59)</f>
        <v>0</v>
      </c>
      <c r="AD61" s="113"/>
      <c r="AE61" s="113"/>
      <c r="AF61" s="38">
        <f>SUM(AF53:AF59)</f>
        <v>0</v>
      </c>
      <c r="AG61" s="113"/>
    </row>
    <row r="62" spans="1:33">
      <c r="A62" s="60"/>
      <c r="B62" s="87"/>
      <c r="C62" s="87"/>
      <c r="D62" s="87"/>
      <c r="E62" s="87"/>
      <c r="F62" s="87"/>
      <c r="G62" s="87"/>
      <c r="H62" s="87"/>
      <c r="I62" s="87"/>
      <c r="J62" s="87"/>
      <c r="K62" s="87"/>
      <c r="L62" s="87"/>
    </row>
    <row r="63" spans="1:33" ht="14">
      <c r="A63" s="62" t="s">
        <v>264</v>
      </c>
      <c r="B63" s="72"/>
      <c r="C63" s="72"/>
      <c r="D63" s="72"/>
      <c r="E63" s="72"/>
      <c r="F63" s="72"/>
      <c r="G63" s="72"/>
      <c r="H63" s="72"/>
      <c r="I63" s="72"/>
      <c r="J63" s="72"/>
      <c r="K63" s="72"/>
      <c r="L63" s="73"/>
      <c r="M63" s="62" t="s">
        <v>264</v>
      </c>
      <c r="N63" s="72"/>
      <c r="O63" s="72"/>
      <c r="P63" s="72"/>
      <c r="Q63" s="72"/>
      <c r="R63" s="72"/>
      <c r="S63" s="72"/>
      <c r="T63" s="72"/>
      <c r="U63" s="72"/>
      <c r="V63" s="72"/>
      <c r="W63" s="72"/>
      <c r="X63" s="73"/>
      <c r="Y63" s="62" t="s">
        <v>264</v>
      </c>
      <c r="Z63" s="72"/>
      <c r="AA63" s="72"/>
      <c r="AB63" s="72"/>
      <c r="AC63" s="72"/>
      <c r="AD63" s="72"/>
      <c r="AE63" s="72"/>
      <c r="AF63" s="72"/>
      <c r="AG63" s="73"/>
    </row>
    <row r="64" spans="1:33" ht="42">
      <c r="A64" s="35" t="s">
        <v>265</v>
      </c>
      <c r="B64" s="35" t="s">
        <v>266</v>
      </c>
      <c r="C64" s="98" t="s">
        <v>176</v>
      </c>
      <c r="D64" s="99">
        <f>VLOOKUP(C64,Inputs!$A$2:$B$5,2, FALSE)</f>
        <v>0</v>
      </c>
      <c r="E64" s="100"/>
      <c r="F64" s="101">
        <v>3</v>
      </c>
      <c r="G64" s="98">
        <f t="shared" ref="G64:G66" si="44">D64*F64</f>
        <v>0</v>
      </c>
      <c r="H64" s="35"/>
      <c r="I64" s="37"/>
      <c r="J64" s="101">
        <v>3</v>
      </c>
      <c r="K64" s="98">
        <f t="shared" ref="K64:K66" si="45">D64*J64</f>
        <v>0</v>
      </c>
      <c r="L64" s="35"/>
      <c r="M64" s="103">
        <v>2</v>
      </c>
      <c r="N64" s="98">
        <f t="shared" ref="N64:N66" si="46">K64*M64</f>
        <v>0</v>
      </c>
      <c r="O64" s="35"/>
      <c r="P64" s="103">
        <v>2</v>
      </c>
      <c r="Q64" s="98">
        <f t="shared" ref="Q64:Q66" si="47">N64*P64</f>
        <v>0</v>
      </c>
      <c r="R64" s="35"/>
      <c r="S64" s="103">
        <v>1</v>
      </c>
      <c r="T64" s="98">
        <f t="shared" ref="T64:T66" si="48">Q64*S64</f>
        <v>0</v>
      </c>
      <c r="U64" s="35"/>
      <c r="V64" s="103">
        <v>0</v>
      </c>
      <c r="W64" s="98">
        <f t="shared" ref="W64:W66" si="49">T64*V64</f>
        <v>0</v>
      </c>
      <c r="X64" s="35"/>
      <c r="Y64" s="103">
        <v>1</v>
      </c>
      <c r="Z64" s="98">
        <f t="shared" ref="Z64:Z66" si="50">W64*Y64</f>
        <v>0</v>
      </c>
      <c r="AA64" s="35"/>
      <c r="AB64" s="101">
        <v>3</v>
      </c>
      <c r="AC64" s="98">
        <f t="shared" ref="AC64:AC66" si="51">Z64*AB64</f>
        <v>0</v>
      </c>
      <c r="AD64" s="35"/>
      <c r="AE64" s="101">
        <v>3</v>
      </c>
      <c r="AF64" s="98">
        <f t="shared" ref="AF64:AF66" si="52">AC64*AE64</f>
        <v>0</v>
      </c>
      <c r="AG64" s="35"/>
    </row>
    <row r="65" spans="1:33" ht="70">
      <c r="A65" s="35" t="s">
        <v>267</v>
      </c>
      <c r="B65" s="35" t="s">
        <v>268</v>
      </c>
      <c r="C65" s="98" t="s">
        <v>176</v>
      </c>
      <c r="D65" s="99">
        <f>VLOOKUP(C65,Inputs!$A$2:$B$5,2, FALSE)</f>
        <v>0</v>
      </c>
      <c r="E65" s="104"/>
      <c r="F65" s="101">
        <v>3</v>
      </c>
      <c r="G65" s="98">
        <f t="shared" si="44"/>
        <v>0</v>
      </c>
      <c r="H65" s="35"/>
      <c r="I65" s="43"/>
      <c r="J65" s="103">
        <v>2</v>
      </c>
      <c r="K65" s="98">
        <f t="shared" si="45"/>
        <v>0</v>
      </c>
      <c r="L65" s="35"/>
      <c r="M65" s="103">
        <v>2</v>
      </c>
      <c r="N65" s="98">
        <f t="shared" si="46"/>
        <v>0</v>
      </c>
      <c r="O65" s="35"/>
      <c r="P65" s="103">
        <v>1</v>
      </c>
      <c r="Q65" s="98">
        <f t="shared" si="47"/>
        <v>0</v>
      </c>
      <c r="R65" s="35"/>
      <c r="S65" s="103">
        <v>2</v>
      </c>
      <c r="T65" s="98">
        <f t="shared" si="48"/>
        <v>0</v>
      </c>
      <c r="U65" s="35"/>
      <c r="V65" s="103">
        <v>1</v>
      </c>
      <c r="W65" s="98">
        <f t="shared" si="49"/>
        <v>0</v>
      </c>
      <c r="X65" s="35"/>
      <c r="Y65" s="103">
        <v>0</v>
      </c>
      <c r="Z65" s="98">
        <f t="shared" si="50"/>
        <v>0</v>
      </c>
      <c r="AA65" s="35"/>
      <c r="AB65" s="101">
        <v>3</v>
      </c>
      <c r="AC65" s="98">
        <f t="shared" si="51"/>
        <v>0</v>
      </c>
      <c r="AD65" s="35"/>
      <c r="AE65" s="101">
        <v>3</v>
      </c>
      <c r="AF65" s="98">
        <f t="shared" si="52"/>
        <v>0</v>
      </c>
      <c r="AG65" s="35"/>
    </row>
    <row r="66" spans="1:33" ht="28">
      <c r="A66" s="35" t="s">
        <v>269</v>
      </c>
      <c r="B66" s="35" t="s">
        <v>270</v>
      </c>
      <c r="C66" s="98" t="s">
        <v>176</v>
      </c>
      <c r="D66" s="99">
        <f>VLOOKUP(C66,Inputs!$A$2:$B$5,2, FALSE)</f>
        <v>0</v>
      </c>
      <c r="E66" s="104"/>
      <c r="F66" s="101">
        <v>3</v>
      </c>
      <c r="G66" s="98">
        <f t="shared" si="44"/>
        <v>0</v>
      </c>
      <c r="H66" s="35"/>
      <c r="I66" s="43"/>
      <c r="J66" s="103">
        <v>2</v>
      </c>
      <c r="K66" s="98">
        <f t="shared" si="45"/>
        <v>0</v>
      </c>
      <c r="L66" s="35"/>
      <c r="M66" s="103">
        <v>1</v>
      </c>
      <c r="N66" s="98">
        <f t="shared" si="46"/>
        <v>0</v>
      </c>
      <c r="O66" s="35"/>
      <c r="P66" s="103">
        <v>0</v>
      </c>
      <c r="Q66" s="98">
        <f t="shared" si="47"/>
        <v>0</v>
      </c>
      <c r="R66" s="35"/>
      <c r="S66" s="103">
        <v>2</v>
      </c>
      <c r="T66" s="98">
        <f t="shared" si="48"/>
        <v>0</v>
      </c>
      <c r="U66" s="35"/>
      <c r="V66" s="103">
        <v>1</v>
      </c>
      <c r="W66" s="98">
        <f t="shared" si="49"/>
        <v>0</v>
      </c>
      <c r="X66" s="35"/>
      <c r="Y66" s="103">
        <v>1</v>
      </c>
      <c r="Z66" s="98">
        <f t="shared" si="50"/>
        <v>0</v>
      </c>
      <c r="AA66" s="35"/>
      <c r="AB66" s="101">
        <v>3</v>
      </c>
      <c r="AC66" s="98">
        <f t="shared" si="51"/>
        <v>0</v>
      </c>
      <c r="AD66" s="35"/>
      <c r="AE66" s="101">
        <v>3</v>
      </c>
      <c r="AF66" s="98">
        <f t="shared" si="52"/>
        <v>0</v>
      </c>
      <c r="AG66" s="35"/>
    </row>
    <row r="67" spans="1:33" ht="16">
      <c r="A67" s="109" t="s">
        <v>219</v>
      </c>
      <c r="B67" s="81"/>
      <c r="C67" s="110"/>
      <c r="D67" s="111">
        <f>SUMIF(D64:D66, "&gt;0")*3</f>
        <v>0</v>
      </c>
      <c r="E67" s="127"/>
      <c r="F67" s="128"/>
      <c r="G67" s="44">
        <f>SUM(G64:G66)</f>
        <v>0</v>
      </c>
      <c r="H67" s="129"/>
      <c r="I67" s="81"/>
      <c r="J67" s="91"/>
      <c r="K67" s="44">
        <f>SUM(K64:K66)</f>
        <v>0</v>
      </c>
      <c r="L67" s="113"/>
      <c r="M67" s="113"/>
      <c r="N67" s="44">
        <f>SUM(N64:N66)</f>
        <v>0</v>
      </c>
      <c r="O67" s="113"/>
      <c r="P67" s="113"/>
      <c r="Q67" s="44">
        <f>SUM(Q64:Q66)</f>
        <v>0</v>
      </c>
      <c r="R67" s="113"/>
      <c r="S67" s="113"/>
      <c r="T67" s="44">
        <f>SUM(T64:T66)</f>
        <v>0</v>
      </c>
      <c r="U67" s="113"/>
      <c r="V67" s="113"/>
      <c r="W67" s="44">
        <f>SUM(W64:W66)</f>
        <v>0</v>
      </c>
      <c r="X67" s="113"/>
      <c r="Y67" s="113"/>
      <c r="Z67" s="44">
        <f>SUM(Z64:Z66)</f>
        <v>0</v>
      </c>
      <c r="AA67" s="113"/>
      <c r="AB67" s="113"/>
      <c r="AC67" s="44">
        <f>SUM(AC64:AC66)</f>
        <v>0</v>
      </c>
      <c r="AD67" s="113"/>
      <c r="AE67" s="113"/>
      <c r="AF67" s="44">
        <f>SUM(AF64:AF66)</f>
        <v>0</v>
      </c>
      <c r="AG67" s="113"/>
    </row>
    <row r="68" spans="1:33" ht="14">
      <c r="A68" s="4"/>
      <c r="B68" s="4"/>
      <c r="C68" s="130"/>
      <c r="D68" s="130"/>
      <c r="E68" s="4"/>
      <c r="F68" s="130"/>
      <c r="G68" s="130"/>
      <c r="H68" s="4"/>
      <c r="J68" s="130"/>
      <c r="K68" s="130"/>
      <c r="L68" s="4"/>
    </row>
    <row r="69" spans="1:33" ht="14">
      <c r="A69" s="62" t="s">
        <v>41</v>
      </c>
      <c r="B69" s="72"/>
      <c r="C69" s="72"/>
      <c r="D69" s="72"/>
      <c r="E69" s="72"/>
      <c r="F69" s="72"/>
      <c r="G69" s="72"/>
      <c r="H69" s="72"/>
      <c r="I69" s="72"/>
      <c r="J69" s="72"/>
      <c r="K69" s="72"/>
      <c r="L69" s="73"/>
      <c r="M69" s="62" t="s">
        <v>41</v>
      </c>
      <c r="N69" s="72"/>
      <c r="O69" s="72"/>
      <c r="P69" s="72"/>
      <c r="Q69" s="72"/>
      <c r="R69" s="72"/>
      <c r="S69" s="72"/>
      <c r="T69" s="72"/>
      <c r="U69" s="72"/>
      <c r="V69" s="72"/>
      <c r="W69" s="72"/>
      <c r="X69" s="73"/>
      <c r="Y69" s="62" t="s">
        <v>41</v>
      </c>
      <c r="Z69" s="72"/>
      <c r="AA69" s="72"/>
      <c r="AB69" s="72"/>
      <c r="AC69" s="72"/>
      <c r="AD69" s="72"/>
      <c r="AE69" s="72"/>
      <c r="AF69" s="72"/>
      <c r="AG69" s="73"/>
    </row>
    <row r="70" spans="1:33" ht="28">
      <c r="A70" s="35" t="s">
        <v>271</v>
      </c>
      <c r="B70" s="35" t="s">
        <v>272</v>
      </c>
      <c r="C70" s="98" t="s">
        <v>176</v>
      </c>
      <c r="D70" s="99">
        <f>VLOOKUP(C70,Inputs!$A$2:$B$5,2, FALSE)</f>
        <v>0</v>
      </c>
      <c r="E70" s="122"/>
      <c r="F70" s="101">
        <v>3</v>
      </c>
      <c r="G70" s="98">
        <f t="shared" ref="G70:G76" si="53">D70*F70</f>
        <v>0</v>
      </c>
      <c r="H70" s="35"/>
      <c r="I70" s="46"/>
      <c r="J70" s="101">
        <v>3</v>
      </c>
      <c r="K70" s="98">
        <f t="shared" ref="K70:K76" si="54">D70*J70</f>
        <v>0</v>
      </c>
      <c r="L70" s="35"/>
      <c r="M70" s="103">
        <v>0</v>
      </c>
      <c r="N70" s="98">
        <f t="shared" ref="N70:N76" si="55">K70*M70</f>
        <v>0</v>
      </c>
      <c r="O70" s="35"/>
      <c r="P70" s="101">
        <v>3</v>
      </c>
      <c r="Q70" s="98">
        <f t="shared" ref="Q70:Q76" si="56">N70*P70</f>
        <v>0</v>
      </c>
      <c r="R70" s="35"/>
      <c r="S70" s="103">
        <v>3</v>
      </c>
      <c r="T70" s="98">
        <f t="shared" ref="T70:T76" si="57">Q70*S70</f>
        <v>0</v>
      </c>
      <c r="U70" s="35"/>
      <c r="V70" s="103">
        <v>0</v>
      </c>
      <c r="W70" s="98">
        <f t="shared" ref="W70:W76" si="58">T70*V70</f>
        <v>0</v>
      </c>
      <c r="X70" s="35"/>
      <c r="Y70" s="103">
        <v>2</v>
      </c>
      <c r="Z70" s="98">
        <f t="shared" ref="Z70:Z76" si="59">W70*Y70</f>
        <v>0</v>
      </c>
      <c r="AA70" s="35"/>
      <c r="AB70" s="101">
        <v>3</v>
      </c>
      <c r="AC70" s="98">
        <f t="shared" ref="AC70:AC76" si="60">Z70*AB70</f>
        <v>0</v>
      </c>
      <c r="AD70" s="35"/>
      <c r="AE70" s="101">
        <v>3</v>
      </c>
      <c r="AF70" s="98">
        <f t="shared" ref="AF70:AF76" si="61">AC70*AE70</f>
        <v>0</v>
      </c>
      <c r="AG70" s="35"/>
    </row>
    <row r="71" spans="1:33" ht="28">
      <c r="A71" s="35" t="s">
        <v>273</v>
      </c>
      <c r="B71" s="35" t="s">
        <v>274</v>
      </c>
      <c r="C71" s="98" t="s">
        <v>176</v>
      </c>
      <c r="D71" s="99">
        <f>VLOOKUP(C71,Inputs!$A$2:$B$5,2, FALSE)</f>
        <v>0</v>
      </c>
      <c r="E71" s="124"/>
      <c r="F71" s="101">
        <v>3</v>
      </c>
      <c r="G71" s="98">
        <f t="shared" si="53"/>
        <v>0</v>
      </c>
      <c r="H71" s="35"/>
      <c r="I71" s="41"/>
      <c r="J71" s="101">
        <v>3</v>
      </c>
      <c r="K71" s="98">
        <f t="shared" si="54"/>
        <v>0</v>
      </c>
      <c r="L71" s="35"/>
      <c r="M71" s="103">
        <v>1</v>
      </c>
      <c r="N71" s="98">
        <f t="shared" si="55"/>
        <v>0</v>
      </c>
      <c r="O71" s="35"/>
      <c r="P71" s="103">
        <v>2</v>
      </c>
      <c r="Q71" s="98">
        <f t="shared" si="56"/>
        <v>0</v>
      </c>
      <c r="R71" s="35"/>
      <c r="S71" s="101">
        <v>3</v>
      </c>
      <c r="T71" s="98">
        <f t="shared" si="57"/>
        <v>0</v>
      </c>
      <c r="U71" s="35"/>
      <c r="V71" s="103">
        <v>1</v>
      </c>
      <c r="W71" s="98">
        <f t="shared" si="58"/>
        <v>0</v>
      </c>
      <c r="X71" s="35"/>
      <c r="Y71" s="103">
        <v>1</v>
      </c>
      <c r="Z71" s="98">
        <f t="shared" si="59"/>
        <v>0</v>
      </c>
      <c r="AA71" s="35"/>
      <c r="AB71" s="101">
        <v>3</v>
      </c>
      <c r="AC71" s="98">
        <f t="shared" si="60"/>
        <v>0</v>
      </c>
      <c r="AD71" s="35"/>
      <c r="AE71" s="101">
        <v>3</v>
      </c>
      <c r="AF71" s="98">
        <f t="shared" si="61"/>
        <v>0</v>
      </c>
      <c r="AG71" s="35"/>
    </row>
    <row r="72" spans="1:33" ht="56">
      <c r="A72" s="35" t="s">
        <v>275</v>
      </c>
      <c r="B72" s="35" t="s">
        <v>276</v>
      </c>
      <c r="C72" s="98" t="s">
        <v>176</v>
      </c>
      <c r="D72" s="99">
        <f>VLOOKUP(C72,Inputs!$A$2:$B$5,2, FALSE)</f>
        <v>0</v>
      </c>
      <c r="E72" s="124"/>
      <c r="F72" s="101">
        <v>3</v>
      </c>
      <c r="G72" s="98">
        <f t="shared" si="53"/>
        <v>0</v>
      </c>
      <c r="H72" s="35"/>
      <c r="I72" s="41"/>
      <c r="J72" s="103">
        <v>1</v>
      </c>
      <c r="K72" s="98">
        <f t="shared" si="54"/>
        <v>0</v>
      </c>
      <c r="L72" s="35"/>
      <c r="M72" s="103">
        <v>0</v>
      </c>
      <c r="N72" s="98">
        <f t="shared" si="55"/>
        <v>0</v>
      </c>
      <c r="O72" s="35"/>
      <c r="P72" s="103">
        <v>2</v>
      </c>
      <c r="Q72" s="98">
        <f t="shared" si="56"/>
        <v>0</v>
      </c>
      <c r="R72" s="35"/>
      <c r="S72" s="103">
        <v>0</v>
      </c>
      <c r="T72" s="98">
        <f t="shared" si="57"/>
        <v>0</v>
      </c>
      <c r="U72" s="35"/>
      <c r="V72" s="103">
        <v>0</v>
      </c>
      <c r="W72" s="98">
        <f t="shared" si="58"/>
        <v>0</v>
      </c>
      <c r="X72" s="35"/>
      <c r="Y72" s="103">
        <v>2</v>
      </c>
      <c r="Z72" s="98">
        <f t="shared" si="59"/>
        <v>0</v>
      </c>
      <c r="AA72" s="35"/>
      <c r="AB72" s="101">
        <v>3</v>
      </c>
      <c r="AC72" s="98">
        <f t="shared" si="60"/>
        <v>0</v>
      </c>
      <c r="AD72" s="35"/>
      <c r="AE72" s="101">
        <v>3</v>
      </c>
      <c r="AF72" s="98">
        <f t="shared" si="61"/>
        <v>0</v>
      </c>
      <c r="AG72" s="35"/>
    </row>
    <row r="73" spans="1:33" ht="28">
      <c r="A73" s="35" t="s">
        <v>277</v>
      </c>
      <c r="B73" s="35" t="s">
        <v>278</v>
      </c>
      <c r="C73" s="98" t="s">
        <v>176</v>
      </c>
      <c r="D73" s="99">
        <f>VLOOKUP(C73,Inputs!$A$2:$B$5,2, FALSE)</f>
        <v>0</v>
      </c>
      <c r="E73" s="124"/>
      <c r="F73" s="101">
        <v>3</v>
      </c>
      <c r="G73" s="98">
        <f t="shared" si="53"/>
        <v>0</v>
      </c>
      <c r="H73" s="35"/>
      <c r="I73" s="41"/>
      <c r="J73" s="103">
        <v>2</v>
      </c>
      <c r="K73" s="98">
        <f t="shared" si="54"/>
        <v>0</v>
      </c>
      <c r="L73" s="35"/>
      <c r="M73" s="101">
        <v>3</v>
      </c>
      <c r="N73" s="98">
        <f t="shared" si="55"/>
        <v>0</v>
      </c>
      <c r="O73" s="35"/>
      <c r="P73" s="101">
        <v>3</v>
      </c>
      <c r="Q73" s="98">
        <f t="shared" si="56"/>
        <v>0</v>
      </c>
      <c r="R73" s="35"/>
      <c r="S73" s="101">
        <v>3</v>
      </c>
      <c r="T73" s="98">
        <f t="shared" si="57"/>
        <v>0</v>
      </c>
      <c r="U73" s="35"/>
      <c r="V73" s="101">
        <v>3</v>
      </c>
      <c r="W73" s="98">
        <f t="shared" si="58"/>
        <v>0</v>
      </c>
      <c r="X73" s="35"/>
      <c r="Y73" s="103">
        <v>1</v>
      </c>
      <c r="Z73" s="98">
        <f t="shared" si="59"/>
        <v>0</v>
      </c>
      <c r="AA73" s="35"/>
      <c r="AB73" s="101">
        <v>3</v>
      </c>
      <c r="AC73" s="98">
        <f t="shared" si="60"/>
        <v>0</v>
      </c>
      <c r="AD73" s="35"/>
      <c r="AE73" s="101">
        <v>3</v>
      </c>
      <c r="AF73" s="98">
        <f t="shared" si="61"/>
        <v>0</v>
      </c>
      <c r="AG73" s="35"/>
    </row>
    <row r="74" spans="1:33" ht="28">
      <c r="A74" s="35" t="s">
        <v>279</v>
      </c>
      <c r="B74" s="35" t="s">
        <v>280</v>
      </c>
      <c r="C74" s="98" t="s">
        <v>176</v>
      </c>
      <c r="D74" s="99">
        <f>VLOOKUP(C74,Inputs!$A$2:$B$5,2, FALSE)</f>
        <v>0</v>
      </c>
      <c r="E74" s="124"/>
      <c r="F74" s="101">
        <v>3</v>
      </c>
      <c r="G74" s="98">
        <f t="shared" si="53"/>
        <v>0</v>
      </c>
      <c r="H74" s="35"/>
      <c r="I74" s="41"/>
      <c r="J74" s="103">
        <v>2</v>
      </c>
      <c r="K74" s="98">
        <f t="shared" si="54"/>
        <v>0</v>
      </c>
      <c r="L74" s="35"/>
      <c r="M74" s="101">
        <v>3</v>
      </c>
      <c r="N74" s="98">
        <f t="shared" si="55"/>
        <v>0</v>
      </c>
      <c r="O74" s="35"/>
      <c r="P74" s="103">
        <v>1</v>
      </c>
      <c r="Q74" s="98">
        <f t="shared" si="56"/>
        <v>0</v>
      </c>
      <c r="R74" s="35"/>
      <c r="S74" s="101">
        <v>3</v>
      </c>
      <c r="T74" s="98">
        <f t="shared" si="57"/>
        <v>0</v>
      </c>
      <c r="U74" s="35"/>
      <c r="V74" s="101">
        <v>3</v>
      </c>
      <c r="W74" s="98">
        <f t="shared" si="58"/>
        <v>0</v>
      </c>
      <c r="X74" s="35"/>
      <c r="Y74" s="103">
        <v>3</v>
      </c>
      <c r="Z74" s="98">
        <f t="shared" si="59"/>
        <v>0</v>
      </c>
      <c r="AA74" s="35"/>
      <c r="AB74" s="101">
        <v>3</v>
      </c>
      <c r="AC74" s="98">
        <f t="shared" si="60"/>
        <v>0</v>
      </c>
      <c r="AD74" s="35"/>
      <c r="AE74" s="101">
        <v>3</v>
      </c>
      <c r="AF74" s="98">
        <f t="shared" si="61"/>
        <v>0</v>
      </c>
      <c r="AG74" s="35"/>
    </row>
    <row r="75" spans="1:33" ht="28">
      <c r="A75" s="35" t="s">
        <v>281</v>
      </c>
      <c r="B75" s="35" t="s">
        <v>282</v>
      </c>
      <c r="C75" s="98" t="s">
        <v>176</v>
      </c>
      <c r="D75" s="99">
        <f>VLOOKUP(C75,Inputs!$A$2:$B$5,2, FALSE)</f>
        <v>0</v>
      </c>
      <c r="E75" s="124"/>
      <c r="F75" s="101">
        <v>3</v>
      </c>
      <c r="G75" s="98">
        <f t="shared" si="53"/>
        <v>0</v>
      </c>
      <c r="H75" s="35"/>
      <c r="I75" s="41"/>
      <c r="J75" s="101">
        <v>3</v>
      </c>
      <c r="K75" s="98">
        <f t="shared" si="54"/>
        <v>0</v>
      </c>
      <c r="L75" s="35"/>
      <c r="M75" s="103">
        <v>2</v>
      </c>
      <c r="N75" s="98">
        <f t="shared" si="55"/>
        <v>0</v>
      </c>
      <c r="O75" s="35"/>
      <c r="P75" s="103">
        <v>1</v>
      </c>
      <c r="Q75" s="98">
        <f t="shared" si="56"/>
        <v>0</v>
      </c>
      <c r="R75" s="35"/>
      <c r="S75" s="103">
        <v>2</v>
      </c>
      <c r="T75" s="98">
        <f t="shared" si="57"/>
        <v>0</v>
      </c>
      <c r="U75" s="35"/>
      <c r="V75" s="103">
        <v>2</v>
      </c>
      <c r="W75" s="98">
        <f t="shared" si="58"/>
        <v>0</v>
      </c>
      <c r="X75" s="35"/>
      <c r="Y75" s="103">
        <v>3</v>
      </c>
      <c r="Z75" s="98">
        <f t="shared" si="59"/>
        <v>0</v>
      </c>
      <c r="AA75" s="35"/>
      <c r="AB75" s="101">
        <v>3</v>
      </c>
      <c r="AC75" s="98">
        <f t="shared" si="60"/>
        <v>0</v>
      </c>
      <c r="AD75" s="35"/>
      <c r="AE75" s="101">
        <v>3</v>
      </c>
      <c r="AF75" s="98">
        <f t="shared" si="61"/>
        <v>0</v>
      </c>
      <c r="AG75" s="35"/>
    </row>
    <row r="76" spans="1:33" ht="28">
      <c r="A76" s="35" t="s">
        <v>283</v>
      </c>
      <c r="B76" s="35" t="s">
        <v>284</v>
      </c>
      <c r="C76" s="98" t="s">
        <v>176</v>
      </c>
      <c r="D76" s="99">
        <f>VLOOKUP(C76,Inputs!$A$2:$B$5,2, FALSE)</f>
        <v>0</v>
      </c>
      <c r="E76" s="124"/>
      <c r="F76" s="101">
        <v>3</v>
      </c>
      <c r="G76" s="98">
        <f t="shared" si="53"/>
        <v>0</v>
      </c>
      <c r="H76" s="35"/>
      <c r="I76" s="41"/>
      <c r="J76" s="101">
        <v>3</v>
      </c>
      <c r="K76" s="98">
        <f t="shared" si="54"/>
        <v>0</v>
      </c>
      <c r="L76" s="35"/>
      <c r="M76" s="103">
        <v>0</v>
      </c>
      <c r="N76" s="98">
        <f t="shared" si="55"/>
        <v>0</v>
      </c>
      <c r="O76" s="35"/>
      <c r="P76" s="101">
        <v>3</v>
      </c>
      <c r="Q76" s="98">
        <f t="shared" si="56"/>
        <v>0</v>
      </c>
      <c r="R76" s="35"/>
      <c r="S76" s="103">
        <v>2</v>
      </c>
      <c r="T76" s="98">
        <f t="shared" si="57"/>
        <v>0</v>
      </c>
      <c r="U76" s="35"/>
      <c r="V76" s="103">
        <v>2</v>
      </c>
      <c r="W76" s="98">
        <f t="shared" si="58"/>
        <v>0</v>
      </c>
      <c r="X76" s="35"/>
      <c r="Y76" s="103">
        <v>2</v>
      </c>
      <c r="Z76" s="98">
        <f t="shared" si="59"/>
        <v>0</v>
      </c>
      <c r="AA76" s="35"/>
      <c r="AB76" s="101">
        <v>3</v>
      </c>
      <c r="AC76" s="98">
        <f t="shared" si="60"/>
        <v>0</v>
      </c>
      <c r="AD76" s="35"/>
      <c r="AE76" s="101">
        <v>3</v>
      </c>
      <c r="AF76" s="98">
        <f t="shared" si="61"/>
        <v>0</v>
      </c>
      <c r="AG76" s="35"/>
    </row>
    <row r="77" spans="1:33">
      <c r="A77" s="58"/>
      <c r="B77" s="81"/>
      <c r="C77" s="81"/>
      <c r="D77" s="81"/>
      <c r="E77" s="81"/>
      <c r="F77" s="81"/>
      <c r="G77" s="81"/>
      <c r="H77" s="81"/>
      <c r="I77" s="81"/>
      <c r="J77" s="81"/>
      <c r="K77" s="81"/>
      <c r="L77" s="91"/>
      <c r="M77" s="58"/>
      <c r="N77" s="81"/>
      <c r="O77" s="81"/>
      <c r="P77" s="81"/>
      <c r="Q77" s="81"/>
      <c r="R77" s="81"/>
      <c r="S77" s="81"/>
      <c r="T77" s="81"/>
      <c r="U77" s="81"/>
      <c r="V77" s="81"/>
      <c r="W77" s="81"/>
      <c r="X77" s="91"/>
      <c r="Y77" s="58"/>
      <c r="Z77" s="81"/>
      <c r="AA77" s="81"/>
      <c r="AB77" s="81"/>
      <c r="AC77" s="81"/>
      <c r="AD77" s="81"/>
      <c r="AE77" s="81"/>
      <c r="AF77" s="81"/>
      <c r="AG77" s="91"/>
    </row>
    <row r="78" spans="1:33" ht="16">
      <c r="A78" s="109" t="s">
        <v>219</v>
      </c>
      <c r="B78" s="81"/>
      <c r="C78" s="110"/>
      <c r="D78" s="111">
        <f>SUMIF(D70:D76, "&gt;0")*3</f>
        <v>0</v>
      </c>
      <c r="E78" s="112"/>
      <c r="F78" s="113"/>
      <c r="G78" s="38">
        <f>SUM(G70:G76)</f>
        <v>0</v>
      </c>
      <c r="H78" s="109"/>
      <c r="I78" s="81"/>
      <c r="J78" s="91"/>
      <c r="K78" s="38">
        <f>SUM(K70:K76)</f>
        <v>0</v>
      </c>
      <c r="L78" s="113"/>
      <c r="M78" s="113"/>
      <c r="N78" s="38">
        <f>SUM(N70:N76)</f>
        <v>0</v>
      </c>
      <c r="O78" s="113"/>
      <c r="P78" s="113"/>
      <c r="Q78" s="38">
        <f>SUM(Q70:Q76)</f>
        <v>0</v>
      </c>
      <c r="R78" s="113"/>
      <c r="S78" s="113"/>
      <c r="T78" s="38">
        <f>SUM(T70:T76)</f>
        <v>0</v>
      </c>
      <c r="U78" s="113"/>
      <c r="V78" s="113"/>
      <c r="W78" s="38">
        <f>SUM(W70:W76)</f>
        <v>0</v>
      </c>
      <c r="X78" s="113"/>
      <c r="Y78" s="113"/>
      <c r="Z78" s="38">
        <f>SUM(Z70:Z76)</f>
        <v>0</v>
      </c>
      <c r="AA78" s="113"/>
      <c r="AB78" s="113"/>
      <c r="AC78" s="38">
        <f>SUM(AC70:AC76)</f>
        <v>0</v>
      </c>
      <c r="AD78" s="113"/>
      <c r="AE78" s="113"/>
      <c r="AF78" s="38">
        <f>SUM(AF70:AF76)</f>
        <v>0</v>
      </c>
      <c r="AG78" s="113"/>
    </row>
    <row r="79" spans="1:33">
      <c r="A79" s="60"/>
      <c r="B79" s="87"/>
      <c r="C79" s="87"/>
      <c r="D79" s="87"/>
      <c r="E79" s="87"/>
      <c r="F79" s="87"/>
      <c r="G79" s="87"/>
      <c r="H79" s="87"/>
      <c r="I79" s="87"/>
      <c r="J79" s="87"/>
      <c r="K79" s="87"/>
      <c r="L79" s="87"/>
    </row>
    <row r="80" spans="1:33" ht="14">
      <c r="A80" s="66" t="s">
        <v>285</v>
      </c>
      <c r="B80" s="131"/>
      <c r="C80" s="131"/>
      <c r="D80" s="131"/>
      <c r="E80" s="131"/>
      <c r="F80" s="131"/>
      <c r="G80" s="131"/>
      <c r="H80" s="131"/>
      <c r="I80" s="131"/>
      <c r="J80" s="131"/>
      <c r="K80" s="131"/>
      <c r="L80" s="132"/>
      <c r="M80" s="66" t="s">
        <v>285</v>
      </c>
      <c r="N80" s="131"/>
      <c r="O80" s="131"/>
      <c r="P80" s="131"/>
      <c r="Q80" s="131"/>
      <c r="R80" s="131"/>
      <c r="S80" s="131"/>
      <c r="T80" s="131"/>
      <c r="U80" s="131"/>
      <c r="V80" s="131"/>
      <c r="W80" s="131"/>
      <c r="X80" s="132"/>
      <c r="Y80" s="66" t="s">
        <v>285</v>
      </c>
      <c r="Z80" s="131"/>
      <c r="AA80" s="131"/>
      <c r="AB80" s="131"/>
      <c r="AC80" s="131"/>
      <c r="AD80" s="131"/>
      <c r="AE80" s="131"/>
      <c r="AF80" s="131"/>
      <c r="AG80" s="132"/>
    </row>
    <row r="81" spans="1:33" ht="28">
      <c r="A81" s="35" t="s">
        <v>286</v>
      </c>
      <c r="B81" s="35" t="s">
        <v>287</v>
      </c>
      <c r="C81" s="98" t="s">
        <v>176</v>
      </c>
      <c r="D81" s="133">
        <f>VLOOKUP(C81,Inputs!$A$2:$B$5,2, FALSE)</f>
        <v>0</v>
      </c>
      <c r="E81" s="124"/>
      <c r="F81" s="134">
        <v>3</v>
      </c>
      <c r="G81" s="98">
        <f t="shared" ref="G81:G87" si="62">D81*F81</f>
        <v>0</v>
      </c>
      <c r="H81" s="35"/>
      <c r="I81" s="41"/>
      <c r="J81" s="134">
        <v>3</v>
      </c>
      <c r="K81" s="98">
        <f t="shared" ref="K81:K87" si="63">D81*J81</f>
        <v>0</v>
      </c>
      <c r="L81" s="35"/>
      <c r="M81" s="135">
        <v>2</v>
      </c>
      <c r="N81" s="98">
        <f t="shared" ref="N81:N87" si="64">K81*M81</f>
        <v>0</v>
      </c>
      <c r="O81" s="35"/>
      <c r="P81" s="134">
        <v>3</v>
      </c>
      <c r="Q81" s="98">
        <f t="shared" ref="Q81:Q87" si="65">N81*P81</f>
        <v>0</v>
      </c>
      <c r="R81" s="35"/>
      <c r="S81" s="135">
        <v>2</v>
      </c>
      <c r="T81" s="98">
        <f t="shared" ref="T81:T87" si="66">Q81*S81</f>
        <v>0</v>
      </c>
      <c r="U81" s="35"/>
      <c r="V81" s="135">
        <v>2</v>
      </c>
      <c r="W81" s="98">
        <f t="shared" ref="W81:W87" si="67">T81*V81</f>
        <v>0</v>
      </c>
      <c r="X81" s="35"/>
      <c r="Y81" s="135">
        <v>1</v>
      </c>
      <c r="Z81" s="98">
        <f t="shared" ref="Z81:Z87" si="68">W81*Y81</f>
        <v>0</v>
      </c>
      <c r="AA81" s="35"/>
      <c r="AB81" s="134">
        <v>3</v>
      </c>
      <c r="AC81" s="98">
        <f t="shared" ref="AC81:AC87" si="69">Z81*AB81</f>
        <v>0</v>
      </c>
      <c r="AD81" s="35"/>
      <c r="AE81" s="134">
        <v>3</v>
      </c>
      <c r="AF81" s="98">
        <f t="shared" ref="AF81:AF87" si="70">AC81*AE81</f>
        <v>0</v>
      </c>
      <c r="AG81" s="35"/>
    </row>
    <row r="82" spans="1:33" ht="28">
      <c r="A82" s="35" t="s">
        <v>288</v>
      </c>
      <c r="B82" s="35" t="s">
        <v>289</v>
      </c>
      <c r="C82" s="136" t="s">
        <v>176</v>
      </c>
      <c r="D82" s="137">
        <f>VLOOKUP(C82,Inputs!$A$2:$B$5,2, FALSE)</f>
        <v>0</v>
      </c>
      <c r="E82" s="41"/>
      <c r="F82" s="138">
        <v>3</v>
      </c>
      <c r="G82" s="139">
        <f t="shared" si="62"/>
        <v>0</v>
      </c>
      <c r="H82" s="35"/>
      <c r="I82" s="41"/>
      <c r="J82" s="138">
        <v>3</v>
      </c>
      <c r="K82" s="139">
        <f t="shared" si="63"/>
        <v>0</v>
      </c>
      <c r="L82" s="35"/>
      <c r="M82" s="140">
        <v>1</v>
      </c>
      <c r="N82" s="139">
        <f t="shared" si="64"/>
        <v>0</v>
      </c>
      <c r="O82" s="35"/>
      <c r="P82" s="140">
        <v>1</v>
      </c>
      <c r="Q82" s="139">
        <f t="shared" si="65"/>
        <v>0</v>
      </c>
      <c r="R82" s="35"/>
      <c r="S82" s="140">
        <v>2</v>
      </c>
      <c r="T82" s="139">
        <f t="shared" si="66"/>
        <v>0</v>
      </c>
      <c r="U82" s="35"/>
      <c r="V82" s="140">
        <v>2</v>
      </c>
      <c r="W82" s="139">
        <f t="shared" si="67"/>
        <v>0</v>
      </c>
      <c r="X82" s="35"/>
      <c r="Y82" s="140">
        <v>2</v>
      </c>
      <c r="Z82" s="139">
        <f t="shared" si="68"/>
        <v>0</v>
      </c>
      <c r="AA82" s="35"/>
      <c r="AB82" s="138">
        <v>3</v>
      </c>
      <c r="AC82" s="139">
        <f t="shared" si="69"/>
        <v>0</v>
      </c>
      <c r="AD82" s="35"/>
      <c r="AE82" s="138">
        <v>3</v>
      </c>
      <c r="AF82" s="139">
        <f t="shared" si="70"/>
        <v>0</v>
      </c>
      <c r="AG82" s="35"/>
    </row>
    <row r="83" spans="1:33" ht="42">
      <c r="A83" s="35" t="s">
        <v>290</v>
      </c>
      <c r="B83" s="35" t="s">
        <v>291</v>
      </c>
      <c r="C83" s="136" t="s">
        <v>176</v>
      </c>
      <c r="D83" s="137">
        <f>VLOOKUP(C83,Inputs!$A$2:$B$5,2, FALSE)</f>
        <v>0</v>
      </c>
      <c r="E83" s="41"/>
      <c r="F83" s="138">
        <v>3</v>
      </c>
      <c r="G83" s="139">
        <f t="shared" si="62"/>
        <v>0</v>
      </c>
      <c r="H83" s="35"/>
      <c r="I83" s="41"/>
      <c r="J83" s="138">
        <v>3</v>
      </c>
      <c r="K83" s="139">
        <f t="shared" si="63"/>
        <v>0</v>
      </c>
      <c r="L83" s="35"/>
      <c r="M83" s="140">
        <v>1</v>
      </c>
      <c r="N83" s="139">
        <f t="shared" si="64"/>
        <v>0</v>
      </c>
      <c r="O83" s="35"/>
      <c r="P83" s="138">
        <v>3</v>
      </c>
      <c r="Q83" s="139">
        <f t="shared" si="65"/>
        <v>0</v>
      </c>
      <c r="R83" s="35"/>
      <c r="S83" s="138">
        <v>3</v>
      </c>
      <c r="T83" s="139">
        <f t="shared" si="66"/>
        <v>0</v>
      </c>
      <c r="U83" s="35"/>
      <c r="V83" s="140">
        <v>3</v>
      </c>
      <c r="W83" s="139">
        <f t="shared" si="67"/>
        <v>0</v>
      </c>
      <c r="X83" s="35"/>
      <c r="Y83" s="138">
        <v>3</v>
      </c>
      <c r="Z83" s="139">
        <f t="shared" si="68"/>
        <v>0</v>
      </c>
      <c r="AA83" s="35"/>
      <c r="AB83" s="138">
        <v>3</v>
      </c>
      <c r="AC83" s="139">
        <f t="shared" si="69"/>
        <v>0</v>
      </c>
      <c r="AD83" s="35"/>
      <c r="AE83" s="138">
        <v>3</v>
      </c>
      <c r="AF83" s="139">
        <f t="shared" si="70"/>
        <v>0</v>
      </c>
      <c r="AG83" s="35"/>
    </row>
    <row r="84" spans="1:33" ht="16">
      <c r="A84" s="35" t="s">
        <v>292</v>
      </c>
      <c r="B84" s="35" t="s">
        <v>293</v>
      </c>
      <c r="C84" s="98" t="s">
        <v>176</v>
      </c>
      <c r="D84" s="133">
        <f>VLOOKUP(C84,Inputs!$A$2:$B$5,2, FALSE)</f>
        <v>0</v>
      </c>
      <c r="E84" s="124"/>
      <c r="F84" s="134">
        <v>3</v>
      </c>
      <c r="G84" s="98">
        <f t="shared" si="62"/>
        <v>0</v>
      </c>
      <c r="H84" s="35"/>
      <c r="I84" s="41"/>
      <c r="J84" s="134">
        <v>3</v>
      </c>
      <c r="K84" s="98">
        <f t="shared" si="63"/>
        <v>0</v>
      </c>
      <c r="L84" s="35"/>
      <c r="M84" s="135">
        <v>2</v>
      </c>
      <c r="N84" s="98">
        <f t="shared" si="64"/>
        <v>0</v>
      </c>
      <c r="O84" s="35"/>
      <c r="P84" s="134">
        <v>3</v>
      </c>
      <c r="Q84" s="98">
        <f t="shared" si="65"/>
        <v>0</v>
      </c>
      <c r="R84" s="35"/>
      <c r="S84" s="134">
        <v>3</v>
      </c>
      <c r="T84" s="98">
        <f t="shared" si="66"/>
        <v>0</v>
      </c>
      <c r="U84" s="35"/>
      <c r="V84" s="134">
        <v>3</v>
      </c>
      <c r="W84" s="98">
        <f t="shared" si="67"/>
        <v>0</v>
      </c>
      <c r="X84" s="35"/>
      <c r="Y84" s="134">
        <v>3</v>
      </c>
      <c r="Z84" s="98">
        <f t="shared" si="68"/>
        <v>0</v>
      </c>
      <c r="AA84" s="35"/>
      <c r="AB84" s="134">
        <v>3</v>
      </c>
      <c r="AC84" s="98">
        <f t="shared" si="69"/>
        <v>0</v>
      </c>
      <c r="AD84" s="35"/>
      <c r="AE84" s="134">
        <v>3</v>
      </c>
      <c r="AF84" s="98">
        <f t="shared" si="70"/>
        <v>0</v>
      </c>
      <c r="AG84" s="35"/>
    </row>
    <row r="85" spans="1:33" ht="28">
      <c r="A85" s="35" t="s">
        <v>294</v>
      </c>
      <c r="B85" s="35" t="s">
        <v>295</v>
      </c>
      <c r="C85" s="98" t="s">
        <v>176</v>
      </c>
      <c r="D85" s="133">
        <f>VLOOKUP(C85,Inputs!$A$2:$B$5,2, FALSE)</f>
        <v>0</v>
      </c>
      <c r="E85" s="124"/>
      <c r="F85" s="134">
        <v>3</v>
      </c>
      <c r="G85" s="98">
        <f t="shared" si="62"/>
        <v>0</v>
      </c>
      <c r="H85" s="35"/>
      <c r="I85" s="41"/>
      <c r="J85" s="134">
        <v>3</v>
      </c>
      <c r="K85" s="98">
        <f t="shared" si="63"/>
        <v>0</v>
      </c>
      <c r="L85" s="35"/>
      <c r="M85" s="135">
        <v>1</v>
      </c>
      <c r="N85" s="98">
        <f t="shared" si="64"/>
        <v>0</v>
      </c>
      <c r="O85" s="35"/>
      <c r="P85" s="135">
        <v>2</v>
      </c>
      <c r="Q85" s="98">
        <f t="shared" si="65"/>
        <v>0</v>
      </c>
      <c r="R85" s="35"/>
      <c r="S85" s="135">
        <v>2</v>
      </c>
      <c r="T85" s="98">
        <f t="shared" si="66"/>
        <v>0</v>
      </c>
      <c r="U85" s="35"/>
      <c r="V85" s="135">
        <v>2</v>
      </c>
      <c r="W85" s="98">
        <f t="shared" si="67"/>
        <v>0</v>
      </c>
      <c r="X85" s="35"/>
      <c r="Y85" s="135">
        <v>0</v>
      </c>
      <c r="Z85" s="98">
        <f t="shared" si="68"/>
        <v>0</v>
      </c>
      <c r="AA85" s="35"/>
      <c r="AB85" s="134">
        <v>3</v>
      </c>
      <c r="AC85" s="98">
        <f t="shared" si="69"/>
        <v>0</v>
      </c>
      <c r="AD85" s="35"/>
      <c r="AE85" s="134">
        <v>3</v>
      </c>
      <c r="AF85" s="98">
        <f t="shared" si="70"/>
        <v>0</v>
      </c>
      <c r="AG85" s="35"/>
    </row>
    <row r="86" spans="1:33" ht="28">
      <c r="A86" s="35" t="s">
        <v>296</v>
      </c>
      <c r="B86" s="35" t="s">
        <v>297</v>
      </c>
      <c r="C86" s="98" t="s">
        <v>176</v>
      </c>
      <c r="D86" s="133">
        <f>VLOOKUP(C86,Inputs!$A$2:$B$5,2, FALSE)</f>
        <v>0</v>
      </c>
      <c r="E86" s="124"/>
      <c r="F86" s="134">
        <v>3</v>
      </c>
      <c r="G86" s="98">
        <f t="shared" si="62"/>
        <v>0</v>
      </c>
      <c r="H86" s="35"/>
      <c r="I86" s="41"/>
      <c r="J86" s="134">
        <v>3</v>
      </c>
      <c r="K86" s="98">
        <f t="shared" si="63"/>
        <v>0</v>
      </c>
      <c r="L86" s="35"/>
      <c r="M86" s="135">
        <v>1</v>
      </c>
      <c r="N86" s="98">
        <f t="shared" si="64"/>
        <v>0</v>
      </c>
      <c r="O86" s="35"/>
      <c r="P86" s="134">
        <v>3</v>
      </c>
      <c r="Q86" s="98">
        <f t="shared" si="65"/>
        <v>0</v>
      </c>
      <c r="R86" s="35"/>
      <c r="S86" s="135">
        <v>1</v>
      </c>
      <c r="T86" s="98">
        <f t="shared" si="66"/>
        <v>0</v>
      </c>
      <c r="U86" s="35"/>
      <c r="V86" s="135">
        <v>1</v>
      </c>
      <c r="W86" s="98">
        <f t="shared" si="67"/>
        <v>0</v>
      </c>
      <c r="X86" s="35"/>
      <c r="Y86" s="135">
        <v>0</v>
      </c>
      <c r="Z86" s="98">
        <f t="shared" si="68"/>
        <v>0</v>
      </c>
      <c r="AA86" s="35"/>
      <c r="AB86" s="134">
        <v>3</v>
      </c>
      <c r="AC86" s="98">
        <f t="shared" si="69"/>
        <v>0</v>
      </c>
      <c r="AD86" s="35"/>
      <c r="AE86" s="134">
        <v>3</v>
      </c>
      <c r="AF86" s="98">
        <f t="shared" si="70"/>
        <v>0</v>
      </c>
      <c r="AG86" s="35"/>
    </row>
    <row r="87" spans="1:33" ht="28">
      <c r="A87" s="35" t="s">
        <v>298</v>
      </c>
      <c r="B87" s="35" t="s">
        <v>299</v>
      </c>
      <c r="C87" s="98" t="s">
        <v>176</v>
      </c>
      <c r="D87" s="133">
        <f>VLOOKUP(C87,Inputs!$A$2:$B$5,2, FALSE)</f>
        <v>0</v>
      </c>
      <c r="E87" s="124"/>
      <c r="F87" s="134">
        <v>3</v>
      </c>
      <c r="G87" s="98">
        <f t="shared" si="62"/>
        <v>0</v>
      </c>
      <c r="H87" s="35"/>
      <c r="I87" s="41"/>
      <c r="J87" s="134">
        <v>3</v>
      </c>
      <c r="K87" s="98">
        <f t="shared" si="63"/>
        <v>0</v>
      </c>
      <c r="L87" s="35"/>
      <c r="M87" s="135">
        <v>2</v>
      </c>
      <c r="N87" s="98">
        <f t="shared" si="64"/>
        <v>0</v>
      </c>
      <c r="O87" s="35"/>
      <c r="P87" s="135">
        <v>2</v>
      </c>
      <c r="Q87" s="98">
        <f t="shared" si="65"/>
        <v>0</v>
      </c>
      <c r="R87" s="35"/>
      <c r="S87" s="135">
        <v>1</v>
      </c>
      <c r="T87" s="98">
        <f t="shared" si="66"/>
        <v>0</v>
      </c>
      <c r="U87" s="35"/>
      <c r="V87" s="135">
        <v>1</v>
      </c>
      <c r="W87" s="98">
        <f t="shared" si="67"/>
        <v>0</v>
      </c>
      <c r="X87" s="35"/>
      <c r="Y87" s="135">
        <v>1</v>
      </c>
      <c r="Z87" s="98">
        <f t="shared" si="68"/>
        <v>0</v>
      </c>
      <c r="AA87" s="35"/>
      <c r="AB87" s="134">
        <v>3</v>
      </c>
      <c r="AC87" s="98">
        <f t="shared" si="69"/>
        <v>0</v>
      </c>
      <c r="AD87" s="35"/>
      <c r="AE87" s="134">
        <v>3</v>
      </c>
      <c r="AF87" s="98">
        <f t="shared" si="70"/>
        <v>0</v>
      </c>
      <c r="AG87" s="35"/>
    </row>
    <row r="88" spans="1:33">
      <c r="A88" s="58"/>
      <c r="B88" s="81"/>
      <c r="C88" s="81"/>
      <c r="D88" s="81"/>
      <c r="E88" s="81"/>
      <c r="F88" s="81"/>
      <c r="G88" s="81"/>
      <c r="H88" s="81"/>
      <c r="I88" s="81"/>
      <c r="J88" s="81"/>
      <c r="K88" s="81"/>
      <c r="L88" s="91"/>
      <c r="M88" s="58"/>
      <c r="N88" s="81"/>
      <c r="O88" s="81"/>
      <c r="P88" s="81"/>
      <c r="Q88" s="81"/>
      <c r="R88" s="81"/>
      <c r="S88" s="81"/>
      <c r="T88" s="81"/>
      <c r="U88" s="81"/>
      <c r="V88" s="81"/>
      <c r="W88" s="81"/>
      <c r="X88" s="91"/>
      <c r="Y88" s="58"/>
      <c r="Z88" s="81"/>
      <c r="AA88" s="81"/>
      <c r="AB88" s="81"/>
      <c r="AC88" s="81"/>
      <c r="AD88" s="81"/>
      <c r="AE88" s="81"/>
      <c r="AF88" s="81"/>
      <c r="AG88" s="91"/>
    </row>
    <row r="89" spans="1:33" ht="16">
      <c r="A89" s="109" t="s">
        <v>219</v>
      </c>
      <c r="B89" s="81"/>
      <c r="C89" s="110"/>
      <c r="D89" s="111">
        <f>SUMIF(D81:D87, "&gt;0")*3</f>
        <v>0</v>
      </c>
      <c r="E89" s="112"/>
      <c r="F89" s="113"/>
      <c r="G89" s="38">
        <f>SUM(G81:G87)</f>
        <v>0</v>
      </c>
      <c r="H89" s="109"/>
      <c r="I89" s="81"/>
      <c r="J89" s="91"/>
      <c r="K89" s="38">
        <f>SUM(K81:K87)</f>
        <v>0</v>
      </c>
      <c r="L89" s="113"/>
      <c r="M89" s="113"/>
      <c r="N89" s="38">
        <f>SUM(N81:N87)</f>
        <v>0</v>
      </c>
      <c r="O89" s="113"/>
      <c r="P89" s="113"/>
      <c r="Q89" s="38">
        <f>SUM(Q81:Q87)</f>
        <v>0</v>
      </c>
      <c r="R89" s="113"/>
      <c r="S89" s="113"/>
      <c r="T89" s="38">
        <f>SUM(T81:T87)</f>
        <v>0</v>
      </c>
      <c r="U89" s="113"/>
      <c r="V89" s="113"/>
      <c r="W89" s="38">
        <f>SUM(W81:W87)</f>
        <v>0</v>
      </c>
      <c r="X89" s="113"/>
      <c r="Y89" s="113"/>
      <c r="Z89" s="38">
        <f>SUM(Z81:Z87)</f>
        <v>0</v>
      </c>
      <c r="AA89" s="113"/>
      <c r="AB89" s="113"/>
      <c r="AC89" s="38">
        <f>SUM(AC81:AC87)</f>
        <v>0</v>
      </c>
      <c r="AD89" s="113"/>
      <c r="AE89" s="113"/>
      <c r="AF89" s="38">
        <f>SUM(AF81:AF87)</f>
        <v>0</v>
      </c>
      <c r="AG89" s="113"/>
    </row>
    <row r="90" spans="1:33">
      <c r="A90" s="47"/>
      <c r="B90" s="47"/>
      <c r="C90" s="47"/>
      <c r="D90" s="47"/>
      <c r="E90" s="47"/>
      <c r="F90" s="47"/>
      <c r="G90" s="47"/>
      <c r="H90" s="47"/>
      <c r="I90" s="47"/>
      <c r="J90" s="47"/>
      <c r="K90" s="47"/>
      <c r="L90" s="47"/>
    </row>
    <row r="91" spans="1:33" ht="14">
      <c r="A91" s="66" t="s">
        <v>300</v>
      </c>
      <c r="B91" s="131"/>
      <c r="C91" s="131"/>
      <c r="D91" s="131"/>
      <c r="E91" s="131"/>
      <c r="F91" s="131"/>
      <c r="G91" s="131"/>
      <c r="H91" s="131"/>
      <c r="I91" s="131"/>
      <c r="J91" s="131"/>
      <c r="K91" s="131"/>
      <c r="L91" s="132"/>
      <c r="M91" s="66" t="s">
        <v>300</v>
      </c>
      <c r="N91" s="131"/>
      <c r="O91" s="131"/>
      <c r="P91" s="131"/>
      <c r="Q91" s="131"/>
      <c r="R91" s="131"/>
      <c r="S91" s="131"/>
      <c r="T91" s="131"/>
      <c r="U91" s="131"/>
      <c r="V91" s="131"/>
      <c r="W91" s="131"/>
      <c r="X91" s="132"/>
      <c r="Y91" s="66" t="s">
        <v>300</v>
      </c>
      <c r="Z91" s="131"/>
      <c r="AA91" s="131"/>
      <c r="AB91" s="131"/>
      <c r="AC91" s="131"/>
      <c r="AD91" s="131"/>
      <c r="AE91" s="131"/>
      <c r="AF91" s="131"/>
      <c r="AG91" s="132"/>
    </row>
    <row r="92" spans="1:33" ht="16">
      <c r="A92" s="35" t="s">
        <v>301</v>
      </c>
      <c r="B92" s="35" t="s">
        <v>302</v>
      </c>
      <c r="C92" s="98" t="s">
        <v>176</v>
      </c>
      <c r="D92" s="133">
        <f>VLOOKUP(C92,Inputs!$A$2:$B$5,2, FALSE)</f>
        <v>0</v>
      </c>
      <c r="E92" s="124"/>
      <c r="F92" s="134">
        <v>3</v>
      </c>
      <c r="G92" s="98">
        <f t="shared" ref="G92:G97" si="71">D92*F92</f>
        <v>0</v>
      </c>
      <c r="H92" s="35"/>
      <c r="I92" s="41"/>
      <c r="J92" s="134">
        <v>3</v>
      </c>
      <c r="K92" s="98">
        <f t="shared" ref="K92:K97" si="72">D92*J92</f>
        <v>0</v>
      </c>
      <c r="L92" s="35"/>
      <c r="M92" s="135">
        <v>0</v>
      </c>
      <c r="N92" s="98">
        <f t="shared" ref="N92:N97" si="73">K92*M92</f>
        <v>0</v>
      </c>
      <c r="O92" s="35"/>
      <c r="P92" s="134">
        <v>3</v>
      </c>
      <c r="Q92" s="98">
        <f t="shared" ref="Q92:Q97" si="74">N92*P92</f>
        <v>0</v>
      </c>
      <c r="R92" s="35"/>
      <c r="S92" s="135">
        <v>3</v>
      </c>
      <c r="T92" s="98">
        <f t="shared" ref="T92:T97" si="75">Q92*S92</f>
        <v>0</v>
      </c>
      <c r="U92" s="35"/>
      <c r="V92" s="135">
        <v>2</v>
      </c>
      <c r="W92" s="98">
        <f t="shared" ref="W92:W97" si="76">T92*V92</f>
        <v>0</v>
      </c>
      <c r="X92" s="35"/>
      <c r="Y92" s="135">
        <v>2</v>
      </c>
      <c r="Z92" s="98">
        <f t="shared" ref="Z92:Z97" si="77">W92*Y92</f>
        <v>0</v>
      </c>
      <c r="AA92" s="35"/>
      <c r="AB92" s="134">
        <v>3</v>
      </c>
      <c r="AC92" s="98">
        <f t="shared" ref="AC92:AC97" si="78">Z92*AB92</f>
        <v>0</v>
      </c>
      <c r="AD92" s="35"/>
      <c r="AE92" s="134">
        <v>3</v>
      </c>
      <c r="AF92" s="98">
        <f t="shared" ref="AF92:AF97" si="79">AC92*AE92</f>
        <v>0</v>
      </c>
      <c r="AG92" s="35"/>
    </row>
    <row r="93" spans="1:33" ht="16">
      <c r="A93" s="35" t="s">
        <v>303</v>
      </c>
      <c r="B93" s="35" t="s">
        <v>304</v>
      </c>
      <c r="C93" s="136" t="s">
        <v>176</v>
      </c>
      <c r="D93" s="137">
        <f>VLOOKUP(C93,Inputs!$A$2:$B$5,2, FALSE)</f>
        <v>0</v>
      </c>
      <c r="E93" s="41"/>
      <c r="F93" s="138">
        <v>3</v>
      </c>
      <c r="G93" s="139">
        <f t="shared" si="71"/>
        <v>0</v>
      </c>
      <c r="H93" s="35"/>
      <c r="I93" s="41"/>
      <c r="J93" s="138">
        <v>3</v>
      </c>
      <c r="K93" s="139">
        <f t="shared" si="72"/>
        <v>0</v>
      </c>
      <c r="L93" s="35"/>
      <c r="M93" s="140">
        <v>2</v>
      </c>
      <c r="N93" s="139">
        <f t="shared" si="73"/>
        <v>0</v>
      </c>
      <c r="O93" s="35"/>
      <c r="P93" s="138">
        <v>3</v>
      </c>
      <c r="Q93" s="139">
        <f t="shared" si="74"/>
        <v>0</v>
      </c>
      <c r="R93" s="35"/>
      <c r="S93" s="140">
        <v>2</v>
      </c>
      <c r="T93" s="139">
        <f t="shared" si="75"/>
        <v>0</v>
      </c>
      <c r="U93" s="35"/>
      <c r="V93" s="140">
        <v>2</v>
      </c>
      <c r="W93" s="139">
        <f t="shared" si="76"/>
        <v>0</v>
      </c>
      <c r="X93" s="35"/>
      <c r="Y93" s="140">
        <v>2</v>
      </c>
      <c r="Z93" s="139">
        <f t="shared" si="77"/>
        <v>0</v>
      </c>
      <c r="AA93" s="35"/>
      <c r="AB93" s="138">
        <v>3</v>
      </c>
      <c r="AC93" s="139">
        <f t="shared" si="78"/>
        <v>0</v>
      </c>
      <c r="AD93" s="35"/>
      <c r="AE93" s="138">
        <v>3</v>
      </c>
      <c r="AF93" s="139">
        <f t="shared" si="79"/>
        <v>0</v>
      </c>
      <c r="AG93" s="35"/>
    </row>
    <row r="94" spans="1:33" ht="28">
      <c r="A94" s="35" t="s">
        <v>305</v>
      </c>
      <c r="B94" s="35" t="s">
        <v>306</v>
      </c>
      <c r="C94" s="136" t="s">
        <v>176</v>
      </c>
      <c r="D94" s="137">
        <f>VLOOKUP(C94,Inputs!$A$2:$B$5,2, FALSE)</f>
        <v>0</v>
      </c>
      <c r="E94" s="41"/>
      <c r="F94" s="138">
        <v>3</v>
      </c>
      <c r="G94" s="139">
        <f t="shared" si="71"/>
        <v>0</v>
      </c>
      <c r="H94" s="35"/>
      <c r="I94" s="41"/>
      <c r="J94" s="138">
        <v>3</v>
      </c>
      <c r="K94" s="139">
        <f t="shared" si="72"/>
        <v>0</v>
      </c>
      <c r="L94" s="35"/>
      <c r="M94" s="140">
        <v>1</v>
      </c>
      <c r="N94" s="139">
        <f t="shared" si="73"/>
        <v>0</v>
      </c>
      <c r="O94" s="35"/>
      <c r="P94" s="140">
        <v>2</v>
      </c>
      <c r="Q94" s="139">
        <f t="shared" si="74"/>
        <v>0</v>
      </c>
      <c r="R94" s="35"/>
      <c r="S94" s="138">
        <v>3</v>
      </c>
      <c r="T94" s="139">
        <f t="shared" si="75"/>
        <v>0</v>
      </c>
      <c r="U94" s="35"/>
      <c r="V94" s="140">
        <v>2</v>
      </c>
      <c r="W94" s="139">
        <f t="shared" si="76"/>
        <v>0</v>
      </c>
      <c r="X94" s="35"/>
      <c r="Y94" s="140">
        <v>2</v>
      </c>
      <c r="Z94" s="139">
        <f t="shared" si="77"/>
        <v>0</v>
      </c>
      <c r="AA94" s="35"/>
      <c r="AB94" s="138">
        <v>3</v>
      </c>
      <c r="AC94" s="139">
        <f t="shared" si="78"/>
        <v>0</v>
      </c>
      <c r="AD94" s="35"/>
      <c r="AE94" s="138">
        <v>3</v>
      </c>
      <c r="AF94" s="139">
        <f t="shared" si="79"/>
        <v>0</v>
      </c>
      <c r="AG94" s="35"/>
    </row>
    <row r="95" spans="1:33" ht="28">
      <c r="A95" s="35" t="s">
        <v>307</v>
      </c>
      <c r="B95" s="35" t="s">
        <v>308</v>
      </c>
      <c r="C95" s="98" t="s">
        <v>176</v>
      </c>
      <c r="D95" s="133">
        <f>VLOOKUP(C95,Inputs!$A$2:$B$5,2, FALSE)</f>
        <v>0</v>
      </c>
      <c r="E95" s="124"/>
      <c r="F95" s="134">
        <v>3</v>
      </c>
      <c r="G95" s="98">
        <f t="shared" si="71"/>
        <v>0</v>
      </c>
      <c r="H95" s="35"/>
      <c r="I95" s="41"/>
      <c r="J95" s="134">
        <v>3</v>
      </c>
      <c r="K95" s="98">
        <f t="shared" si="72"/>
        <v>0</v>
      </c>
      <c r="L95" s="35"/>
      <c r="M95" s="135">
        <v>1</v>
      </c>
      <c r="N95" s="98">
        <f t="shared" si="73"/>
        <v>0</v>
      </c>
      <c r="O95" s="35"/>
      <c r="P95" s="135">
        <v>1</v>
      </c>
      <c r="Q95" s="98">
        <f t="shared" si="74"/>
        <v>0</v>
      </c>
      <c r="R95" s="35"/>
      <c r="S95" s="135">
        <v>2</v>
      </c>
      <c r="T95" s="98">
        <f t="shared" si="75"/>
        <v>0</v>
      </c>
      <c r="U95" s="35"/>
      <c r="V95" s="135">
        <v>2</v>
      </c>
      <c r="W95" s="98">
        <f t="shared" si="76"/>
        <v>0</v>
      </c>
      <c r="X95" s="35"/>
      <c r="Y95" s="135">
        <v>1</v>
      </c>
      <c r="Z95" s="98">
        <f t="shared" si="77"/>
        <v>0</v>
      </c>
      <c r="AA95" s="35"/>
      <c r="AB95" s="134">
        <v>3</v>
      </c>
      <c r="AC95" s="98">
        <f t="shared" si="78"/>
        <v>0</v>
      </c>
      <c r="AD95" s="35"/>
      <c r="AE95" s="134">
        <v>3</v>
      </c>
      <c r="AF95" s="98">
        <f t="shared" si="79"/>
        <v>0</v>
      </c>
      <c r="AG95" s="35"/>
    </row>
    <row r="96" spans="1:33" ht="28">
      <c r="A96" s="35" t="s">
        <v>309</v>
      </c>
      <c r="B96" s="35" t="s">
        <v>310</v>
      </c>
      <c r="C96" s="98" t="s">
        <v>176</v>
      </c>
      <c r="D96" s="133">
        <f>VLOOKUP(C96,Inputs!$A$2:$B$5,2, FALSE)</f>
        <v>0</v>
      </c>
      <c r="E96" s="124"/>
      <c r="F96" s="134">
        <v>3</v>
      </c>
      <c r="G96" s="98">
        <f t="shared" si="71"/>
        <v>0</v>
      </c>
      <c r="H96" s="35"/>
      <c r="I96" s="41"/>
      <c r="J96" s="134">
        <v>3</v>
      </c>
      <c r="K96" s="98">
        <f t="shared" si="72"/>
        <v>0</v>
      </c>
      <c r="L96" s="35"/>
      <c r="M96" s="135">
        <v>2</v>
      </c>
      <c r="N96" s="98">
        <f t="shared" si="73"/>
        <v>0</v>
      </c>
      <c r="O96" s="35"/>
      <c r="P96" s="135">
        <v>2</v>
      </c>
      <c r="Q96" s="98">
        <f t="shared" si="74"/>
        <v>0</v>
      </c>
      <c r="R96" s="35"/>
      <c r="S96" s="135">
        <v>2</v>
      </c>
      <c r="T96" s="98">
        <f t="shared" si="75"/>
        <v>0</v>
      </c>
      <c r="U96" s="35"/>
      <c r="V96" s="135">
        <v>1</v>
      </c>
      <c r="W96" s="98">
        <f t="shared" si="76"/>
        <v>0</v>
      </c>
      <c r="X96" s="35"/>
      <c r="Y96" s="135">
        <v>2</v>
      </c>
      <c r="Z96" s="98">
        <f t="shared" si="77"/>
        <v>0</v>
      </c>
      <c r="AA96" s="35"/>
      <c r="AB96" s="134">
        <v>3</v>
      </c>
      <c r="AC96" s="98">
        <f t="shared" si="78"/>
        <v>0</v>
      </c>
      <c r="AD96" s="35"/>
      <c r="AE96" s="134">
        <v>3</v>
      </c>
      <c r="AF96" s="98">
        <f t="shared" si="79"/>
        <v>0</v>
      </c>
      <c r="AG96" s="35"/>
    </row>
    <row r="97" spans="1:33" ht="56">
      <c r="A97" s="35" t="s">
        <v>311</v>
      </c>
      <c r="B97" s="35" t="s">
        <v>312</v>
      </c>
      <c r="C97" s="98" t="s">
        <v>176</v>
      </c>
      <c r="D97" s="133">
        <f>VLOOKUP(C97,Inputs!$A$2:$B$5,2, FALSE)</f>
        <v>0</v>
      </c>
      <c r="E97" s="124"/>
      <c r="F97" s="134">
        <v>3</v>
      </c>
      <c r="G97" s="98">
        <f t="shared" si="71"/>
        <v>0</v>
      </c>
      <c r="H97" s="35"/>
      <c r="I97" s="41"/>
      <c r="J97" s="134">
        <v>3</v>
      </c>
      <c r="K97" s="98">
        <f t="shared" si="72"/>
        <v>0</v>
      </c>
      <c r="L97" s="35"/>
      <c r="M97" s="135">
        <v>2</v>
      </c>
      <c r="N97" s="98">
        <f t="shared" si="73"/>
        <v>0</v>
      </c>
      <c r="O97" s="35"/>
      <c r="P97" s="135">
        <v>2</v>
      </c>
      <c r="Q97" s="98">
        <f t="shared" si="74"/>
        <v>0</v>
      </c>
      <c r="R97" s="35"/>
      <c r="S97" s="135">
        <v>2</v>
      </c>
      <c r="T97" s="98">
        <f t="shared" si="75"/>
        <v>0</v>
      </c>
      <c r="U97" s="35"/>
      <c r="V97" s="135">
        <v>2</v>
      </c>
      <c r="W97" s="98">
        <f t="shared" si="76"/>
        <v>0</v>
      </c>
      <c r="X97" s="35"/>
      <c r="Y97" s="135">
        <v>1</v>
      </c>
      <c r="Z97" s="98">
        <f t="shared" si="77"/>
        <v>0</v>
      </c>
      <c r="AA97" s="35"/>
      <c r="AB97" s="134">
        <v>3</v>
      </c>
      <c r="AC97" s="98">
        <f t="shared" si="78"/>
        <v>0</v>
      </c>
      <c r="AD97" s="35"/>
      <c r="AE97" s="134">
        <v>3</v>
      </c>
      <c r="AF97" s="98">
        <f t="shared" si="79"/>
        <v>0</v>
      </c>
      <c r="AG97" s="35"/>
    </row>
    <row r="98" spans="1:33">
      <c r="A98" s="58"/>
      <c r="B98" s="81"/>
      <c r="C98" s="81"/>
      <c r="D98" s="81"/>
      <c r="E98" s="81"/>
      <c r="F98" s="81"/>
      <c r="G98" s="81"/>
      <c r="H98" s="81"/>
      <c r="I98" s="81"/>
      <c r="J98" s="81"/>
      <c r="K98" s="81"/>
      <c r="L98" s="91"/>
      <c r="M98" s="58"/>
      <c r="N98" s="81"/>
      <c r="O98" s="81"/>
      <c r="P98" s="81"/>
      <c r="Q98" s="81"/>
      <c r="R98" s="81"/>
      <c r="S98" s="81"/>
      <c r="T98" s="81"/>
      <c r="U98" s="81"/>
      <c r="V98" s="81"/>
      <c r="W98" s="81"/>
      <c r="X98" s="91"/>
      <c r="Y98" s="58"/>
      <c r="Z98" s="81"/>
      <c r="AA98" s="81"/>
      <c r="AB98" s="81"/>
      <c r="AC98" s="81"/>
      <c r="AD98" s="81"/>
      <c r="AE98" s="81"/>
      <c r="AF98" s="81"/>
      <c r="AG98" s="91"/>
    </row>
    <row r="99" spans="1:33" ht="16">
      <c r="A99" s="109" t="s">
        <v>219</v>
      </c>
      <c r="B99" s="81"/>
      <c r="C99" s="110"/>
      <c r="D99" s="111">
        <f>SUMIF(D92:D97, "&gt;0")*3</f>
        <v>0</v>
      </c>
      <c r="E99" s="112"/>
      <c r="F99" s="113"/>
      <c r="G99" s="38">
        <f>SUM(G92:G97)</f>
        <v>0</v>
      </c>
      <c r="H99" s="109"/>
      <c r="I99" s="81"/>
      <c r="J99" s="91"/>
      <c r="K99" s="38">
        <f>SUM(K92:K97)</f>
        <v>0</v>
      </c>
      <c r="L99" s="113"/>
      <c r="M99" s="113"/>
      <c r="N99" s="38">
        <f>SUM(N92:N97)</f>
        <v>0</v>
      </c>
      <c r="O99" s="113"/>
      <c r="P99" s="113"/>
      <c r="Q99" s="38">
        <f>SUM(Q92:Q97)</f>
        <v>0</v>
      </c>
      <c r="R99" s="113"/>
      <c r="S99" s="113"/>
      <c r="T99" s="38">
        <f>SUM(T92:T97)</f>
        <v>0</v>
      </c>
      <c r="U99" s="113"/>
      <c r="V99" s="113"/>
      <c r="W99" s="38">
        <f>SUM(W92:W97)</f>
        <v>0</v>
      </c>
      <c r="X99" s="113"/>
      <c r="Y99" s="113"/>
      <c r="Z99" s="38">
        <f>SUM(Z92:Z97)</f>
        <v>0</v>
      </c>
      <c r="AA99" s="113"/>
      <c r="AB99" s="113"/>
      <c r="AC99" s="38">
        <f>SUM(AC92:AC97)</f>
        <v>0</v>
      </c>
      <c r="AD99" s="113"/>
      <c r="AE99" s="113"/>
      <c r="AF99" s="38">
        <f>SUM(AF92:AF97)</f>
        <v>0</v>
      </c>
      <c r="AG99" s="113"/>
    </row>
    <row r="100" spans="1:33">
      <c r="A100" s="67"/>
      <c r="B100" s="87"/>
      <c r="C100" s="87"/>
      <c r="D100" s="87"/>
      <c r="E100" s="87"/>
      <c r="F100" s="87"/>
      <c r="G100" s="87"/>
      <c r="H100" s="87"/>
      <c r="I100" s="87"/>
      <c r="J100" s="87"/>
      <c r="K100" s="87"/>
      <c r="L100" s="87"/>
    </row>
    <row r="101" spans="1:33" ht="14">
      <c r="A101" s="62" t="s">
        <v>313</v>
      </c>
      <c r="B101" s="72"/>
      <c r="C101" s="72"/>
      <c r="D101" s="72"/>
      <c r="E101" s="72"/>
      <c r="F101" s="72"/>
      <c r="G101" s="72"/>
      <c r="H101" s="72"/>
      <c r="I101" s="72"/>
      <c r="J101" s="72"/>
      <c r="K101" s="72"/>
      <c r="L101" s="73"/>
      <c r="M101" s="62" t="s">
        <v>313</v>
      </c>
      <c r="N101" s="72"/>
      <c r="O101" s="72"/>
      <c r="P101" s="72"/>
      <c r="Q101" s="72"/>
      <c r="R101" s="72"/>
      <c r="S101" s="72"/>
      <c r="T101" s="72"/>
      <c r="U101" s="72"/>
      <c r="V101" s="72"/>
      <c r="W101" s="72"/>
      <c r="X101" s="73"/>
      <c r="Y101" s="62" t="s">
        <v>313</v>
      </c>
      <c r="Z101" s="72"/>
      <c r="AA101" s="72"/>
      <c r="AB101" s="72"/>
      <c r="AC101" s="72"/>
      <c r="AD101" s="72"/>
      <c r="AE101" s="72"/>
      <c r="AF101" s="72"/>
      <c r="AG101" s="73"/>
    </row>
    <row r="102" spans="1:33" ht="28">
      <c r="A102" s="35" t="s">
        <v>314</v>
      </c>
      <c r="B102" s="35" t="s">
        <v>315</v>
      </c>
      <c r="C102" s="98" t="s">
        <v>176</v>
      </c>
      <c r="D102" s="99">
        <f>VLOOKUP(C102,Inputs!$A$2:$B$5,2, FALSE)</f>
        <v>0</v>
      </c>
      <c r="E102" s="123"/>
      <c r="F102" s="101">
        <v>3</v>
      </c>
      <c r="G102" s="98">
        <f t="shared" ref="G102:G107" si="80">D102*F102</f>
        <v>0</v>
      </c>
      <c r="H102" s="35"/>
      <c r="I102" s="65"/>
      <c r="J102" s="101">
        <v>3</v>
      </c>
      <c r="K102" s="98">
        <f t="shared" ref="K102:K107" si="81">D102*J102</f>
        <v>0</v>
      </c>
      <c r="L102" s="35"/>
      <c r="M102" s="103">
        <v>1</v>
      </c>
      <c r="N102" s="98">
        <f t="shared" ref="N102:N107" si="82">K102*M102</f>
        <v>0</v>
      </c>
      <c r="O102" s="35"/>
      <c r="P102" s="103">
        <v>1</v>
      </c>
      <c r="Q102" s="98">
        <f t="shared" ref="Q102:Q107" si="83">N102*P102</f>
        <v>0</v>
      </c>
      <c r="R102" s="35"/>
      <c r="S102" s="101">
        <v>3</v>
      </c>
      <c r="T102" s="98">
        <f t="shared" ref="T102:T107" si="84">Q102*S102</f>
        <v>0</v>
      </c>
      <c r="U102" s="35"/>
      <c r="V102" s="103">
        <v>1</v>
      </c>
      <c r="W102" s="98">
        <f t="shared" ref="W102:W107" si="85">T102*V102</f>
        <v>0</v>
      </c>
      <c r="X102" s="35"/>
      <c r="Y102" s="103">
        <v>1</v>
      </c>
      <c r="Z102" s="98">
        <f t="shared" ref="Z102:Z107" si="86">W102*Y102</f>
        <v>0</v>
      </c>
      <c r="AA102" s="35"/>
      <c r="AB102" s="101">
        <v>3</v>
      </c>
      <c r="AC102" s="98">
        <f t="shared" ref="AC102:AC107" si="87">Z102*AB102</f>
        <v>0</v>
      </c>
      <c r="AD102" s="35"/>
      <c r="AE102" s="101">
        <v>3</v>
      </c>
      <c r="AF102" s="98">
        <f t="shared" ref="AF102:AF107" si="88">AC102*AE102</f>
        <v>0</v>
      </c>
      <c r="AG102" s="35"/>
    </row>
    <row r="103" spans="1:33" ht="28">
      <c r="A103" s="35" t="s">
        <v>316</v>
      </c>
      <c r="B103" s="35" t="s">
        <v>317</v>
      </c>
      <c r="C103" s="98" t="s">
        <v>176</v>
      </c>
      <c r="D103" s="99">
        <f>VLOOKUP(C103,Inputs!$A$2:$B$5,2, FALSE)</f>
        <v>0</v>
      </c>
      <c r="E103" s="105"/>
      <c r="F103" s="101">
        <v>3</v>
      </c>
      <c r="G103" s="98">
        <f t="shared" si="80"/>
        <v>0</v>
      </c>
      <c r="H103" s="35"/>
      <c r="I103" s="105"/>
      <c r="J103" s="101">
        <v>3</v>
      </c>
      <c r="K103" s="98">
        <f t="shared" si="81"/>
        <v>0</v>
      </c>
      <c r="L103" s="35"/>
      <c r="M103" s="103">
        <v>0</v>
      </c>
      <c r="N103" s="98">
        <f t="shared" si="82"/>
        <v>0</v>
      </c>
      <c r="O103" s="35"/>
      <c r="P103" s="103">
        <v>0</v>
      </c>
      <c r="Q103" s="98">
        <f t="shared" si="83"/>
        <v>0</v>
      </c>
      <c r="R103" s="35"/>
      <c r="S103" s="103">
        <v>1</v>
      </c>
      <c r="T103" s="98">
        <f t="shared" si="84"/>
        <v>0</v>
      </c>
      <c r="U103" s="35"/>
      <c r="V103" s="103">
        <v>0</v>
      </c>
      <c r="W103" s="98">
        <f t="shared" si="85"/>
        <v>0</v>
      </c>
      <c r="X103" s="35"/>
      <c r="Y103" s="103">
        <v>1</v>
      </c>
      <c r="Z103" s="98">
        <f t="shared" si="86"/>
        <v>0</v>
      </c>
      <c r="AA103" s="35"/>
      <c r="AB103" s="101">
        <v>3</v>
      </c>
      <c r="AC103" s="98">
        <f t="shared" si="87"/>
        <v>0</v>
      </c>
      <c r="AD103" s="35"/>
      <c r="AE103" s="101">
        <v>3</v>
      </c>
      <c r="AF103" s="98">
        <f t="shared" si="88"/>
        <v>0</v>
      </c>
      <c r="AG103" s="35"/>
    </row>
    <row r="104" spans="1:33" ht="28">
      <c r="A104" s="35" t="s">
        <v>318</v>
      </c>
      <c r="B104" s="35" t="s">
        <v>319</v>
      </c>
      <c r="C104" s="98" t="s">
        <v>176</v>
      </c>
      <c r="D104" s="99">
        <f>VLOOKUP(C104,Inputs!$A$2:$B$5,2, FALSE)</f>
        <v>0</v>
      </c>
      <c r="E104" s="105"/>
      <c r="F104" s="101">
        <v>3</v>
      </c>
      <c r="G104" s="98">
        <f t="shared" si="80"/>
        <v>0</v>
      </c>
      <c r="H104" s="35"/>
      <c r="I104" s="105"/>
      <c r="J104" s="101">
        <v>3</v>
      </c>
      <c r="K104" s="98">
        <f t="shared" si="81"/>
        <v>0</v>
      </c>
      <c r="L104" s="35"/>
      <c r="M104" s="103">
        <v>0</v>
      </c>
      <c r="N104" s="98">
        <f t="shared" si="82"/>
        <v>0</v>
      </c>
      <c r="O104" s="35"/>
      <c r="P104" s="103">
        <v>0</v>
      </c>
      <c r="Q104" s="98">
        <f t="shared" si="83"/>
        <v>0</v>
      </c>
      <c r="R104" s="35"/>
      <c r="S104" s="103">
        <v>3</v>
      </c>
      <c r="T104" s="98">
        <f t="shared" si="84"/>
        <v>0</v>
      </c>
      <c r="U104" s="35"/>
      <c r="V104" s="103">
        <v>0</v>
      </c>
      <c r="W104" s="98">
        <f t="shared" si="85"/>
        <v>0</v>
      </c>
      <c r="X104" s="35"/>
      <c r="Y104" s="103">
        <v>1</v>
      </c>
      <c r="Z104" s="98">
        <f t="shared" si="86"/>
        <v>0</v>
      </c>
      <c r="AA104" s="35"/>
      <c r="AB104" s="101">
        <v>3</v>
      </c>
      <c r="AC104" s="98">
        <f t="shared" si="87"/>
        <v>0</v>
      </c>
      <c r="AD104" s="35"/>
      <c r="AE104" s="101">
        <v>3</v>
      </c>
      <c r="AF104" s="98">
        <f t="shared" si="88"/>
        <v>0</v>
      </c>
      <c r="AG104" s="35"/>
    </row>
    <row r="105" spans="1:33" ht="16">
      <c r="A105" s="35" t="s">
        <v>320</v>
      </c>
      <c r="B105" s="35" t="s">
        <v>321</v>
      </c>
      <c r="C105" s="98" t="s">
        <v>176</v>
      </c>
      <c r="D105" s="99">
        <f>VLOOKUP(C105,Inputs!$A$2:$B$5,2, FALSE)</f>
        <v>0</v>
      </c>
      <c r="E105" s="97"/>
      <c r="F105" s="101">
        <v>3</v>
      </c>
      <c r="G105" s="98">
        <f t="shared" si="80"/>
        <v>0</v>
      </c>
      <c r="H105" s="35"/>
      <c r="I105" s="97"/>
      <c r="J105" s="101">
        <v>3</v>
      </c>
      <c r="K105" s="98">
        <f t="shared" si="81"/>
        <v>0</v>
      </c>
      <c r="L105" s="35"/>
      <c r="M105" s="103">
        <v>0</v>
      </c>
      <c r="N105" s="98">
        <f t="shared" si="82"/>
        <v>0</v>
      </c>
      <c r="O105" s="35"/>
      <c r="P105" s="103">
        <v>0</v>
      </c>
      <c r="Q105" s="98">
        <f t="shared" si="83"/>
        <v>0</v>
      </c>
      <c r="R105" s="35"/>
      <c r="S105" s="101">
        <v>3</v>
      </c>
      <c r="T105" s="98">
        <f t="shared" si="84"/>
        <v>0</v>
      </c>
      <c r="U105" s="35"/>
      <c r="V105" s="101">
        <v>3</v>
      </c>
      <c r="W105" s="98">
        <f t="shared" si="85"/>
        <v>0</v>
      </c>
      <c r="X105" s="35"/>
      <c r="Y105" s="101">
        <v>3</v>
      </c>
      <c r="Z105" s="98">
        <f t="shared" si="86"/>
        <v>0</v>
      </c>
      <c r="AA105" s="35"/>
      <c r="AB105" s="101">
        <v>3</v>
      </c>
      <c r="AC105" s="98">
        <f t="shared" si="87"/>
        <v>0</v>
      </c>
      <c r="AD105" s="35"/>
      <c r="AE105" s="101">
        <v>3</v>
      </c>
      <c r="AF105" s="98">
        <f t="shared" si="88"/>
        <v>0</v>
      </c>
      <c r="AG105" s="35"/>
    </row>
    <row r="106" spans="1:33" ht="16">
      <c r="A106" s="35" t="s">
        <v>322</v>
      </c>
      <c r="B106" s="35" t="s">
        <v>323</v>
      </c>
      <c r="C106" s="98" t="s">
        <v>176</v>
      </c>
      <c r="D106" s="99">
        <f>VLOOKUP(C106,Inputs!$A$2:$B$5,2, FALSE)</f>
        <v>0</v>
      </c>
      <c r="E106" s="124"/>
      <c r="F106" s="101">
        <v>3</v>
      </c>
      <c r="G106" s="98">
        <f t="shared" si="80"/>
        <v>0</v>
      </c>
      <c r="H106" s="35"/>
      <c r="I106" s="41"/>
      <c r="J106" s="101">
        <v>3</v>
      </c>
      <c r="K106" s="98">
        <f t="shared" si="81"/>
        <v>0</v>
      </c>
      <c r="L106" s="35"/>
      <c r="M106" s="103">
        <v>0</v>
      </c>
      <c r="N106" s="98">
        <f t="shared" si="82"/>
        <v>0</v>
      </c>
      <c r="O106" s="35"/>
      <c r="P106" s="103">
        <v>0</v>
      </c>
      <c r="Q106" s="98">
        <f t="shared" si="83"/>
        <v>0</v>
      </c>
      <c r="R106" s="35"/>
      <c r="S106" s="103">
        <v>1</v>
      </c>
      <c r="T106" s="98">
        <f t="shared" si="84"/>
        <v>0</v>
      </c>
      <c r="U106" s="35"/>
      <c r="V106" s="103">
        <v>1</v>
      </c>
      <c r="W106" s="98">
        <f t="shared" si="85"/>
        <v>0</v>
      </c>
      <c r="X106" s="35"/>
      <c r="Y106" s="103">
        <v>1</v>
      </c>
      <c r="Z106" s="98">
        <f t="shared" si="86"/>
        <v>0</v>
      </c>
      <c r="AA106" s="35"/>
      <c r="AB106" s="101">
        <v>3</v>
      </c>
      <c r="AC106" s="98">
        <f t="shared" si="87"/>
        <v>0</v>
      </c>
      <c r="AD106" s="35"/>
      <c r="AE106" s="101">
        <v>3</v>
      </c>
      <c r="AF106" s="98">
        <f t="shared" si="88"/>
        <v>0</v>
      </c>
      <c r="AG106" s="35"/>
    </row>
    <row r="107" spans="1:33" ht="42">
      <c r="A107" s="35" t="s">
        <v>324</v>
      </c>
      <c r="B107" s="35" t="s">
        <v>325</v>
      </c>
      <c r="C107" s="98" t="s">
        <v>176</v>
      </c>
      <c r="D107" s="99">
        <f>VLOOKUP(C107,Inputs!$A$2:$B$5,2, FALSE)</f>
        <v>0</v>
      </c>
      <c r="E107" s="124"/>
      <c r="F107" s="101">
        <v>3</v>
      </c>
      <c r="G107" s="98">
        <f t="shared" si="80"/>
        <v>0</v>
      </c>
      <c r="H107" s="35"/>
      <c r="I107" s="41"/>
      <c r="J107" s="101">
        <v>3</v>
      </c>
      <c r="K107" s="98">
        <f t="shared" si="81"/>
        <v>0</v>
      </c>
      <c r="L107" s="35"/>
      <c r="M107" s="103">
        <v>0</v>
      </c>
      <c r="N107" s="98">
        <f t="shared" si="82"/>
        <v>0</v>
      </c>
      <c r="O107" s="35"/>
      <c r="P107" s="103">
        <v>0</v>
      </c>
      <c r="Q107" s="98">
        <f t="shared" si="83"/>
        <v>0</v>
      </c>
      <c r="R107" s="35"/>
      <c r="S107" s="103">
        <v>2</v>
      </c>
      <c r="T107" s="98">
        <f t="shared" si="84"/>
        <v>0</v>
      </c>
      <c r="U107" s="35"/>
      <c r="V107" s="103">
        <v>2</v>
      </c>
      <c r="W107" s="98">
        <f t="shared" si="85"/>
        <v>0</v>
      </c>
      <c r="X107" s="35"/>
      <c r="Y107" s="103">
        <v>2</v>
      </c>
      <c r="Z107" s="98">
        <f t="shared" si="86"/>
        <v>0</v>
      </c>
      <c r="AA107" s="35"/>
      <c r="AB107" s="101">
        <v>3</v>
      </c>
      <c r="AC107" s="98">
        <f t="shared" si="87"/>
        <v>0</v>
      </c>
      <c r="AD107" s="35"/>
      <c r="AE107" s="101">
        <v>3</v>
      </c>
      <c r="AF107" s="98">
        <f t="shared" si="88"/>
        <v>0</v>
      </c>
      <c r="AG107" s="35"/>
    </row>
    <row r="108" spans="1:33">
      <c r="A108" s="58">
        <v>3</v>
      </c>
      <c r="B108" s="81"/>
      <c r="C108" s="81"/>
      <c r="D108" s="81"/>
      <c r="E108" s="81"/>
      <c r="F108" s="81"/>
      <c r="G108" s="81"/>
      <c r="H108" s="81"/>
      <c r="I108" s="81"/>
      <c r="J108" s="81"/>
      <c r="K108" s="81"/>
      <c r="L108" s="91"/>
      <c r="M108" s="58">
        <v>4</v>
      </c>
      <c r="N108" s="81"/>
      <c r="O108" s="81"/>
      <c r="P108" s="81"/>
      <c r="Q108" s="81"/>
      <c r="R108" s="81"/>
      <c r="S108" s="81"/>
      <c r="T108" s="81"/>
      <c r="U108" s="81"/>
      <c r="V108" s="81"/>
      <c r="W108" s="81"/>
      <c r="X108" s="91"/>
      <c r="Y108" s="58">
        <v>5</v>
      </c>
      <c r="Z108" s="81"/>
      <c r="AA108" s="81"/>
      <c r="AB108" s="81"/>
      <c r="AC108" s="81"/>
      <c r="AD108" s="81"/>
      <c r="AE108" s="81"/>
      <c r="AF108" s="81"/>
      <c r="AG108" s="91"/>
    </row>
    <row r="109" spans="1:33" ht="16">
      <c r="A109" s="109" t="s">
        <v>219</v>
      </c>
      <c r="B109" s="81"/>
      <c r="C109" s="110"/>
      <c r="D109" s="111">
        <f>SUMIF(D102:D107, "&gt;0")*3</f>
        <v>0</v>
      </c>
      <c r="E109" s="112"/>
      <c r="F109" s="141"/>
      <c r="G109" s="38">
        <f>SUM(G102:G107)</f>
        <v>0</v>
      </c>
      <c r="H109" s="38"/>
      <c r="I109" s="38"/>
      <c r="J109" s="38"/>
      <c r="K109" s="38">
        <f>SUM(K102:K107)</f>
        <v>0</v>
      </c>
      <c r="L109" s="67"/>
      <c r="M109" s="38"/>
      <c r="N109" s="38">
        <f>SUM(N102:N107)</f>
        <v>0</v>
      </c>
      <c r="O109" s="113"/>
      <c r="P109" s="113"/>
      <c r="Q109" s="38">
        <f>SUM(Q102:Q107)</f>
        <v>0</v>
      </c>
      <c r="R109" s="113"/>
      <c r="S109" s="113"/>
      <c r="T109" s="38">
        <f>SUM(T102:T107)</f>
        <v>0</v>
      </c>
      <c r="U109" s="113"/>
      <c r="V109" s="113"/>
      <c r="W109" s="38">
        <f>SUM(W102:W107)</f>
        <v>0</v>
      </c>
      <c r="X109" s="113"/>
      <c r="Y109" s="113"/>
      <c r="Z109" s="38">
        <f>SUM(Z102:Z107)</f>
        <v>0</v>
      </c>
      <c r="AA109" s="113"/>
      <c r="AB109" s="113"/>
      <c r="AC109" s="38">
        <f>SUM(AC102:AC107)</f>
        <v>0</v>
      </c>
      <c r="AD109" s="113"/>
      <c r="AE109" s="113"/>
      <c r="AF109" s="38">
        <f>SUM(AF102:AF107)</f>
        <v>0</v>
      </c>
      <c r="AG109" s="113"/>
    </row>
    <row r="110" spans="1:33">
      <c r="A110" s="40"/>
      <c r="B110" s="47"/>
      <c r="C110" s="69"/>
      <c r="D110" s="87"/>
      <c r="E110" s="87"/>
      <c r="F110" s="87"/>
      <c r="G110" s="87"/>
      <c r="H110" s="87"/>
      <c r="I110" s="87"/>
      <c r="J110" s="87"/>
      <c r="K110" s="87"/>
      <c r="L110" s="87"/>
    </row>
  </sheetData>
  <mergeCells count="89">
    <mergeCell ref="A109:C109"/>
    <mergeCell ref="L109:L110"/>
    <mergeCell ref="C110:K110"/>
    <mergeCell ref="E102:E105"/>
    <mergeCell ref="I102:I105"/>
    <mergeCell ref="A108:L108"/>
    <mergeCell ref="M108:X108"/>
    <mergeCell ref="Y108:AG108"/>
    <mergeCell ref="V6:X6"/>
    <mergeCell ref="Y6:AA6"/>
    <mergeCell ref="A33:L33"/>
    <mergeCell ref="A34:L34"/>
    <mergeCell ref="M34:X34"/>
    <mergeCell ref="Y34:AG34"/>
    <mergeCell ref="J6:L6"/>
    <mergeCell ref="A8:L8"/>
    <mergeCell ref="I9:I19"/>
    <mergeCell ref="A31:L31"/>
    <mergeCell ref="M31:X31"/>
    <mergeCell ref="A32:C32"/>
    <mergeCell ref="H32:J32"/>
    <mergeCell ref="A1:L1"/>
    <mergeCell ref="B2:L2"/>
    <mergeCell ref="B3:L3"/>
    <mergeCell ref="B4:L4"/>
    <mergeCell ref="B5:L5"/>
    <mergeCell ref="A100:L100"/>
    <mergeCell ref="A101:L101"/>
    <mergeCell ref="M101:X101"/>
    <mergeCell ref="Y101:AG101"/>
    <mergeCell ref="AB6:AD6"/>
    <mergeCell ref="AE6:AG6"/>
    <mergeCell ref="Y31:AG31"/>
    <mergeCell ref="A6:C6"/>
    <mergeCell ref="E6:E7"/>
    <mergeCell ref="M8:X8"/>
    <mergeCell ref="Y8:AA8"/>
    <mergeCell ref="F6:H6"/>
    <mergeCell ref="I6:I7"/>
    <mergeCell ref="M6:O6"/>
    <mergeCell ref="P6:R6"/>
    <mergeCell ref="S6:U6"/>
    <mergeCell ref="M98:X98"/>
    <mergeCell ref="Y98:AG98"/>
    <mergeCell ref="A98:L98"/>
    <mergeCell ref="A99:C99"/>
    <mergeCell ref="H99:J99"/>
    <mergeCell ref="A89:C89"/>
    <mergeCell ref="H89:J89"/>
    <mergeCell ref="A91:L91"/>
    <mergeCell ref="M91:X91"/>
    <mergeCell ref="Y91:AG91"/>
    <mergeCell ref="M88:X88"/>
    <mergeCell ref="Y88:AG88"/>
    <mergeCell ref="A78:C78"/>
    <mergeCell ref="H78:J78"/>
    <mergeCell ref="A79:L79"/>
    <mergeCell ref="A80:L80"/>
    <mergeCell ref="M80:X80"/>
    <mergeCell ref="Y80:AG80"/>
    <mergeCell ref="A88:L88"/>
    <mergeCell ref="A69:L69"/>
    <mergeCell ref="M69:X69"/>
    <mergeCell ref="Y69:AG69"/>
    <mergeCell ref="A77:L77"/>
    <mergeCell ref="M77:X77"/>
    <mergeCell ref="Y77:AG77"/>
    <mergeCell ref="A62:L62"/>
    <mergeCell ref="A63:L63"/>
    <mergeCell ref="M63:X63"/>
    <mergeCell ref="Y63:AG63"/>
    <mergeCell ref="A67:C67"/>
    <mergeCell ref="H67:J67"/>
    <mergeCell ref="A60:L60"/>
    <mergeCell ref="M60:X60"/>
    <mergeCell ref="Y60:AG60"/>
    <mergeCell ref="A61:C61"/>
    <mergeCell ref="H61:J61"/>
    <mergeCell ref="A51:L51"/>
    <mergeCell ref="A52:L52"/>
    <mergeCell ref="M52:X52"/>
    <mergeCell ref="Y52:AG52"/>
    <mergeCell ref="E53:E55"/>
    <mergeCell ref="I53:I55"/>
    <mergeCell ref="A49:L49"/>
    <mergeCell ref="M49:X49"/>
    <mergeCell ref="Y49:AG49"/>
    <mergeCell ref="A50:C50"/>
    <mergeCell ref="H50:J50"/>
  </mergeCells>
  <conditionalFormatting sqref="C9:D30 J9:J30 F10:F30 M10:M30 P10:P30 S10:S30 V10:V30 Y10:Y30 AB10:AB30 AE10:AE30 C35:D48 F35:F48 J35:J48 M35:M48 P35:P48 S35:S48 V35:V48 Y35:Y48 AB35:AB48 AE35:AE48 C53:D59 F53:F59 J53:J59 M53:M59 P53:P59 S53:S59 V53:V59 Y53:Y59 AB53:AB59 AE53:AE59 C64:D66 F64:F66 J64:J66 M64:M66 P64:P66 S64:S66 V64:V66 Y64:Y66 AB64:AB66 AE64:AE66 C70:D76 F70:F76 J70:J76 M70:M76 P70:P76 S70:S76 V70:V76 Y70:Y76 AB70:AB76 AE70:AE76 C81:D87 F81:F87 J81:J87 M81:M87 P81:P87 S81:S87 V81:V87 Y81:Y87 AB81:AB87 AE81:AE87 C92:D97 F92:F97 J92:J97 M92:M97 P92:P97 S92:S97 V92:V97 Y92:Y97 AB92:AB97 AE92:AE97 C102:D107 F102:F107 J102:J107 M102:M107 P102:P107 S102:S107 V102:V107 Y102:Y107 AB102:AB107 AE102:AE107">
    <cfRule type="cellIs" dxfId="7" priority="1" operator="equal">
      <formula>"Not Used"</formula>
    </cfRule>
  </conditionalFormatting>
  <conditionalFormatting sqref="C9:D30 J9:J30 F10:F30 M10:M30 P10:P30 S10:S30 V10:V30 Y10:Y30 AB10:AB30 AE10:AE30 C35:D48 F35:F48 J35:J48 M35:M48 P35:P48 S35:S48 V35:V48 Y35:Y48 AB35:AB48 AE35:AE48 C53:D59 F53:F59 J53:J59 M53:M59 P53:P59 S53:S59 V53:V59 Y53:Y59 AB53:AB59 AE53:AE59 C64:D66 F64:F66 J64:J66 M64:M66 P64:P66 S64:S66 V64:V66 Y64:Y66 AB64:AB66 AE64:AE66 C70:D76 F70:F76 J70:J76 M70:M76 P70:P76 S70:S76 V70:V76 Y70:Y76 AB70:AB76 AE70:AE76 C81:D87 F81:F87 J81:J87 M81:M87 P81:P87 S81:S87 V81:V87 Y81:Y87 AB81:AB87 AE81:AE87 C92:D97 F92:F97 J92:J97 M92:M97 P92:P97 S92:S97 V92:V97 Y92:Y97 AB92:AB97 AE92:AE97 C102:D107 F102:F107 J102:J107 M102:M107 P102:P107 S102:S107 V102:V107 Y102:Y107 AB102:AB107 AE102:AE107">
    <cfRule type="cellIs" dxfId="6" priority="2" operator="equal">
      <formula>"Useful"</formula>
    </cfRule>
  </conditionalFormatting>
  <conditionalFormatting sqref="C9:D30 J9:J30 F10:F30 M10:M30 P10:P30 S10:S30 V10:V30 Y10:Y30 AB10:AB30 AE10:AE30 C35:D48 F35:F48 J35:J48 M35:M48 P35:P48 S35:S48 V35:V48 Y35:Y48 AB35:AB48 AE35:AE48 C53:D59 F53:F59 J53:J59 M53:M59 P53:P59 S53:S59 V53:V59 Y53:Y59 AB53:AB59 AE53:AE59 C64:D66 F64:F66 J64:J66 M64:M66 P64:P66 S64:S66 V64:V66 Y64:Y66 AB64:AB66 AE64:AE66 C70:D76 F70:F76 J70:J76 M70:M76 P70:P76 S70:S76 V70:V76 Y70:Y76 AB70:AB76 AE70:AE76 C81:D87 F81:F87 J81:J87 M81:M87 P81:P87 S81:S87 V81:V87 Y81:Y87 AB81:AB87 AE81:AE87 C92:D97 F92:F97 J92:J97 M92:M97 P92:P97 S92:S97 V92:V97 Y92:Y97 AB92:AB97 AE92:AE97 C102:D107 F102:F107 J102:J107 M102:M107 P102:P107 S102:S107 V102:V107 Y102:Y107 AB102:AB107 AE102:AE107">
    <cfRule type="cellIs" dxfId="5" priority="3" operator="equal">
      <formula>"Needed"</formula>
    </cfRule>
  </conditionalFormatting>
  <conditionalFormatting sqref="C9:D30 J9:J30 F10:F30 M10:M30 P10:P30 S10:S30 V10:V30 Y10:Y30 AB10:AB30 AE10:AE30 C35:D48 F35:F48 J35:J48 M35:M48 P35:P48 S35:S48 V35:V48 Y35:Y48 AB35:AB48 AE35:AE48 C53:D59 F53:F59 J53:J59 M53:M59 P53:P59 S53:S59 V53:V59 Y53:Y59 AB53:AB59 AE53:AE59 C64:D66 F64:F66 J64:J66 M64:M66 P64:P66 S64:S66 V64:V66 Y64:Y66 AB64:AB66 AE64:AE66 C70:D76 F70:F76 J70:J76 M70:M76 P70:P76 S70:S76 V70:V76 Y70:Y76 AB70:AB76 AE70:AE76 C81:D87 F81:F87 J81:J87 M81:M87 P81:P87 S81:S87 V81:V87 Y81:Y87 AB81:AB87 AE81:AE87 C92:D97 F92:F97 J92:J97 M92:M97 P92:P97 S92:S97 V92:V97 Y92:Y97 AB92:AB97 AE92:AE97 C102:D107 F102:F107 J102:J107 M102:M107 P102:P107 S102:S107 V102:V107 Y102:Y107 AB102:AB107 AE102:AE107">
    <cfRule type="cellIs" dxfId="4" priority="4" operator="equal">
      <formula>"Critical"</formula>
    </cfRule>
  </conditionalFormatting>
  <conditionalFormatting sqref="F9:F30 J9:J30 M9:M30 P9:P30 S9:S30 V9:V30 Y9:Y30 AB9:AB30 AE9:AE30 F35:F48 J35:J48 M35:M48 P35:P48 S35:S48 V35:V48 Y35:Y48 AB35:AB48 AE35:AE48 F53:F59 J53:J59 M53:M59 P53:P59 S53:S59 V53:V59 Y53:Y59 AB53:AB59 AE53:AE59 F64:F66 J64:J66 M64:M66 P64:P66 S64:S66 V64:V66 Y64:Y66 AB64:AB66 AE64:AE66 F70:F76 J70:J76 M70:M76 P70:P76 S70:S76 V70:V76 Y70:Y76 AB70:AB76 AE70:AE76 F81:F87 J81:J87 M81:M87 P81:P87 S81:S87 V81:V87 Y81:Y87 AB81:AB87 AE81:AE87 F92:F97 J92:J97 M92:M97 P92:P97 S92:S97 V92:V97 Y92:Y97 AB92:AB97 AE92:AE97 F102:F107 J102:J107 M102:M107 P102:P107 S102:S107 V102:V107 Y102:Y107 AB102:AB107 AE102:AE107">
    <cfRule type="cellIs" dxfId="3" priority="5" operator="equal">
      <formula>0</formula>
    </cfRule>
  </conditionalFormatting>
  <conditionalFormatting sqref="F9:F30 J9:J30 M9:M30 P9:P30 S9:S30 V9:V30 Y9:Y30 AB9:AB30 AE9:AE30 F35:F48 J35:J48 M35:M48 P35:P48 S35:S48 V35:V48 Y35:Y48 AB35:AB48 AE35:AE48 F53:F59 J53:J59 M53:M59 P53:P59 S53:S59 V53:V59 Y53:Y59 AB53:AB59 AE53:AE59 F64:F66 J64:J66 M64:M66 P64:P66 S64:S66 V64:V66 Y64:Y66 AB64:AB66 AE64:AE66 F70:F76 J70:J76 M70:M76 P70:P76 S70:S76 V70:V76 Y70:Y76 AB70:AB76 AE70:AE76 F81:F87 J81:J87 M81:M87 P81:P87 S81:S87 V81:V87 Y81:Y87 AB81:AB87 AE81:AE87 F92:F97 J92:J97 M92:M97 P92:P97 S92:S97 V92:V97 Y92:Y97 AB92:AB97 AE92:AE97 F102:F107 J102:J107 M102:M107 P102:P107 S102:S107 V102:V107 Y102:Y107 AB102:AB107 AE102:AE107">
    <cfRule type="cellIs" dxfId="2" priority="6" operator="equal">
      <formula>1</formula>
    </cfRule>
  </conditionalFormatting>
  <conditionalFormatting sqref="F9:F30 J9:J30 M9:M30 P9:P30 S9:S30 V9:V30 Y9:Y30 AB9:AB30 AE9:AE30 F35:F48 J35:J48 M35:M48 P35:P48 S35:S48 V35:V48 Y35:Y48 AB35:AB48 AE35:AE48 F53:F59 J53:J59 M53:M59 P53:P59 S53:S59 V53:V59 Y53:Y59 AB53:AB59 AE53:AE59 F64:F66 J64:J66 M64:M66 P64:P66 S64:S66 V64:V66 Y64:Y66 AB64:AB66 AE64:AE66 F70:F76 J70:J76 M70:M76 P70:P76 S70:S76 V70:V76 Y70:Y76 AB70:AB76 AE70:AE76 F81:F87 J81:J87 M81:M87 P81:P87 S81:S87 V81:V87 Y81:Y87 AB81:AB87 AE81:AE87 F92:F97 J92:J97 M92:M97 P92:P97 S92:S97 V92:V97 Y92:Y97 AB92:AB97 AE92:AE97 F102:F107 J102:J107 M102:M107 P102:P107 S102:S107 V102:V107 Y102:Y107 AB102:AB107 AE102:AE107">
    <cfRule type="cellIs" dxfId="1" priority="7" operator="equal">
      <formula>2</formula>
    </cfRule>
  </conditionalFormatting>
  <conditionalFormatting sqref="F9:F30 J9:J30 M9:M30 P9:P30 S9:S30 V9:V30 Y9:Y30 AB9:AB30 AE9:AE30 F35:F48 J35:J48 M35:M48 P35:P48 S35:S48 V35:V48 Y35:Y48 AB35:AB48 AE35:AE48 F53:F59 J53:J59 M53:M59 P53:P59 S53:S59 V53:V59 Y53:Y59 AB53:AB59 AE53:AE59 F64:F66 J64:J66 M64:M66 P64:P66 S64:S66 V64:V66 Y64:Y66 AB64:AB66 AE64:AE66 F70:F76 J70:J76 M70:M76 P70:P76 S70:S76 V70:V76 Y70:Y76 AB70:AB76 AE70:AE76 F81:F87 J81:J87 M81:M87 P81:P87 S81:S87 V81:V87 Y81:Y87 AB81:AB87 AE81:AE87 F92:F97 J92:J97 M92:M97 P92:P97 S92:S97 V92:V97 Y92:Y97 AB92:AB97 AE92:AE97 F102:F107 J102:J107 M102:M107 P102:P107 S102:S107 V102:V107 Y102:Y107 AB102:AB107 AE102:AE107">
    <cfRule type="cellIs" dxfId="0" priority="8" operator="equal">
      <formula>3</formula>
    </cfRule>
  </conditionalFormatting>
  <dataValidations count="1">
    <dataValidation type="list" allowBlank="1" sqref="E53 E56:E59 E64:E66 E70:E76 E81:E87 E92:E97 E102 E106:E107" xr:uid="{00000000-0002-0000-0300-000002000000}">
      <formula1>"1.0,2.0,3.0"</formula1>
    </dataValidation>
  </dataValidations>
  <pageMargins left="0.75" right="0.75" top="1" bottom="1"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Inputs!$D$2:$D$5</xm:f>
          </x14:formula1>
          <xm:sqref>F9:F30 J9:J30 M9:M30 P9:P30 S9:S30 V9:V30 Y9:Y30 AB9:AB30 AE9:AE30 F35:F48 J35:J48 M35:M48 P35:P48 S35:S48 V35:V48 Y35:Y48 AB35:AB48 AE35:AE48 F53:F59 J53:J59 M53:M59 P53:P59 S53:S59 V53:V59 Y53:Y59 AB53:AB59 AE53:AE59 F64:F66 J64:J66 M64:M66 P64:P66 S64:S66 V64:V66 Y64:Y66 AB64:AB66 AE64:AE66 F70:F76 J70:J76 M70:M76 P70:P76 S70:S76 V70:V76 Y70:Y76 AB70:AB76 AE70:AE76 F81:F87 J81:J87 M81:M87 P81:P87 S81:S87 V81:V87 Y81:Y87 AB81:AB87 AE81:AE87 F92:F97 J92:J97 M92:M97 P92:P97 S92:S97 V92:V97 Y92:Y97 AB92:AB97 AE92:AE97 F102:F107 J102:J107 M102:M107 P102:P107 S102:S107 V102:V107 Y102:Y107 AB102:AB107 AE102:AE107</xm:sqref>
        </x14:dataValidation>
        <x14:dataValidation type="list" allowBlank="1" showErrorMessage="1" xr:uid="{00000000-0002-0000-0300-000001000000}">
          <x14:formula1>
            <xm:f>Inputs!$A$2:$A$5</xm:f>
          </x14:formula1>
          <xm:sqref>C9:C30 C35:C48 C53:C59 C64:C66 C70:C76 C81:C87 C92:C97 C102:C107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D966"/>
    <outlinePr summaryBelow="0" summaryRight="0"/>
  </sheetPr>
  <dimension ref="A1:G1000"/>
  <sheetViews>
    <sheetView workbookViewId="0">
      <selection sqref="A1:G1"/>
    </sheetView>
  </sheetViews>
  <sheetFormatPr baseColWidth="10" defaultColWidth="14.5" defaultRowHeight="15" customHeight="1"/>
  <cols>
    <col min="1" max="1" width="48.33203125" customWidth="1"/>
    <col min="2" max="2" width="14.5" customWidth="1"/>
    <col min="3" max="6" width="18" customWidth="1"/>
    <col min="7" max="7" width="5.5" customWidth="1"/>
  </cols>
  <sheetData>
    <row r="1" spans="1:7" ht="19.5" customHeight="1">
      <c r="A1" s="68" t="e">
        <f>CONCATENATE(#REF!," - MongoDB Modernization Scorecard Results")</f>
        <v>#REF!</v>
      </c>
      <c r="B1" s="63"/>
      <c r="C1" s="63"/>
      <c r="D1" s="63"/>
      <c r="E1" s="63"/>
      <c r="F1" s="63"/>
      <c r="G1" s="64"/>
    </row>
    <row r="2" spans="1:7" ht="15.75" customHeight="1">
      <c r="C2" s="45"/>
      <c r="D2" s="45"/>
      <c r="E2" s="45"/>
      <c r="F2" s="45"/>
    </row>
    <row r="3" spans="1:7" ht="15.75" customHeight="1">
      <c r="A3" s="48" t="s">
        <v>326</v>
      </c>
      <c r="B3" s="49" t="s">
        <v>327</v>
      </c>
      <c r="C3" s="49" t="s">
        <v>159</v>
      </c>
      <c r="D3" s="50" t="e">
        <f>#REF!</f>
        <v>#REF!</v>
      </c>
      <c r="E3" s="49" t="s">
        <v>159</v>
      </c>
      <c r="F3" s="50" t="e">
        <f>#REF!</f>
        <v>#REF!</v>
      </c>
      <c r="G3" s="70"/>
    </row>
    <row r="4" spans="1:7" ht="15.75" customHeight="1">
      <c r="A4" s="51" t="s">
        <v>328</v>
      </c>
      <c r="B4" s="52">
        <f>'Application Requirements'!D32</f>
        <v>0</v>
      </c>
      <c r="C4" s="53">
        <f>'Application Requirements'!G32</f>
        <v>0</v>
      </c>
      <c r="D4" s="53">
        <f>'Application Requirements'!K32</f>
        <v>0</v>
      </c>
      <c r="E4" s="54">
        <f t="shared" ref="E4:E11" si="0">IF(B4 &gt; 0,C4/B4, 0)</f>
        <v>0</v>
      </c>
      <c r="F4" s="54">
        <f t="shared" ref="F4:F11" si="1">IF(B4 &gt; 0,D4/B4, 0)</f>
        <v>0</v>
      </c>
      <c r="G4" s="61"/>
    </row>
    <row r="5" spans="1:7" ht="15.75" customHeight="1">
      <c r="A5" s="51" t="s">
        <v>329</v>
      </c>
      <c r="B5" s="52">
        <f>'Application Requirements'!D50</f>
        <v>0</v>
      </c>
      <c r="C5" s="53">
        <f>'Application Requirements'!G50</f>
        <v>0</v>
      </c>
      <c r="D5" s="53">
        <f>'Application Requirements'!K50</f>
        <v>0</v>
      </c>
      <c r="E5" s="54">
        <f t="shared" si="0"/>
        <v>0</v>
      </c>
      <c r="F5" s="54">
        <f t="shared" si="1"/>
        <v>0</v>
      </c>
      <c r="G5" s="61"/>
    </row>
    <row r="6" spans="1:7" ht="15.75" customHeight="1">
      <c r="A6" s="51" t="s">
        <v>330</v>
      </c>
      <c r="B6" s="52">
        <f>'Application Requirements'!D61</f>
        <v>0</v>
      </c>
      <c r="C6" s="53">
        <f>'Application Requirements'!G61</f>
        <v>0</v>
      </c>
      <c r="D6" s="53">
        <f>'Application Requirements'!K61</f>
        <v>0</v>
      </c>
      <c r="E6" s="54">
        <f t="shared" si="0"/>
        <v>0</v>
      </c>
      <c r="F6" s="54">
        <f t="shared" si="1"/>
        <v>0</v>
      </c>
      <c r="G6" s="61"/>
    </row>
    <row r="7" spans="1:7" ht="15.75" customHeight="1">
      <c r="A7" s="51" t="s">
        <v>331</v>
      </c>
      <c r="B7" s="52">
        <f>'Application Requirements'!D67</f>
        <v>0</v>
      </c>
      <c r="C7" s="53">
        <f>'Application Requirements'!G67</f>
        <v>0</v>
      </c>
      <c r="D7" s="53">
        <f>'Application Requirements'!K67</f>
        <v>0</v>
      </c>
      <c r="E7" s="54">
        <f t="shared" si="0"/>
        <v>0</v>
      </c>
      <c r="F7" s="54">
        <f t="shared" si="1"/>
        <v>0</v>
      </c>
      <c r="G7" s="61"/>
    </row>
    <row r="8" spans="1:7" ht="15.75" customHeight="1">
      <c r="A8" s="51" t="s">
        <v>41</v>
      </c>
      <c r="B8" s="52">
        <f>'Application Requirements'!D78</f>
        <v>0</v>
      </c>
      <c r="C8" s="53">
        <f>'Application Requirements'!G78</f>
        <v>0</v>
      </c>
      <c r="D8" s="53">
        <f>'Application Requirements'!K78</f>
        <v>0</v>
      </c>
      <c r="E8" s="54">
        <f t="shared" si="0"/>
        <v>0</v>
      </c>
      <c r="F8" s="54">
        <f t="shared" si="1"/>
        <v>0</v>
      </c>
      <c r="G8" s="61"/>
    </row>
    <row r="9" spans="1:7" ht="15.75" customHeight="1">
      <c r="A9" s="51" t="s">
        <v>332</v>
      </c>
      <c r="B9" s="52">
        <f>'Application Requirements'!D99</f>
        <v>0</v>
      </c>
      <c r="C9" s="53">
        <f>'Application Requirements'!G99</f>
        <v>0</v>
      </c>
      <c r="D9" s="53">
        <f>'Application Requirements'!K99</f>
        <v>0</v>
      </c>
      <c r="E9" s="54">
        <f t="shared" si="0"/>
        <v>0</v>
      </c>
      <c r="F9" s="54">
        <f t="shared" si="1"/>
        <v>0</v>
      </c>
      <c r="G9" s="61"/>
    </row>
    <row r="10" spans="1:7" ht="15.75" customHeight="1">
      <c r="A10" s="51" t="s">
        <v>333</v>
      </c>
      <c r="B10" s="52">
        <f>'Application Requirements'!D109</f>
        <v>0</v>
      </c>
      <c r="C10" s="53">
        <f>'Application Requirements'!G109</f>
        <v>0</v>
      </c>
      <c r="D10" s="53">
        <f>'Application Requirements'!K109</f>
        <v>0</v>
      </c>
      <c r="E10" s="54">
        <f t="shared" si="0"/>
        <v>0</v>
      </c>
      <c r="F10" s="54">
        <f t="shared" si="1"/>
        <v>0</v>
      </c>
      <c r="G10" s="61"/>
    </row>
    <row r="11" spans="1:7" ht="15.75" customHeight="1">
      <c r="A11" s="48" t="s">
        <v>334</v>
      </c>
      <c r="B11" s="49">
        <f t="shared" ref="B11:D11" si="2">SUM(B4:B10)</f>
        <v>0</v>
      </c>
      <c r="C11" s="55">
        <f t="shared" si="2"/>
        <v>0</v>
      </c>
      <c r="D11" s="55">
        <f t="shared" si="2"/>
        <v>0</v>
      </c>
      <c r="E11" s="56">
        <f t="shared" si="0"/>
        <v>0</v>
      </c>
      <c r="F11" s="56">
        <f t="shared" si="1"/>
        <v>0</v>
      </c>
      <c r="G11" s="61"/>
    </row>
    <row r="12" spans="1:7" ht="338.25" customHeight="1">
      <c r="A12" s="70"/>
      <c r="B12" s="61"/>
      <c r="C12" s="61"/>
      <c r="D12" s="61"/>
      <c r="E12" s="61"/>
      <c r="F12" s="61"/>
      <c r="G12" s="61"/>
    </row>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G1"/>
    <mergeCell ref="G3:G11"/>
    <mergeCell ref="A12:G12"/>
  </mergeCells>
  <pageMargins left="0.75" right="0.75" top="1" bottom="1"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7B7B7"/>
    <outlinePr summaryBelow="0" summaryRight="0"/>
  </sheetPr>
  <dimension ref="A1:D1000"/>
  <sheetViews>
    <sheetView workbookViewId="0">
      <selection activeCell="D4" sqref="D4"/>
    </sheetView>
  </sheetViews>
  <sheetFormatPr baseColWidth="10" defaultColWidth="14.5" defaultRowHeight="15" customHeight="1"/>
  <cols>
    <col min="1" max="1" width="14.5" customWidth="1"/>
    <col min="2" max="2" width="2.1640625" customWidth="1"/>
    <col min="3" max="3" width="28.33203125" hidden="1" customWidth="1"/>
    <col min="4" max="6" width="14.5" customWidth="1"/>
  </cols>
  <sheetData>
    <row r="1" spans="1:4" ht="15.75" customHeight="1">
      <c r="A1" s="71" t="s">
        <v>12</v>
      </c>
      <c r="B1" s="59"/>
      <c r="C1" s="71" t="s">
        <v>17</v>
      </c>
      <c r="D1" s="59"/>
    </row>
    <row r="2" spans="1:4" ht="15.75" customHeight="1">
      <c r="A2" s="57" t="s">
        <v>176</v>
      </c>
      <c r="B2" s="57">
        <v>0</v>
      </c>
      <c r="C2" s="57" t="s">
        <v>335</v>
      </c>
      <c r="D2" s="57">
        <v>0</v>
      </c>
    </row>
    <row r="3" spans="1:4" ht="15.75" customHeight="1">
      <c r="A3" s="57" t="s">
        <v>336</v>
      </c>
      <c r="B3" s="57">
        <v>1</v>
      </c>
      <c r="C3" s="57" t="s">
        <v>337</v>
      </c>
      <c r="D3" s="57">
        <v>1</v>
      </c>
    </row>
    <row r="4" spans="1:4" ht="15.75" customHeight="1">
      <c r="A4" s="57" t="s">
        <v>338</v>
      </c>
      <c r="B4" s="57">
        <v>2</v>
      </c>
      <c r="C4" s="57" t="s">
        <v>339</v>
      </c>
      <c r="D4" s="57">
        <v>2</v>
      </c>
    </row>
    <row r="5" spans="1:4" ht="15.75" customHeight="1">
      <c r="A5" s="57" t="s">
        <v>340</v>
      </c>
      <c r="B5" s="57">
        <v>3</v>
      </c>
      <c r="C5" s="57" t="s">
        <v>341</v>
      </c>
      <c r="D5" s="57">
        <v>3</v>
      </c>
    </row>
    <row r="6" spans="1:4" ht="15.75" customHeight="1"/>
    <row r="7" spans="1:4" ht="15.75" customHeight="1"/>
    <row r="8" spans="1:4" ht="15.75" customHeight="1"/>
    <row r="9" spans="1:4" ht="15.75" customHeight="1"/>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B1"/>
    <mergeCell ref="C1:D1"/>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Level 0 - Data center exit</vt:lpstr>
      <vt:lpstr>Level 1 - Cloud Migration</vt:lpstr>
      <vt:lpstr>Application Requirements</vt:lpstr>
      <vt:lpstr>Result</vt:lpstr>
      <vt:lpstr>Inputs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2020-09-15T21:30:38Z</dcterms:created>
  <dcterms:modified xsi:type="dcterms:W3CDTF">2020-09-15T21:30:38Z</dcterms:modified>
</cp:coreProperties>
</file>