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\\172.16.0.9\Files\Costos\PRECIOS\PRECIOS FINAL OPERACIONES\"/>
    </mc:Choice>
  </mc:AlternateContent>
  <xr:revisionPtr revIDLastSave="0" documentId="8_{27ED38B4-1A32-4474-9400-A8616415D5DA}" xr6:coauthVersionLast="47" xr6:coauthVersionMax="47" xr10:uidLastSave="{00000000-0000-0000-0000-000000000000}"/>
  <bookViews>
    <workbookView xWindow="-28920" yWindow="1515" windowWidth="29040" windowHeight="15720" xr2:uid="{0A37EC6A-C8C8-4384-B187-CB3E00EBD047}"/>
  </bookViews>
  <sheets>
    <sheet name="PRECIOS DE VENTA" sheetId="1" r:id="rId1"/>
  </sheets>
  <externalReferences>
    <externalReference r:id="rId2"/>
    <externalReference r:id="rId3"/>
  </externalReferences>
  <definedNames>
    <definedName name="TAX">'[2]FACTURACION ESPERADA X CANAL '!$A$48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" i="1" l="1"/>
  <c r="G9" i="1" s="1"/>
  <c r="I9" i="1" s="1"/>
  <c r="J9" i="1" s="1"/>
  <c r="E9" i="1"/>
  <c r="D9" i="1"/>
  <c r="C9" i="1"/>
  <c r="B9" i="1"/>
  <c r="G8" i="1"/>
  <c r="I8" i="1" s="1"/>
  <c r="J8" i="1" s="1"/>
  <c r="F8" i="1"/>
  <c r="E8" i="1"/>
  <c r="D8" i="1"/>
  <c r="C8" i="1"/>
  <c r="B8" i="1"/>
  <c r="F7" i="1"/>
  <c r="G7" i="1" s="1"/>
  <c r="I7" i="1" s="1"/>
  <c r="J7" i="1" s="1"/>
  <c r="E7" i="1"/>
  <c r="D7" i="1"/>
  <c r="C7" i="1"/>
  <c r="B7" i="1"/>
  <c r="F6" i="1"/>
  <c r="G6" i="1" s="1"/>
  <c r="I6" i="1" s="1"/>
  <c r="J6" i="1" s="1"/>
  <c r="E6" i="1"/>
  <c r="D6" i="1"/>
  <c r="C6" i="1"/>
  <c r="B6" i="1"/>
  <c r="G5" i="1"/>
  <c r="I5" i="1" s="1"/>
  <c r="F5" i="1"/>
  <c r="E5" i="1"/>
  <c r="D5" i="1"/>
  <c r="C5" i="1"/>
  <c r="B5" i="1"/>
  <c r="I10" i="1" l="1"/>
  <c r="J5" i="1"/>
  <c r="J10" i="1" s="1"/>
  <c r="G10" i="1"/>
</calcChain>
</file>

<file path=xl/sharedStrings.xml><?xml version="1.0" encoding="utf-8"?>
<sst xmlns="http://schemas.openxmlformats.org/spreadsheetml/2006/main" count="10" uniqueCount="10">
  <si>
    <t>REFERENCIA</t>
  </si>
  <si>
    <t>DESCRIPCION</t>
  </si>
  <si>
    <t>PROVEEDOR</t>
  </si>
  <si>
    <t>SUBTOTAL UNITARIO</t>
  </si>
  <si>
    <t>CANTIDAD</t>
  </si>
  <si>
    <t>SUBTOTAL</t>
  </si>
  <si>
    <t>IVA %</t>
  </si>
  <si>
    <t>IVA</t>
  </si>
  <si>
    <t>TOTAL INCLUIDO IVA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</si>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</sst>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EUR]\ * #,##0.00_-;\-[$EUR]\ * #,##0.00_-;_-[$EUR]\ * &quot;-&quot;??_-;_-@_-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Arial"/>
      <family val="2"/>
    </font>
    <font>
      <b/>
      <sz val="11"/>
      <color theme="0"/>
      <name val="Calibri Light"/>
      <family val="2"/>
      <scheme val="major"/>
    </font>
    <font>
      <b/>
      <sz val="10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4" tint="-0.49998474074526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2" fillId="0" borderId="0"/>
  </cellStyleXfs>
  <cellXfs count="10">
    <xf numFmtId="0" fontId="0" fillId="0" borderId="0" xfId="0"/>
    <xf numFmtId="0" fontId="3" fillId="2" borderId="1" xfId="2" applyFont="1" applyFill="1" applyBorder="1" applyAlignment="1">
      <alignment horizontal="center" vertical="center" wrapText="1"/>
    </xf>
    <xf numFmtId="1" fontId="0" fillId="0" borderId="1" xfId="0" applyNumberFormat="1" applyBorder="1"/>
    <xf numFmtId="2" fontId="0" fillId="0" borderId="1" xfId="0" applyNumberFormat="1" applyBorder="1"/>
    <xf numFmtId="164" fontId="0" fillId="0" borderId="1" xfId="0" applyNumberFormat="1" applyBorder="1"/>
    <xf numFmtId="9" fontId="0" fillId="0" borderId="1" xfId="0" applyNumberFormat="1" applyBorder="1"/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164" fontId="4" fillId="2" borderId="5" xfId="1" applyNumberFormat="1" applyFont="1" applyFill="1" applyBorder="1" applyAlignment="1"/>
  </cellXfs>
  <cellStyles count="3">
    <cellStyle name="Normal" xfId="0" builtinId="0"/>
    <cellStyle name="Normal 3" xfId="2" xr:uid="{8B173183-8D77-410F-998A-6B1A4B94A0B9}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172.16.0.9\Files\Costos\PRECIOS\ANALISIS%20DE%20PRECIOS%20DE%20VENTA\PHY-2856-24%20UNIVERSIDAD%20EAFIT.xlsx" TargetMode="External"/><Relationship Id="rId1" Type="http://schemas.openxmlformats.org/officeDocument/2006/relationships/externalLinkPath" Target="/Costos/PRECIOS/ANALISIS%20DE%20PRECIOS%20DE%20VENTA/PHY-2856-24%20UNIVERSIDAD%20EAFIT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constanza.bravo\Documents\GERENCIA%20%20ADMON%20Y%20FINANCIERA\PRESUPUESTO%202021\ERI%20PROYECTADO%202021.xlsx" TargetMode="External"/><Relationship Id="rId1" Type="http://schemas.openxmlformats.org/officeDocument/2006/relationships/externalLinkPath" Target="/Users/constanza.bravo/Documents/GERENCIA%20%20ADMON%20Y%20FINANCIERA/PRESUPUESTO%202021/ERI%20PROYECTADO%20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OLICITUD"/>
      <sheetName val="GASTOS"/>
      <sheetName val="LISTAS DESPLEGABLES"/>
      <sheetName val="MODELO COSTEO"/>
      <sheetName val="ERI PROYECTADO"/>
      <sheetName val="PRECIOS DE VENTA"/>
      <sheetName val="BASE"/>
      <sheetName val="TD1"/>
      <sheetName val="TD2"/>
    </sheetNames>
    <sheetDataSet>
      <sheetData sheetId="0"/>
      <sheetData sheetId="1"/>
      <sheetData sheetId="2"/>
      <sheetData sheetId="3">
        <row r="16">
          <cell r="D16" t="str">
            <v>P2420600</v>
          </cell>
          <cell r="E16" t="str">
            <v>Constante dieléctrica de diferentes materiales</v>
          </cell>
          <cell r="G16" t="str">
            <v>PHYWE</v>
          </cell>
          <cell r="I16">
            <v>1</v>
          </cell>
          <cell r="AB16">
            <v>7842.997904209813</v>
          </cell>
        </row>
        <row r="17">
          <cell r="D17" t="str">
            <v>06959-00</v>
          </cell>
          <cell r="E17" t="str">
            <v>PHYWE TUBO DE RAYOS FILIFORMES</v>
          </cell>
          <cell r="G17" t="str">
            <v>PHYWE</v>
          </cell>
          <cell r="I17">
            <v>1</v>
          </cell>
          <cell r="AB17">
            <v>4211.8069342308818</v>
          </cell>
        </row>
        <row r="18">
          <cell r="D18" t="str">
            <v>P2230101</v>
          </cell>
          <cell r="E18" t="str">
            <v>Difracción en una rendija y Heisenberg  principio de incertidumbre</v>
          </cell>
          <cell r="G18" t="str">
            <v>PHYWE</v>
          </cell>
          <cell r="I18">
            <v>1</v>
          </cell>
          <cell r="AB18">
            <v>3434.2966046822025</v>
          </cell>
        </row>
        <row r="19">
          <cell r="D19" t="str">
            <v>08120-03</v>
          </cell>
          <cell r="E19" t="str">
            <v>LÁMPARA ESPECTRAL He, PICO 9</v>
          </cell>
          <cell r="G19" t="str">
            <v>PHYWE</v>
          </cell>
          <cell r="I19">
            <v>1</v>
          </cell>
          <cell r="AB19">
            <v>1144.8435746742086</v>
          </cell>
        </row>
        <row r="20">
          <cell r="D20" t="str">
            <v>08120-07</v>
          </cell>
          <cell r="E20" t="str">
            <v>LÁMPARA ESPECTRAL Na, PICO 9</v>
          </cell>
          <cell r="G20" t="str">
            <v>PHYWE</v>
          </cell>
          <cell r="I20">
            <v>1</v>
          </cell>
          <cell r="AB20">
            <v>1086.3137395681654</v>
          </cell>
        </row>
      </sheetData>
      <sheetData sheetId="4"/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ROYECTADO 2021"/>
      <sheetName val="CONSOLID PROYEC "/>
      <sheetName val="EJECUTADO AÑO 2021 CON PT  "/>
      <sheetName val="ANTES DE  PT. 2021 "/>
      <sheetName val="AUXILIAR REAL GASTOS"/>
      <sheetName val="NOTA "/>
      <sheetName val="VACIADO DE CIFRAS "/>
      <sheetName val="GG"/>
      <sheetName val="ERI POR CANAL "/>
      <sheetName val="P.E X CANAL "/>
      <sheetName val="FACTURACION ESPERADA X CANAL "/>
      <sheetName val="GASTOS VARIABLES"/>
      <sheetName val="DISTRIBUCION DE GASTOS"/>
      <sheetName val="MEDELLIN "/>
      <sheetName val="EJECUTADO VS PROYECTADO  A MAYO"/>
      <sheetName val="FACTURACION  JUNIO"/>
      <sheetName val="FACTURACION A JULIO "/>
      <sheetName val="CUMPLIMIENTO PRESUP A 0621"/>
      <sheetName val="FACTURACION PENDIENTE OCTUBER"/>
      <sheetName val="FACTURACION PENDIENTE NOVIEMBRE"/>
      <sheetName val="Hoja2"/>
      <sheetName val="Sheet1 (2)"/>
      <sheetName val="INSTRUMENTACION "/>
      <sheetName val="PLANEACION TRIBUTARIA "/>
    </sheetNames>
    <sheetDataSet>
      <sheetData sheetId="0">
        <row r="25">
          <cell r="N25">
            <v>4866671310.738061</v>
          </cell>
        </row>
      </sheetData>
      <sheetData sheetId="1">
        <row r="41">
          <cell r="AC41">
            <v>3938097.6</v>
          </cell>
        </row>
      </sheetData>
      <sheetData sheetId="2">
        <row r="5">
          <cell r="Q5">
            <v>149136600</v>
          </cell>
        </row>
      </sheetData>
      <sheetData sheetId="3"/>
      <sheetData sheetId="4">
        <row r="10">
          <cell r="B10" t="str">
            <v>HONORARIOS</v>
          </cell>
        </row>
      </sheetData>
      <sheetData sheetId="5"/>
      <sheetData sheetId="6">
        <row r="11">
          <cell r="AC11">
            <v>15292538212.820002</v>
          </cell>
        </row>
      </sheetData>
      <sheetData sheetId="7">
        <row r="22">
          <cell r="D22">
            <v>122000000</v>
          </cell>
        </row>
      </sheetData>
      <sheetData sheetId="8">
        <row r="2">
          <cell r="B2">
            <v>0.3943246281048603</v>
          </cell>
        </row>
      </sheetData>
      <sheetData sheetId="9"/>
      <sheetData sheetId="10">
        <row r="48">
          <cell r="A48">
            <v>0.35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 refreshError="1"/>
      <sheetData sheetId="23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A0B2D-BAA8-4247-B28D-7A41037CE6EC}">
  <dimension ref="B4:J10"/>
  <sheetViews>
    <sheetView showGridLines="0" tabSelected="1" topLeftCell="B1" zoomScale="87" zoomScaleNormal="87" workbookViewId="0">
      <selection activeCell="F32" sqref="F32"/>
    </sheetView>
  </sheetViews>
  <sheetFormatPr baseColWidth="10" defaultRowHeight="14.5" x14ac:dyDescent="0.35"/>
  <cols>
    <col min="1" max="1" width="4.7265625" customWidth="1"/>
    <col min="2" max="2" width="18.1796875" customWidth="1"/>
    <col min="3" max="3" width="47.36328125" customWidth="1"/>
    <col min="4" max="4" width="18.1796875" customWidth="1"/>
    <col min="5" max="5" width="22" customWidth="1"/>
    <col min="7" max="7" width="20.26953125" bestFit="1" customWidth="1"/>
    <col min="9" max="9" width="23.26953125" customWidth="1"/>
    <col min="10" max="10" width="22.6328125" customWidth="1"/>
    <col min="11" max="11" width="11.36328125" customWidth="1"/>
  </cols>
  <sheetData>
    <row r="4" spans="2:10" x14ac:dyDescent="0.35">
      <c r="B4" s="1" t="s">
        <v>0</v>
      </c>
      <c r="C4" s="1" t="s">
        <v>1</v>
      </c>
      <c r="D4" s="1" t="s">
        <v>2</v>
      </c>
      <c r="E4" s="1" t="s">
        <v>3</v>
      </c>
      <c r="F4" s="1" t="s">
        <v>4</v>
      </c>
      <c r="G4" s="1" t="s">
        <v>5</v>
      </c>
      <c r="H4" s="1" t="s">
        <v>6</v>
      </c>
      <c r="I4" s="1" t="s">
        <v>7</v>
      </c>
      <c r="J4" s="1" t="s">
        <v>8</v>
      </c>
    </row>
    <row r="5" spans="2:10" x14ac:dyDescent="0.35">
      <c r="B5" s="2" t="str">
        <f>+'[1]MODELO COSTEO'!D16</f>
        <v>P2420600</v>
      </c>
      <c r="C5" s="2" t="str">
        <f>+'[1]MODELO COSTEO'!E16</f>
        <v>Constante dieléctrica de diferentes materiales</v>
      </c>
      <c r="D5" s="3" t="str">
        <f>+'[1]MODELO COSTEO'!G16</f>
        <v>PHYWE</v>
      </c>
      <c r="E5" s="4">
        <f>+'[1]MODELO COSTEO'!AB16</f>
        <v>7842.997904209813</v>
      </c>
      <c r="F5" s="2">
        <f>+'[1]MODELO COSTEO'!I16</f>
        <v>1</v>
      </c>
      <c r="G5" s="4">
        <f>+F5*E5</f>
        <v>7842.997904209813</v>
      </c>
      <c r="H5" s="5">
        <v>0.19</v>
      </c>
      <c r="I5" s="4">
        <f>H5*G5</f>
        <v>1490.1696017998645</v>
      </c>
      <c r="J5" s="4">
        <f>I5+G5</f>
        <v>9333.1675060096768</v>
      </c>
    </row>
    <row r="6" spans="2:10" x14ac:dyDescent="0.35">
      <c r="B6" s="2" t="str">
        <f>+'[1]MODELO COSTEO'!D17</f>
        <v>06959-00</v>
      </c>
      <c r="C6" s="2" t="str">
        <f>+'[1]MODELO COSTEO'!E17</f>
        <v>PHYWE TUBO DE RAYOS FILIFORMES</v>
      </c>
      <c r="D6" s="3" t="str">
        <f>+'[1]MODELO COSTEO'!G17</f>
        <v>PHYWE</v>
      </c>
      <c r="E6" s="4">
        <f>+'[1]MODELO COSTEO'!AB17</f>
        <v>4211.8069342308818</v>
      </c>
      <c r="F6" s="2">
        <f>+'[1]MODELO COSTEO'!I17</f>
        <v>1</v>
      </c>
      <c r="G6" s="4">
        <f t="shared" ref="G6:G9" si="0">+F6*E6</f>
        <v>4211.8069342308818</v>
      </c>
      <c r="H6" s="5">
        <v>0.19</v>
      </c>
      <c r="I6" s="4">
        <f t="shared" ref="I6:I9" si="1">H6*G6</f>
        <v>800.2433175038675</v>
      </c>
      <c r="J6" s="4">
        <f t="shared" ref="J6:J9" si="2">I6+G6</f>
        <v>5012.0502517347495</v>
      </c>
    </row>
    <row r="7" spans="2:10" x14ac:dyDescent="0.35">
      <c r="B7" s="2" t="str">
        <f>+'[1]MODELO COSTEO'!D18</f>
        <v>P2230101</v>
      </c>
      <c r="C7" s="2" t="str">
        <f>+'[1]MODELO COSTEO'!E18</f>
        <v>Difracción en una rendija y Heisenberg  principio de incertidumbre</v>
      </c>
      <c r="D7" s="3" t="str">
        <f>+'[1]MODELO COSTEO'!G18</f>
        <v>PHYWE</v>
      </c>
      <c r="E7" s="4">
        <f>+'[1]MODELO COSTEO'!AB18</f>
        <v>3434.2966046822025</v>
      </c>
      <c r="F7" s="2">
        <f>+'[1]MODELO COSTEO'!I18</f>
        <v>1</v>
      </c>
      <c r="G7" s="4">
        <f t="shared" si="0"/>
        <v>3434.2966046822025</v>
      </c>
      <c r="H7" s="5">
        <v>0.19</v>
      </c>
      <c r="I7" s="4">
        <f t="shared" si="1"/>
        <v>652.51635488961847</v>
      </c>
      <c r="J7" s="4">
        <f t="shared" si="2"/>
        <v>4086.812959571821</v>
      </c>
    </row>
    <row r="8" spans="2:10" x14ac:dyDescent="0.35">
      <c r="B8" s="2" t="str">
        <f>+'[1]MODELO COSTEO'!D19</f>
        <v>08120-03</v>
      </c>
      <c r="C8" s="2" t="str">
        <f>+'[1]MODELO COSTEO'!E19</f>
        <v>LÁMPARA ESPECTRAL He, PICO 9</v>
      </c>
      <c r="D8" s="3" t="str">
        <f>+'[1]MODELO COSTEO'!G19</f>
        <v>PHYWE</v>
      </c>
      <c r="E8" s="4">
        <f>+'[1]MODELO COSTEO'!AB19</f>
        <v>1144.8435746742086</v>
      </c>
      <c r="F8" s="2">
        <f>+'[1]MODELO COSTEO'!I19</f>
        <v>1</v>
      </c>
      <c r="G8" s="4">
        <f t="shared" si="0"/>
        <v>1144.8435746742086</v>
      </c>
      <c r="H8" s="5">
        <v>0.19</v>
      </c>
      <c r="I8" s="4">
        <f t="shared" si="1"/>
        <v>217.52027918809964</v>
      </c>
      <c r="J8" s="4">
        <f t="shared" si="2"/>
        <v>1362.3638538623084</v>
      </c>
    </row>
    <row r="9" spans="2:10" ht="15" thickBot="1" x14ac:dyDescent="0.4">
      <c r="B9" s="2" t="str">
        <f>+'[1]MODELO COSTEO'!D20</f>
        <v>08120-07</v>
      </c>
      <c r="C9" s="2" t="str">
        <f>+'[1]MODELO COSTEO'!E20</f>
        <v>LÁMPARA ESPECTRAL Na, PICO 9</v>
      </c>
      <c r="D9" s="3" t="str">
        <f>+'[1]MODELO COSTEO'!G20</f>
        <v>PHYWE</v>
      </c>
      <c r="E9" s="4">
        <f>+'[1]MODELO COSTEO'!AB20</f>
        <v>1086.3137395681654</v>
      </c>
      <c r="F9" s="2">
        <f>+'[1]MODELO COSTEO'!I20</f>
        <v>1</v>
      </c>
      <c r="G9" s="4">
        <f t="shared" si="0"/>
        <v>1086.3137395681654</v>
      </c>
      <c r="H9" s="5">
        <v>0.19</v>
      </c>
      <c r="I9" s="4">
        <f t="shared" si="1"/>
        <v>206.39961051795143</v>
      </c>
      <c r="J9" s="4">
        <f t="shared" si="2"/>
        <v>1292.7133500861169</v>
      </c>
    </row>
    <row r="10" spans="2:10" ht="15" thickBot="1" x14ac:dyDescent="0.4">
      <c r="B10" s="6" t="s">
        <v>9</v>
      </c>
      <c r="C10" s="7"/>
      <c r="D10" s="7"/>
      <c r="E10" s="7"/>
      <c r="F10" s="8"/>
      <c r="G10" s="9">
        <f>SUM(G5:G9)</f>
        <v>17720.258757365271</v>
      </c>
      <c r="H10" s="9"/>
      <c r="I10" s="9">
        <f>SUM(I5:I9)</f>
        <v>3366.8491638994014</v>
      </c>
      <c r="J10" s="9">
        <f>SUM(J5:J9)</f>
        <v>21087.107921264673</v>
      </c>
    </row>
  </sheetData>
  <mergeCells count="1">
    <mergeCell ref="B10:F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PRECIOS DE VENTA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Angie Lizeth Mirque Canchon</dc:creator>
  <cp:lastModifiedBy>Angie Lizeth Mirque Canchon</cp:lastModifiedBy>
  <dcterms:created xsi:type="dcterms:W3CDTF">2024-06-19T15:21:07Z</dcterms:created>
  <dcterms:modified xsi:type="dcterms:W3CDTF">2024-06-19T15:21:34Z</dcterms:modified>
</cp:coreProperties>
</file>