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4134E850-7DD2-43BF-B414-1CF715940513}" xr6:coauthVersionLast="47" xr6:coauthVersionMax="47" xr10:uidLastSave="{00000000-0000-0000-0000-000000000000}"/>
  <bookViews>
    <workbookView xWindow="-28920" yWindow="1515" windowWidth="29040" windowHeight="15720" xr2:uid="{8E30D6A6-79E2-4654-B4D0-580851DC5F1C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 s="1"/>
  <c r="I10" i="1" s="1"/>
  <c r="J10" i="1" s="1"/>
  <c r="E10" i="1"/>
  <c r="D10" i="1"/>
  <c r="C10" i="1"/>
  <c r="B10" i="1"/>
  <c r="F9" i="1"/>
  <c r="G9" i="1" s="1"/>
  <c r="I9" i="1" s="1"/>
  <c r="J9" i="1" s="1"/>
  <c r="E9" i="1"/>
  <c r="D9" i="1"/>
  <c r="C9" i="1"/>
  <c r="B9" i="1"/>
  <c r="F8" i="1"/>
  <c r="G8" i="1" s="1"/>
  <c r="I8" i="1" s="1"/>
  <c r="J8" i="1" s="1"/>
  <c r="E8" i="1"/>
  <c r="D8" i="1"/>
  <c r="C8" i="1"/>
  <c r="B8" i="1"/>
  <c r="F7" i="1"/>
  <c r="G7" i="1" s="1"/>
  <c r="I7" i="1" s="1"/>
  <c r="J7" i="1" s="1"/>
  <c r="E7" i="1"/>
  <c r="D7" i="1"/>
  <c r="C7" i="1"/>
  <c r="B7" i="1"/>
  <c r="F6" i="1"/>
  <c r="G6" i="1" s="1"/>
  <c r="I6" i="1" s="1"/>
  <c r="J6" i="1" s="1"/>
  <c r="E6" i="1"/>
  <c r="D6" i="1"/>
  <c r="C6" i="1"/>
  <c r="B6" i="1"/>
  <c r="F5" i="1"/>
  <c r="G5" i="1" s="1"/>
  <c r="E5" i="1"/>
  <c r="D5" i="1"/>
  <c r="C5" i="1"/>
  <c r="B5" i="1"/>
  <c r="G11" i="1" l="1"/>
  <c r="I5" i="1"/>
  <c r="J5" i="1" l="1"/>
  <c r="J11" i="1" s="1"/>
  <c r="I11" i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<sst xmlns="http://schemas.openxmlformats.org/spreadsheetml/2006/main" count="10" uniqueCount="10">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</sst>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EUR]\ * #,##0.00_-;\-[$EUR]\ * #,##0.00_-;_-[$EUR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</cellXfs>
  <cellStyles count="3">
    <cellStyle name="Normal" xfId="0" builtinId="0"/>
    <cellStyle name="Normal 3" xfId="2" xr:uid="{7C216416-8C67-4914-965C-23EE52C6990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57-24%20INSTITUCION%20UNIVERSITARIA%20COLEGIO%20MAYOR%20DE%20ANTIOQUIA.xlsx" TargetMode="External"/><Relationship Id="rId1" Type="http://schemas.openxmlformats.org/officeDocument/2006/relationships/externalLinkPath" Target="/Costos/PRECIOS/ANALISIS%20DE%20PRECIOS%20DE%20VENTA/PHY-2857-24%20INSTITUCION%20UNIVERSITARIA%20COLEGIO%20MAYOR%20DE%20ANTIOQU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GASTOS"/>
      <sheetName val="LISTAS DESPLEGABLES"/>
      <sheetName val="MODELO COSTEO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/>
      <sheetData sheetId="3">
        <row r="16">
          <cell r="D16" t="str">
            <v>15250-88D</v>
          </cell>
          <cell r="E16" t="str">
            <v>TESS advanced Física set Líneas Equipotenciales y Campo Eléctrico, ÄQU</v>
          </cell>
          <cell r="G16" t="str">
            <v>PHYWE</v>
          </cell>
          <cell r="I16">
            <v>1</v>
          </cell>
          <cell r="AB16">
            <v>7572424.9857924171</v>
          </cell>
        </row>
        <row r="17">
          <cell r="D17" t="str">
            <v>25264-88D</v>
          </cell>
          <cell r="E17" t="str">
            <v>TESS advanced Física Eléctrica/Electrónica con sistema de módulos, básico Eléctrica, EB-1</v>
          </cell>
          <cell r="G17" t="str">
            <v>PHYWE</v>
          </cell>
          <cell r="I17">
            <v>1</v>
          </cell>
          <cell r="AB17">
            <v>16895358.604664125</v>
          </cell>
        </row>
        <row r="18">
          <cell r="D18" t="str">
            <v>13471-88</v>
          </cell>
          <cell r="E18" t="str">
            <v>TESS advanced Electricidad/Electrónica EB-1, consumibles para 10 grupos</v>
          </cell>
          <cell r="G18" t="str">
            <v>PHYWE</v>
          </cell>
          <cell r="I18">
            <v>1</v>
          </cell>
          <cell r="AB18">
            <v>5751109.26193689</v>
          </cell>
        </row>
        <row r="19">
          <cell r="D19" t="str">
            <v>07122-00</v>
          </cell>
          <cell r="E19" t="str">
            <v>Multímetro digital, 3 1/2-visualizado de caracteres</v>
          </cell>
          <cell r="G19" t="str">
            <v>PHYWE</v>
          </cell>
          <cell r="I19">
            <v>2</v>
          </cell>
          <cell r="AB19">
            <v>1160449.5432772795</v>
          </cell>
        </row>
        <row r="20">
          <cell r="D20" t="str">
            <v>EAK-P-6125</v>
          </cell>
          <cell r="E20" t="str">
            <v>Fuente de alimentación de laboratorio AC/DC 1 - 15 V/5 A</v>
          </cell>
          <cell r="G20" t="str">
            <v>PHYWE</v>
          </cell>
          <cell r="I20">
            <v>1</v>
          </cell>
          <cell r="AB20">
            <v>4307431.3555546487</v>
          </cell>
        </row>
        <row r="21">
          <cell r="D21" t="str">
            <v>25264-61</v>
          </cell>
          <cell r="E21" t="str">
            <v>AR-content for TESS Electrics 1 - class license</v>
          </cell>
          <cell r="G21" t="str">
            <v>PHYWE</v>
          </cell>
          <cell r="I21">
            <v>1</v>
          </cell>
          <cell r="AB21">
            <v>1357135.906544615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A3A-F4F2-438A-902C-032245E9F142}">
  <dimension ref="B4:J11"/>
  <sheetViews>
    <sheetView showGridLines="0" tabSelected="1" topLeftCell="B1" zoomScale="87" zoomScaleNormal="87" workbookViewId="0">
      <selection activeCell="F18" sqref="F18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47.36328125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2.6328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COSTEO'!D16</f>
        <v>15250-88D</v>
      </c>
      <c r="C5" s="2" t="str">
        <f>+'[1]MODELO COSTEO'!E16</f>
        <v>TESS advanced Física set Líneas Equipotenciales y Campo Eléctrico, ÄQU</v>
      </c>
      <c r="D5" s="3" t="str">
        <f>+'[1]MODELO COSTEO'!G16</f>
        <v>PHYWE</v>
      </c>
      <c r="E5" s="4">
        <f>+'[1]MODELO COSTEO'!AB16</f>
        <v>7572424.9857924171</v>
      </c>
      <c r="F5" s="2">
        <f>+'[1]MODELO COSTEO'!I16</f>
        <v>1</v>
      </c>
      <c r="G5" s="4">
        <f>+F5*E5</f>
        <v>7572424.9857924171</v>
      </c>
      <c r="H5" s="5">
        <v>0.19</v>
      </c>
      <c r="I5" s="4">
        <f>H5*G5</f>
        <v>1438760.7473005592</v>
      </c>
      <c r="J5" s="4">
        <f>I5+G5</f>
        <v>9011185.7330929767</v>
      </c>
    </row>
    <row r="6" spans="2:10" x14ac:dyDescent="0.35">
      <c r="B6" s="2" t="str">
        <f>+'[1]MODELO COSTEO'!D17</f>
        <v>25264-88D</v>
      </c>
      <c r="C6" s="2" t="str">
        <f>+'[1]MODELO COSTEO'!E17</f>
        <v>TESS advanced Física Eléctrica/Electrónica con sistema de módulos, básico Eléctrica, EB-1</v>
      </c>
      <c r="D6" s="3" t="str">
        <f>+'[1]MODELO COSTEO'!G17</f>
        <v>PHYWE</v>
      </c>
      <c r="E6" s="4">
        <f>+'[1]MODELO COSTEO'!AB17</f>
        <v>16895358.604664125</v>
      </c>
      <c r="F6" s="2">
        <f>+'[1]MODELO COSTEO'!I17</f>
        <v>1</v>
      </c>
      <c r="G6" s="4">
        <f t="shared" ref="G6:G10" si="0">+F6*E6</f>
        <v>16895358.604664125</v>
      </c>
      <c r="H6" s="5">
        <v>0.19</v>
      </c>
      <c r="I6" s="4">
        <f t="shared" ref="I6:I10" si="1">H6*G6</f>
        <v>3210118.1348861838</v>
      </c>
      <c r="J6" s="4">
        <f t="shared" ref="J6:J10" si="2">I6+G6</f>
        <v>20105476.739550307</v>
      </c>
    </row>
    <row r="7" spans="2:10" x14ac:dyDescent="0.35">
      <c r="B7" s="2" t="str">
        <f>+'[1]MODELO COSTEO'!D18</f>
        <v>13471-88</v>
      </c>
      <c r="C7" s="2" t="str">
        <f>+'[1]MODELO COSTEO'!E18</f>
        <v>TESS advanced Electricidad/Electrónica EB-1, consumibles para 10 grupos</v>
      </c>
      <c r="D7" s="3" t="str">
        <f>+'[1]MODELO COSTEO'!G18</f>
        <v>PHYWE</v>
      </c>
      <c r="E7" s="4">
        <f>+'[1]MODELO COSTEO'!AB18</f>
        <v>5751109.26193689</v>
      </c>
      <c r="F7" s="2">
        <f>+'[1]MODELO COSTEO'!I18</f>
        <v>1</v>
      </c>
      <c r="G7" s="4">
        <f t="shared" si="0"/>
        <v>5751109.26193689</v>
      </c>
      <c r="H7" s="5">
        <v>0.19</v>
      </c>
      <c r="I7" s="4">
        <f t="shared" si="1"/>
        <v>1092710.7597680092</v>
      </c>
      <c r="J7" s="4">
        <f t="shared" si="2"/>
        <v>6843820.0217048991</v>
      </c>
    </row>
    <row r="8" spans="2:10" x14ac:dyDescent="0.35">
      <c r="B8" s="2" t="str">
        <f>+'[1]MODELO COSTEO'!D19</f>
        <v>07122-00</v>
      </c>
      <c r="C8" s="2" t="str">
        <f>+'[1]MODELO COSTEO'!E19</f>
        <v>Multímetro digital, 3 1/2-visualizado de caracteres</v>
      </c>
      <c r="D8" s="3" t="str">
        <f>+'[1]MODELO COSTEO'!G19</f>
        <v>PHYWE</v>
      </c>
      <c r="E8" s="4">
        <f>+'[1]MODELO COSTEO'!AB19</f>
        <v>1160449.5432772795</v>
      </c>
      <c r="F8" s="2">
        <f>+'[1]MODELO COSTEO'!I19</f>
        <v>2</v>
      </c>
      <c r="G8" s="4">
        <f t="shared" si="0"/>
        <v>2320899.0865545589</v>
      </c>
      <c r="H8" s="5">
        <v>0.19</v>
      </c>
      <c r="I8" s="4">
        <f t="shared" si="1"/>
        <v>440970.8264453662</v>
      </c>
      <c r="J8" s="4">
        <f t="shared" si="2"/>
        <v>2761869.9129999252</v>
      </c>
    </row>
    <row r="9" spans="2:10" x14ac:dyDescent="0.35">
      <c r="B9" s="2" t="str">
        <f>+'[1]MODELO COSTEO'!D20</f>
        <v>EAK-P-6125</v>
      </c>
      <c r="C9" s="2" t="str">
        <f>+'[1]MODELO COSTEO'!E20</f>
        <v>Fuente de alimentación de laboratorio AC/DC 1 - 15 V/5 A</v>
      </c>
      <c r="D9" s="3" t="str">
        <f>+'[1]MODELO COSTEO'!G20</f>
        <v>PHYWE</v>
      </c>
      <c r="E9" s="4">
        <f>+'[1]MODELO COSTEO'!AB20</f>
        <v>4307431.3555546487</v>
      </c>
      <c r="F9" s="2">
        <f>+'[1]MODELO COSTEO'!I20</f>
        <v>1</v>
      </c>
      <c r="G9" s="4">
        <f t="shared" si="0"/>
        <v>4307431.3555546487</v>
      </c>
      <c r="H9" s="5">
        <v>0.19</v>
      </c>
      <c r="I9" s="4">
        <f t="shared" si="1"/>
        <v>818411.95755538321</v>
      </c>
      <c r="J9" s="4">
        <f t="shared" si="2"/>
        <v>5125843.3131100321</v>
      </c>
    </row>
    <row r="10" spans="2:10" ht="15" thickBot="1" x14ac:dyDescent="0.4">
      <c r="B10" s="2" t="str">
        <f>+'[1]MODELO COSTEO'!D21</f>
        <v>25264-61</v>
      </c>
      <c r="C10" s="2" t="str">
        <f>+'[1]MODELO COSTEO'!E21</f>
        <v>AR-content for TESS Electrics 1 - class license</v>
      </c>
      <c r="D10" s="3" t="str">
        <f>+'[1]MODELO COSTEO'!G21</f>
        <v>PHYWE</v>
      </c>
      <c r="E10" s="4">
        <f>+'[1]MODELO COSTEO'!AB21</f>
        <v>1357135.906544615</v>
      </c>
      <c r="F10" s="2">
        <f>+'[1]MODELO COSTEO'!I21</f>
        <v>1</v>
      </c>
      <c r="G10" s="4">
        <f t="shared" si="0"/>
        <v>1357135.906544615</v>
      </c>
      <c r="H10" s="5">
        <v>0.19</v>
      </c>
      <c r="I10" s="4">
        <f t="shared" si="1"/>
        <v>257855.82224347687</v>
      </c>
      <c r="J10" s="4">
        <f t="shared" si="2"/>
        <v>1614991.7287880918</v>
      </c>
    </row>
    <row r="11" spans="2:10" ht="15" thickBot="1" x14ac:dyDescent="0.4">
      <c r="B11" s="6" t="s">
        <v>9</v>
      </c>
      <c r="C11" s="7"/>
      <c r="D11" s="7"/>
      <c r="E11" s="7"/>
      <c r="F11" s="8"/>
      <c r="G11" s="9">
        <f>SUM(G5:G10)</f>
        <v>38204359.201047257</v>
      </c>
      <c r="H11" s="9"/>
      <c r="I11" s="9">
        <f t="shared" ref="I11:J11" si="3">SUM(I5:I10)</f>
        <v>7258828.2481989786</v>
      </c>
      <c r="J11" s="9">
        <f t="shared" si="3"/>
        <v>45463187.449246235</v>
      </c>
    </row>
  </sheetData>
  <mergeCells count="1"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2024-06-24T20:15:03Z</dcterms:created>
  <dcterms:modified xsi:type="dcterms:W3CDTF">2024-06-24T20:15:22Z</dcterms:modified>
</cp:coreProperties>
</file>