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532768D6-436E-4156-8E72-2BCEB64D13CA}" xr6:coauthVersionLast="47" xr6:coauthVersionMax="47" xr10:uidLastSave="{00000000-0000-0000-0000-000000000000}"/>
  <bookViews>
    <workbookView xWindow="-28920" yWindow="1515" windowWidth="29040" windowHeight="15720" xr2:uid="{F21487C7-9641-4A55-84E7-FC89639F32EA}"/>
  </bookViews>
  <sheets>
    <sheet name="PRECIOS DE VENTA" sheetId="1" r:id="rId1"/>
  </sheets>
  <externalReferences>
    <externalReference r:id="rId2"/>
    <externalReference r:id="rId3"/>
    <externalReference r:id="rId4"/>
  </externalReferences>
  <definedNames>
    <definedName name="TAX" localSheetId="0">'[3]FACTURACION ESPERADA X CANAL '!$A$48</definedName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I11" i="1" s="1"/>
  <c r="J11" i="1" s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I9" i="1"/>
  <c r="J9" i="1" s="1"/>
  <c r="G9" i="1"/>
  <c r="F9" i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I6" i="1"/>
  <c r="J6" i="1" s="1"/>
  <c r="G6" i="1"/>
  <c r="F6" i="1"/>
  <c r="E6" i="1"/>
  <c r="D6" i="1"/>
  <c r="C6" i="1"/>
  <c r="B6" i="1"/>
  <c r="F5" i="1"/>
  <c r="G5" i="1" s="1"/>
  <c r="I5" i="1" s="1"/>
  <c r="J5" i="1" s="1"/>
  <c r="E5" i="1"/>
  <c r="D5" i="1"/>
  <c r="C5" i="1"/>
  <c r="B5" i="1"/>
  <c r="F4" i="1"/>
  <c r="G4" i="1" s="1"/>
  <c r="E4" i="1"/>
  <c r="D4" i="1"/>
  <c r="C4" i="1"/>
  <c r="B4" i="1"/>
  <c r="I3" i="1"/>
  <c r="G3" i="1"/>
  <c r="F3" i="1"/>
  <c r="E3" i="1"/>
  <c r="D3" i="1"/>
  <c r="C3" i="1"/>
  <c r="B3" i="1"/>
  <c r="D2" i="1"/>
  <c r="C2" i="1"/>
  <c r="B2" i="1"/>
  <c r="I4" i="1" l="1"/>
  <c r="J4" i="1" s="1"/>
  <c r="G12" i="1"/>
  <c r="J3" i="1"/>
  <c r="J12" i="1" s="1"/>
  <c r="I12" i="1" l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<sst xmlns="http://schemas.openxmlformats.org/spreadsheetml/2006/main" count="7" uniqueCount="7">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</sst>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EUR]\ * #,##0.00_-;\-[$EUR]\ * #,##0.00_-;_-[$EUR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2" applyNumberFormat="1" applyFont="1" applyFill="1" applyBorder="1" applyAlignment="1"/>
    <xf numFmtId="42" fontId="5" fillId="2" borderId="5" xfId="2" applyNumberFormat="1" applyFont="1" applyFill="1" applyBorder="1" applyAlignment="1"/>
  </cellXfs>
  <cellStyles count="3">
    <cellStyle name="Normal" xfId="0" builtinId="0"/>
    <cellStyle name="Normal 3" xfId="1" xr:uid="{4A63F000-1AF2-4724-A0D2-8510A7F70365}"/>
    <cellStyle name="Porcentaje 2" xfId="2" xr:uid="{A899C3BD-8E22-4168-A95B-7D6E86EA3D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PHY%202751-23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764-23%20%20FUNDACION%20UNIVERSITARIA%20AUTONOMA%20DE%20LAS%20AMERICAS.xlsx" TargetMode="External"/><Relationship Id="rId1" Type="http://schemas.openxmlformats.org/officeDocument/2006/relationships/externalLinkPath" Target="/Costos/PRECIOS/ANALISIS%20DE%20PRECIOS%20DE%20VENTA/PHY-2764-23%20%20FUNDACION%20UNIVERSITARIA%20AUTONOMA%20DE%20LAS%20AMERICA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9">
          <cell r="C9" t="str">
            <v xml:space="preserve">Ejecutivo Comercial </v>
          </cell>
        </row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30 MAYO 23"/>
      <sheetName val="SOLICITUD 12 ABRIL"/>
      <sheetName val="GASTOS 12 ABRIL"/>
      <sheetName val="LISTAS DESPLEGABLES"/>
      <sheetName val="MODELO COSTEO 30 MAYO 23 "/>
      <sheetName val="MODELO COSTEO 12 ABRIL"/>
      <sheetName val="ERI PROYECTADO"/>
      <sheetName val="PRECIOS DE VENTA"/>
      <sheetName val="COMENTARIOS "/>
    </sheetNames>
    <sheetDataSet>
      <sheetData sheetId="0"/>
      <sheetData sheetId="1"/>
      <sheetData sheetId="2"/>
      <sheetData sheetId="3"/>
      <sheetData sheetId="4"/>
      <sheetData sheetId="5">
        <row r="16">
          <cell r="D16" t="str">
            <v>25276-88</v>
          </cell>
          <cell r="E16" t="str">
            <v>TESS advanced Física set básico Óptica 1, OE-1, incluye caja de luces</v>
          </cell>
          <cell r="G16" t="str">
            <v>PHYWE</v>
          </cell>
          <cell r="I16">
            <v>1</v>
          </cell>
          <cell r="AB16">
            <v>714.766192910879</v>
          </cell>
        </row>
        <row r="17">
          <cell r="D17" t="str">
            <v>08129-09</v>
          </cell>
          <cell r="E17" t="str">
            <v>Lámpara halógena, 12V/20W</v>
          </cell>
          <cell r="G17" t="str">
            <v>PHYWE</v>
          </cell>
          <cell r="I17">
            <v>1</v>
          </cell>
          <cell r="AB17">
            <v>20.471458923175664</v>
          </cell>
        </row>
        <row r="18">
          <cell r="D18" t="str">
            <v>EAK-P-6125</v>
          </cell>
          <cell r="E18" t="str">
            <v>Fuente de alimentación de laboratorio AC/DC 1 - 15 V/5 A</v>
          </cell>
          <cell r="G18" t="str">
            <v>PHYWE</v>
          </cell>
          <cell r="I18">
            <v>1</v>
          </cell>
          <cell r="AB18">
            <v>759.87279731787623</v>
          </cell>
        </row>
        <row r="19">
          <cell r="D19" t="str">
            <v>25277-88D</v>
          </cell>
          <cell r="E19" t="str">
            <v>TESS advanced Física set complementario Óptica 2 digital, OE-2</v>
          </cell>
          <cell r="G19" t="str">
            <v>PHYWE</v>
          </cell>
          <cell r="I19">
            <v>1</v>
          </cell>
          <cell r="AB19">
            <v>1804.2641762798892</v>
          </cell>
        </row>
        <row r="20">
          <cell r="D20" t="str">
            <v>13250-77</v>
          </cell>
          <cell r="E20" t="str">
            <v>TESS advanced Física set complementario Óptica Mezcla de Colores</v>
          </cell>
          <cell r="G20" t="str">
            <v>PHYWE</v>
          </cell>
          <cell r="I20">
            <v>1</v>
          </cell>
          <cell r="AB20">
            <v>194.30537283014189</v>
          </cell>
        </row>
        <row r="21">
          <cell r="D21" t="str">
            <v>13462-88</v>
          </cell>
          <cell r="E21" t="str">
            <v>TESS advanced Óptica OE-2, consumibles para 10 grupos</v>
          </cell>
          <cell r="G21" t="str">
            <v>PHYWE</v>
          </cell>
          <cell r="I21">
            <v>1</v>
          </cell>
          <cell r="AB21">
            <v>10.062242521560922</v>
          </cell>
        </row>
        <row r="22">
          <cell r="D22" t="str">
            <v>15280-88</v>
          </cell>
          <cell r="E22" t="str">
            <v>TESS advanced Física set complementario Óptica 3, OE-3</v>
          </cell>
          <cell r="G22" t="str">
            <v>PHYWE</v>
          </cell>
          <cell r="I22">
            <v>1</v>
          </cell>
          <cell r="AB22">
            <v>1429.532385821758</v>
          </cell>
        </row>
        <row r="23">
          <cell r="D23" t="str">
            <v>13463-88</v>
          </cell>
          <cell r="E23" t="str">
            <v>TESS advanced Óptica OE-3, consumibles para 10 grupos</v>
          </cell>
          <cell r="G23" t="str">
            <v>PHYWE</v>
          </cell>
          <cell r="I23">
            <v>1</v>
          </cell>
          <cell r="AB23">
            <v>20.471458923175664</v>
          </cell>
        </row>
        <row r="24">
          <cell r="D24">
            <v>8187091000</v>
          </cell>
          <cell r="E24" t="str">
            <v>Glicerina</v>
          </cell>
          <cell r="G24" t="str">
            <v>ARTILAB</v>
          </cell>
          <cell r="I24">
            <v>2</v>
          </cell>
          <cell r="AB24">
            <v>188.59914391375335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94C6-1944-4B0E-84B6-C0A42677E5DA}">
  <dimension ref="B2:J12"/>
  <sheetViews>
    <sheetView showGridLines="0" tabSelected="1" workbookViewId="0">
      <selection activeCell="G16" sqref="G16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66.7265625" customWidth="1"/>
    <col min="4" max="5" width="18.1796875" customWidth="1"/>
    <col min="7" max="7" width="16.7265625" bestFit="1" customWidth="1"/>
    <col min="9" max="9" width="16.1796875" bestFit="1" customWidth="1"/>
    <col min="10" max="10" width="16.7265625" bestFit="1" customWidth="1"/>
  </cols>
  <sheetData>
    <row r="2" spans="2:10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0" x14ac:dyDescent="0.35">
      <c r="B3" s="2" t="str">
        <f>+'[2]MODELO COSTEO 12 ABRIL'!D16</f>
        <v>25276-88</v>
      </c>
      <c r="C3" s="2" t="str">
        <f>+'[2]MODELO COSTEO 12 ABRIL'!E16</f>
        <v>TESS advanced Física set básico Óptica 1, OE-1, incluye caja de luces</v>
      </c>
      <c r="D3" s="3" t="str">
        <f>+'[2]MODELO COSTEO 12 ABRIL'!G16</f>
        <v>PHYWE</v>
      </c>
      <c r="E3" s="4">
        <f>+'[2]MODELO COSTEO 12 ABRIL'!AB16</f>
        <v>714.766192910879</v>
      </c>
      <c r="F3" s="2">
        <f>+'[2]MODELO COSTEO 12 ABRIL'!I16</f>
        <v>1</v>
      </c>
      <c r="G3" s="4">
        <f>F3*E3</f>
        <v>714.766192910879</v>
      </c>
      <c r="H3" s="5">
        <v>0.19</v>
      </c>
      <c r="I3" s="4">
        <f>H3*G3</f>
        <v>135.80557665306702</v>
      </c>
      <c r="J3" s="4">
        <f>I3+G3</f>
        <v>850.57176956394596</v>
      </c>
    </row>
    <row r="4" spans="2:10" x14ac:dyDescent="0.35">
      <c r="B4" s="2" t="str">
        <f>+'[2]MODELO COSTEO 12 ABRIL'!D17</f>
        <v>08129-09</v>
      </c>
      <c r="C4" s="2" t="str">
        <f>+'[2]MODELO COSTEO 12 ABRIL'!E17</f>
        <v>Lámpara halógena, 12V/20W</v>
      </c>
      <c r="D4" s="3" t="str">
        <f>+'[2]MODELO COSTEO 12 ABRIL'!G17</f>
        <v>PHYWE</v>
      </c>
      <c r="E4" s="4">
        <f>+'[2]MODELO COSTEO 12 ABRIL'!AB17</f>
        <v>20.471458923175664</v>
      </c>
      <c r="F4" s="2">
        <f>+'[2]MODELO COSTEO 12 ABRIL'!I17</f>
        <v>1</v>
      </c>
      <c r="G4" s="4">
        <f t="shared" ref="G4:G11" si="0">F4*E4</f>
        <v>20.471458923175664</v>
      </c>
      <c r="H4" s="5">
        <v>0.19</v>
      </c>
      <c r="I4" s="4">
        <f t="shared" ref="I4:I11" si="1">H4*G4</f>
        <v>3.8895771954033762</v>
      </c>
      <c r="J4" s="4">
        <f t="shared" ref="J4:J11" si="2">I4+G4</f>
        <v>24.36103611857904</v>
      </c>
    </row>
    <row r="5" spans="2:10" x14ac:dyDescent="0.35">
      <c r="B5" s="2" t="str">
        <f>+'[2]MODELO COSTEO 12 ABRIL'!D18</f>
        <v>EAK-P-6125</v>
      </c>
      <c r="C5" s="2" t="str">
        <f>+'[2]MODELO COSTEO 12 ABRIL'!E18</f>
        <v>Fuente de alimentación de laboratorio AC/DC 1 - 15 V/5 A</v>
      </c>
      <c r="D5" s="3" t="str">
        <f>+'[2]MODELO COSTEO 12 ABRIL'!G18</f>
        <v>PHYWE</v>
      </c>
      <c r="E5" s="4">
        <f>+'[2]MODELO COSTEO 12 ABRIL'!AB18</f>
        <v>759.87279731787623</v>
      </c>
      <c r="F5" s="2">
        <f>+'[2]MODELO COSTEO 12 ABRIL'!I18</f>
        <v>1</v>
      </c>
      <c r="G5" s="4">
        <f t="shared" si="0"/>
        <v>759.87279731787623</v>
      </c>
      <c r="H5" s="5">
        <v>0.19</v>
      </c>
      <c r="I5" s="4">
        <f t="shared" si="1"/>
        <v>144.37583149039648</v>
      </c>
      <c r="J5" s="4">
        <f t="shared" si="2"/>
        <v>904.24862880827277</v>
      </c>
    </row>
    <row r="6" spans="2:10" x14ac:dyDescent="0.35">
      <c r="B6" s="2" t="str">
        <f>+'[2]MODELO COSTEO 12 ABRIL'!D19</f>
        <v>25277-88D</v>
      </c>
      <c r="C6" s="2" t="str">
        <f>+'[2]MODELO COSTEO 12 ABRIL'!E19</f>
        <v>TESS advanced Física set complementario Óptica 2 digital, OE-2</v>
      </c>
      <c r="D6" s="3" t="str">
        <f>+'[2]MODELO COSTEO 12 ABRIL'!G19</f>
        <v>PHYWE</v>
      </c>
      <c r="E6" s="4">
        <f>+'[2]MODELO COSTEO 12 ABRIL'!AB19</f>
        <v>1804.2641762798892</v>
      </c>
      <c r="F6" s="2">
        <f>+'[2]MODELO COSTEO 12 ABRIL'!I19</f>
        <v>1</v>
      </c>
      <c r="G6" s="4">
        <f t="shared" si="0"/>
        <v>1804.2641762798892</v>
      </c>
      <c r="H6" s="5">
        <v>0.19</v>
      </c>
      <c r="I6" s="4">
        <f t="shared" si="1"/>
        <v>342.81019349317893</v>
      </c>
      <c r="J6" s="4">
        <f t="shared" si="2"/>
        <v>2147.0743697730682</v>
      </c>
    </row>
    <row r="7" spans="2:10" x14ac:dyDescent="0.35">
      <c r="B7" s="2" t="str">
        <f>+'[2]MODELO COSTEO 12 ABRIL'!D20</f>
        <v>13250-77</v>
      </c>
      <c r="C7" s="2" t="str">
        <f>+'[2]MODELO COSTEO 12 ABRIL'!E20</f>
        <v>TESS advanced Física set complementario Óptica Mezcla de Colores</v>
      </c>
      <c r="D7" s="3" t="str">
        <f>+'[2]MODELO COSTEO 12 ABRIL'!G20</f>
        <v>PHYWE</v>
      </c>
      <c r="E7" s="4">
        <f>+'[2]MODELO COSTEO 12 ABRIL'!AB20</f>
        <v>194.30537283014189</v>
      </c>
      <c r="F7" s="2">
        <f>+'[2]MODELO COSTEO 12 ABRIL'!I20</f>
        <v>1</v>
      </c>
      <c r="G7" s="4">
        <f t="shared" si="0"/>
        <v>194.30537283014189</v>
      </c>
      <c r="H7" s="5">
        <v>0.19</v>
      </c>
      <c r="I7" s="4">
        <f t="shared" si="1"/>
        <v>36.918020837726957</v>
      </c>
      <c r="J7" s="4">
        <f t="shared" si="2"/>
        <v>231.22339366786883</v>
      </c>
    </row>
    <row r="8" spans="2:10" x14ac:dyDescent="0.35">
      <c r="B8" s="2" t="str">
        <f>+'[2]MODELO COSTEO 12 ABRIL'!D21</f>
        <v>13462-88</v>
      </c>
      <c r="C8" s="2" t="str">
        <f>+'[2]MODELO COSTEO 12 ABRIL'!E21</f>
        <v>TESS advanced Óptica OE-2, consumibles para 10 grupos</v>
      </c>
      <c r="D8" s="3" t="str">
        <f>+'[2]MODELO COSTEO 12 ABRIL'!G21</f>
        <v>PHYWE</v>
      </c>
      <c r="E8" s="4">
        <f>+'[2]MODELO COSTEO 12 ABRIL'!AB21</f>
        <v>10.062242521560922</v>
      </c>
      <c r="F8" s="2">
        <f>+'[2]MODELO COSTEO 12 ABRIL'!I21</f>
        <v>1</v>
      </c>
      <c r="G8" s="4">
        <f t="shared" si="0"/>
        <v>10.062242521560922</v>
      </c>
      <c r="H8" s="5">
        <v>0.19</v>
      </c>
      <c r="I8" s="4">
        <f t="shared" si="1"/>
        <v>1.9118260790965751</v>
      </c>
      <c r="J8" s="4">
        <f t="shared" si="2"/>
        <v>11.974068600657496</v>
      </c>
    </row>
    <row r="9" spans="2:10" x14ac:dyDescent="0.35">
      <c r="B9" s="2" t="str">
        <f>+'[2]MODELO COSTEO 12 ABRIL'!D22</f>
        <v>15280-88</v>
      </c>
      <c r="C9" s="2" t="str">
        <f>+'[2]MODELO COSTEO 12 ABRIL'!E22</f>
        <v>TESS advanced Física set complementario Óptica 3, OE-3</v>
      </c>
      <c r="D9" s="3" t="str">
        <f>+'[2]MODELO COSTEO 12 ABRIL'!G22</f>
        <v>PHYWE</v>
      </c>
      <c r="E9" s="4">
        <f>+'[2]MODELO COSTEO 12 ABRIL'!AB22</f>
        <v>1429.532385821758</v>
      </c>
      <c r="F9" s="2">
        <f>+'[2]MODELO COSTEO 12 ABRIL'!I22</f>
        <v>1</v>
      </c>
      <c r="G9" s="4">
        <f t="shared" si="0"/>
        <v>1429.532385821758</v>
      </c>
      <c r="H9" s="5">
        <v>0.19</v>
      </c>
      <c r="I9" s="4">
        <f t="shared" si="1"/>
        <v>271.61115330613404</v>
      </c>
      <c r="J9" s="4">
        <f t="shared" si="2"/>
        <v>1701.1435391278919</v>
      </c>
    </row>
    <row r="10" spans="2:10" x14ac:dyDescent="0.35">
      <c r="B10" s="2" t="str">
        <f>+'[2]MODELO COSTEO 12 ABRIL'!D23</f>
        <v>13463-88</v>
      </c>
      <c r="C10" s="2" t="str">
        <f>+'[2]MODELO COSTEO 12 ABRIL'!E23</f>
        <v>TESS advanced Óptica OE-3, consumibles para 10 grupos</v>
      </c>
      <c r="D10" s="3" t="str">
        <f>+'[2]MODELO COSTEO 12 ABRIL'!G23</f>
        <v>PHYWE</v>
      </c>
      <c r="E10" s="4">
        <f>+'[2]MODELO COSTEO 12 ABRIL'!AB23</f>
        <v>20.471458923175664</v>
      </c>
      <c r="F10" s="2">
        <f>+'[2]MODELO COSTEO 12 ABRIL'!I23</f>
        <v>1</v>
      </c>
      <c r="G10" s="4">
        <f t="shared" si="0"/>
        <v>20.471458923175664</v>
      </c>
      <c r="H10" s="5">
        <v>0.19</v>
      </c>
      <c r="I10" s="4">
        <f t="shared" si="1"/>
        <v>3.8895771954033762</v>
      </c>
      <c r="J10" s="4">
        <f t="shared" si="2"/>
        <v>24.36103611857904</v>
      </c>
    </row>
    <row r="11" spans="2:10" ht="15" thickBot="1" x14ac:dyDescent="0.4">
      <c r="B11" s="6">
        <f>+'[2]MODELO COSTEO 12 ABRIL'!D24</f>
        <v>8187091000</v>
      </c>
      <c r="C11" s="2" t="str">
        <f>+'[2]MODELO COSTEO 12 ABRIL'!E24</f>
        <v>Glicerina</v>
      </c>
      <c r="D11" s="3" t="str">
        <f>+'[2]MODELO COSTEO 12 ABRIL'!G24</f>
        <v>ARTILAB</v>
      </c>
      <c r="E11" s="4">
        <f>+'[2]MODELO COSTEO 12 ABRIL'!AB24</f>
        <v>188.59914391375335</v>
      </c>
      <c r="F11" s="2">
        <f>+'[2]MODELO COSTEO 12 ABRIL'!I24</f>
        <v>2</v>
      </c>
      <c r="G11" s="4">
        <f t="shared" si="0"/>
        <v>377.1982878275067</v>
      </c>
      <c r="H11" s="5">
        <v>0.19</v>
      </c>
      <c r="I11" s="4">
        <f t="shared" si="1"/>
        <v>71.667674687226281</v>
      </c>
      <c r="J11" s="4">
        <f t="shared" si="2"/>
        <v>448.86596251473298</v>
      </c>
    </row>
    <row r="12" spans="2:10" ht="15" thickBot="1" x14ac:dyDescent="0.4">
      <c r="B12" s="7" t="s">
        <v>6</v>
      </c>
      <c r="C12" s="8"/>
      <c r="D12" s="8"/>
      <c r="E12" s="8"/>
      <c r="F12" s="9"/>
      <c r="G12" s="10">
        <f>SUM(G3:G11)</f>
        <v>5330.9443733559638</v>
      </c>
      <c r="H12" s="11"/>
      <c r="I12" s="10">
        <f>SUM(I3:I11)</f>
        <v>1012.8794309376332</v>
      </c>
      <c r="J12" s="10">
        <f>SUM(J3:J11)</f>
        <v>6343.8238042935955</v>
      </c>
    </row>
  </sheetData>
  <mergeCells count="1"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2024-04-15T21:44:37Z</dcterms:created>
  <dcterms:modified xsi:type="dcterms:W3CDTF">2024-04-15T21:45:10Z</dcterms:modified>
</cp:coreProperties>
</file>