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25A06D66-11B5-4D74-B6F1-24A35D8A8638}" xr6:coauthVersionLast="47" xr6:coauthVersionMax="47" xr10:uidLastSave="{00000000-0000-0000-0000-000000000000}"/>
  <bookViews>
    <workbookView xWindow="-28920" yWindow="1515" windowWidth="29040" windowHeight="15720" xr2:uid="{FD6454F4-50F1-42FD-B50A-02F1641FFAFE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G42" i="1" s="1"/>
  <c r="I42" i="1" s="1"/>
  <c r="J42" i="1" s="1"/>
  <c r="E42" i="1"/>
  <c r="D42" i="1"/>
  <c r="C42" i="1"/>
  <c r="B42" i="1"/>
  <c r="G41" i="1"/>
  <c r="I41" i="1" s="1"/>
  <c r="J41" i="1" s="1"/>
  <c r="F41" i="1"/>
  <c r="E41" i="1"/>
  <c r="D41" i="1"/>
  <c r="C41" i="1"/>
  <c r="B41" i="1"/>
  <c r="F40" i="1"/>
  <c r="G40" i="1" s="1"/>
  <c r="I40" i="1" s="1"/>
  <c r="J40" i="1" s="1"/>
  <c r="E40" i="1"/>
  <c r="D40" i="1"/>
  <c r="C40" i="1"/>
  <c r="B40" i="1"/>
  <c r="F39" i="1"/>
  <c r="G39" i="1" s="1"/>
  <c r="I39" i="1" s="1"/>
  <c r="J39" i="1" s="1"/>
  <c r="E39" i="1"/>
  <c r="D39" i="1"/>
  <c r="C39" i="1"/>
  <c r="B39" i="1"/>
  <c r="G38" i="1"/>
  <c r="I38" i="1" s="1"/>
  <c r="J38" i="1" s="1"/>
  <c r="F38" i="1"/>
  <c r="E38" i="1"/>
  <c r="D38" i="1"/>
  <c r="C38" i="1"/>
  <c r="B38" i="1"/>
  <c r="F37" i="1"/>
  <c r="G37" i="1" s="1"/>
  <c r="I37" i="1" s="1"/>
  <c r="J37" i="1" s="1"/>
  <c r="E37" i="1"/>
  <c r="D37" i="1"/>
  <c r="C37" i="1"/>
  <c r="B37" i="1"/>
  <c r="F36" i="1"/>
  <c r="G36" i="1" s="1"/>
  <c r="I36" i="1" s="1"/>
  <c r="J36" i="1" s="1"/>
  <c r="E36" i="1"/>
  <c r="D36" i="1"/>
  <c r="C36" i="1"/>
  <c r="B36" i="1"/>
  <c r="G35" i="1"/>
  <c r="I35" i="1" s="1"/>
  <c r="J35" i="1" s="1"/>
  <c r="F35" i="1"/>
  <c r="E35" i="1"/>
  <c r="D35" i="1"/>
  <c r="C35" i="1"/>
  <c r="B35" i="1"/>
  <c r="F34" i="1"/>
  <c r="G34" i="1" s="1"/>
  <c r="I34" i="1" s="1"/>
  <c r="J34" i="1" s="1"/>
  <c r="E34" i="1"/>
  <c r="D34" i="1"/>
  <c r="C34" i="1"/>
  <c r="B34" i="1"/>
  <c r="F33" i="1"/>
  <c r="G33" i="1" s="1"/>
  <c r="I33" i="1" s="1"/>
  <c r="J33" i="1" s="1"/>
  <c r="E33" i="1"/>
  <c r="D33" i="1"/>
  <c r="C33" i="1"/>
  <c r="B33" i="1"/>
  <c r="G32" i="1"/>
  <c r="I32" i="1" s="1"/>
  <c r="J32" i="1" s="1"/>
  <c r="F32" i="1"/>
  <c r="E32" i="1"/>
  <c r="D32" i="1"/>
  <c r="C32" i="1"/>
  <c r="B32" i="1"/>
  <c r="F31" i="1"/>
  <c r="G31" i="1" s="1"/>
  <c r="I31" i="1" s="1"/>
  <c r="J31" i="1" s="1"/>
  <c r="E31" i="1"/>
  <c r="D31" i="1"/>
  <c r="C31" i="1"/>
  <c r="B31" i="1"/>
  <c r="F30" i="1"/>
  <c r="G30" i="1" s="1"/>
  <c r="I30" i="1" s="1"/>
  <c r="J30" i="1" s="1"/>
  <c r="E30" i="1"/>
  <c r="D30" i="1"/>
  <c r="C30" i="1"/>
  <c r="B30" i="1"/>
  <c r="G29" i="1"/>
  <c r="I29" i="1" s="1"/>
  <c r="J29" i="1" s="1"/>
  <c r="F29" i="1"/>
  <c r="E29" i="1"/>
  <c r="D29" i="1"/>
  <c r="C29" i="1"/>
  <c r="B29" i="1"/>
  <c r="F28" i="1"/>
  <c r="G28" i="1" s="1"/>
  <c r="I28" i="1" s="1"/>
  <c r="J28" i="1" s="1"/>
  <c r="E28" i="1"/>
  <c r="D28" i="1"/>
  <c r="C28" i="1"/>
  <c r="B28" i="1"/>
  <c r="F27" i="1"/>
  <c r="G27" i="1" s="1"/>
  <c r="I27" i="1" s="1"/>
  <c r="J27" i="1" s="1"/>
  <c r="E27" i="1"/>
  <c r="D27" i="1"/>
  <c r="C27" i="1"/>
  <c r="B27" i="1"/>
  <c r="G26" i="1"/>
  <c r="I26" i="1" s="1"/>
  <c r="J26" i="1" s="1"/>
  <c r="F26" i="1"/>
  <c r="E26" i="1"/>
  <c r="D26" i="1"/>
  <c r="C26" i="1"/>
  <c r="B26" i="1"/>
  <c r="F25" i="1"/>
  <c r="G25" i="1" s="1"/>
  <c r="I25" i="1" s="1"/>
  <c r="J25" i="1" s="1"/>
  <c r="E25" i="1"/>
  <c r="D25" i="1"/>
  <c r="C25" i="1"/>
  <c r="B25" i="1"/>
  <c r="F24" i="1"/>
  <c r="G24" i="1" s="1"/>
  <c r="I24" i="1" s="1"/>
  <c r="J24" i="1" s="1"/>
  <c r="E24" i="1"/>
  <c r="D24" i="1"/>
  <c r="C24" i="1"/>
  <c r="B24" i="1"/>
  <c r="G23" i="1"/>
  <c r="I23" i="1" s="1"/>
  <c r="J23" i="1" s="1"/>
  <c r="F23" i="1"/>
  <c r="E23" i="1"/>
  <c r="D23" i="1"/>
  <c r="C23" i="1"/>
  <c r="B23" i="1"/>
  <c r="F22" i="1"/>
  <c r="G22" i="1" s="1"/>
  <c r="I22" i="1" s="1"/>
  <c r="J22" i="1" s="1"/>
  <c r="E22" i="1"/>
  <c r="D22" i="1"/>
  <c r="C22" i="1"/>
  <c r="B22" i="1"/>
  <c r="F21" i="1"/>
  <c r="G21" i="1" s="1"/>
  <c r="I21" i="1" s="1"/>
  <c r="J21" i="1" s="1"/>
  <c r="E21" i="1"/>
  <c r="D21" i="1"/>
  <c r="C21" i="1"/>
  <c r="B21" i="1"/>
  <c r="G20" i="1"/>
  <c r="I20" i="1" s="1"/>
  <c r="J20" i="1" s="1"/>
  <c r="F20" i="1"/>
  <c r="E20" i="1"/>
  <c r="D20" i="1"/>
  <c r="C20" i="1"/>
  <c r="B20" i="1"/>
  <c r="F19" i="1"/>
  <c r="G19" i="1" s="1"/>
  <c r="I19" i="1" s="1"/>
  <c r="J19" i="1" s="1"/>
  <c r="E19" i="1"/>
  <c r="D19" i="1"/>
  <c r="C19" i="1"/>
  <c r="B19" i="1"/>
  <c r="F18" i="1"/>
  <c r="G18" i="1" s="1"/>
  <c r="I18" i="1" s="1"/>
  <c r="J18" i="1" s="1"/>
  <c r="E18" i="1"/>
  <c r="D18" i="1"/>
  <c r="C18" i="1"/>
  <c r="B18" i="1"/>
  <c r="G17" i="1"/>
  <c r="I17" i="1" s="1"/>
  <c r="J17" i="1" s="1"/>
  <c r="F17" i="1"/>
  <c r="E17" i="1"/>
  <c r="D17" i="1"/>
  <c r="C17" i="1"/>
  <c r="B17" i="1"/>
  <c r="F16" i="1"/>
  <c r="G16" i="1" s="1"/>
  <c r="I16" i="1" s="1"/>
  <c r="J16" i="1" s="1"/>
  <c r="E16" i="1"/>
  <c r="D16" i="1"/>
  <c r="C16" i="1"/>
  <c r="B16" i="1"/>
  <c r="F15" i="1"/>
  <c r="G15" i="1" s="1"/>
  <c r="I15" i="1" s="1"/>
  <c r="J15" i="1" s="1"/>
  <c r="E15" i="1"/>
  <c r="D15" i="1"/>
  <c r="C15" i="1"/>
  <c r="B15" i="1"/>
  <c r="G14" i="1"/>
  <c r="I14" i="1" s="1"/>
  <c r="J14" i="1" s="1"/>
  <c r="F14" i="1"/>
  <c r="E14" i="1"/>
  <c r="D14" i="1"/>
  <c r="C14" i="1"/>
  <c r="B14" i="1"/>
  <c r="F13" i="1"/>
  <c r="G13" i="1" s="1"/>
  <c r="I13" i="1" s="1"/>
  <c r="J13" i="1" s="1"/>
  <c r="E13" i="1"/>
  <c r="D13" i="1"/>
  <c r="C13" i="1"/>
  <c r="B13" i="1"/>
  <c r="F12" i="1"/>
  <c r="G12" i="1" s="1"/>
  <c r="I12" i="1" s="1"/>
  <c r="J12" i="1" s="1"/>
  <c r="E12" i="1"/>
  <c r="D12" i="1"/>
  <c r="C12" i="1"/>
  <c r="B12" i="1"/>
  <c r="G11" i="1"/>
  <c r="I11" i="1" s="1"/>
  <c r="J11" i="1" s="1"/>
  <c r="F11" i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G8" i="1"/>
  <c r="I8" i="1" s="1"/>
  <c r="J8" i="1" s="1"/>
  <c r="F8" i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G5" i="1"/>
  <c r="I5" i="1" s="1"/>
  <c r="F5" i="1"/>
  <c r="E5" i="1"/>
  <c r="D5" i="1"/>
  <c r="C5" i="1"/>
  <c r="B5" i="1"/>
  <c r="I43" i="1" l="1"/>
  <c r="J5" i="1"/>
  <c r="J43" i="1" s="1"/>
  <c r="G43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<sst xmlns="http://schemas.openxmlformats.org/spreadsheetml/2006/main" count="10" uniqueCount="10">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</sst>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4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2" fontId="4" fillId="2" borderId="5" xfId="1" applyNumberFormat="1" applyFont="1" applyFill="1" applyBorder="1" applyAlignment="1"/>
    <xf numFmtId="42" fontId="5" fillId="2" borderId="5" xfId="1" applyNumberFormat="1" applyFont="1" applyFill="1" applyBorder="1" applyAlignment="1"/>
  </cellXfs>
  <cellStyles count="3">
    <cellStyle name="Normal" xfId="0" builtinId="0"/>
    <cellStyle name="Normal 3" xfId="2" xr:uid="{F1576C4F-AD09-4289-986A-990E54EFEA1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781-23.xlsx" TargetMode="External"/><Relationship Id="rId1" Type="http://schemas.openxmlformats.org/officeDocument/2006/relationships/externalLinkPath" Target="/Costos/PRECIOS/ANALISIS%20DE%20PRECIOS%20DE%20VENTA/PHY-2781-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SOLICITUD PRESUPUESTO"/>
      <sheetName val="SOLICITUD 2"/>
      <sheetName val="SOLICITUD 3"/>
      <sheetName val="SOLICITUD 4"/>
      <sheetName val="SOLICITUD 5"/>
      <sheetName val="GASTOS"/>
      <sheetName val="LISTAS DESPLEGABLES"/>
      <sheetName val="MODELO COSTEO "/>
      <sheetName val="MODELO COSTEO PRESUPUESTO"/>
      <sheetName val="MODELO COSTEO 20 OCTUBRE "/>
      <sheetName val="MODELO COSTEO 26 OCTUBRE"/>
      <sheetName val="MODELO COSTEO 12 FEBRERO"/>
      <sheetName val="MODELO COSTEO 6 MAYO"/>
      <sheetName val="ERI PROYECTADO"/>
      <sheetName val="PRECIOS DE VENTA"/>
      <sheetName val="BASE"/>
      <sheetName val="TD1"/>
      <sheetName val="COMENTARIOS "/>
      <sheetName val="T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D16" t="str">
            <v>13453-88</v>
          </cell>
          <cell r="E16" t="str">
            <v>TESS advanced Mecánica ME-DYN, accesorios para 1 grupo</v>
          </cell>
          <cell r="G16" t="str">
            <v>PHYWE</v>
          </cell>
          <cell r="I16">
            <v>1</v>
          </cell>
          <cell r="AB16">
            <v>4995992.6387229068</v>
          </cell>
        </row>
        <row r="17">
          <cell r="D17" t="str">
            <v>25274-88D</v>
          </cell>
          <cell r="E17" t="str">
            <v>TESS advanced Física, set básico Calor 1, WE-1</v>
          </cell>
          <cell r="G17" t="str">
            <v>PHYWE</v>
          </cell>
          <cell r="I17">
            <v>1</v>
          </cell>
          <cell r="AB17">
            <v>5825573.0059105232</v>
          </cell>
        </row>
        <row r="18">
          <cell r="D18" t="str">
            <v>13455-88</v>
          </cell>
          <cell r="E18" t="str">
            <v>TESS advanced Calor WE-1, accesorios para 1 grupo</v>
          </cell>
          <cell r="G18" t="str">
            <v>PHYWE</v>
          </cell>
          <cell r="I18">
            <v>1</v>
          </cell>
          <cell r="AB18">
            <v>4327791.9846996954</v>
          </cell>
        </row>
        <row r="19">
          <cell r="D19" t="str">
            <v>15275-88</v>
          </cell>
          <cell r="E19" t="str">
            <v>TESS advanced Física set complementario Calor 2, WE-2</v>
          </cell>
          <cell r="G19" t="str">
            <v>PHYWE</v>
          </cell>
          <cell r="I19">
            <v>1</v>
          </cell>
          <cell r="AB19">
            <v>3845477.8177301511</v>
          </cell>
        </row>
        <row r="20">
          <cell r="D20" t="str">
            <v>07122-00</v>
          </cell>
          <cell r="E20" t="str">
            <v>Multímetro digital, 3 1/2-visualizado de caracteres</v>
          </cell>
          <cell r="G20" t="str">
            <v>PHYWE</v>
          </cell>
          <cell r="I20">
            <v>5</v>
          </cell>
          <cell r="AB20">
            <v>769095.56354603008</v>
          </cell>
        </row>
        <row r="21">
          <cell r="D21" t="str">
            <v>13458-88</v>
          </cell>
          <cell r="E21" t="str">
            <v>TESS advanced Calor WE-2, consumibles para 10 grupos</v>
          </cell>
          <cell r="G21" t="str">
            <v>PHYWE</v>
          </cell>
          <cell r="I21">
            <v>1</v>
          </cell>
          <cell r="AB21">
            <v>325887.95065509755</v>
          </cell>
        </row>
        <row r="22">
          <cell r="D22" t="str">
            <v>25276-88</v>
          </cell>
          <cell r="E22" t="str">
            <v>TESS advanced Física set básico Óptica 1, OE-1, incluye caja de luces</v>
          </cell>
          <cell r="G22" t="str">
            <v>PHYWE</v>
          </cell>
          <cell r="I22">
            <v>2</v>
          </cell>
          <cell r="AB22">
            <v>2685316.713398004</v>
          </cell>
        </row>
        <row r="23">
          <cell r="D23" t="str">
            <v>13460-88</v>
          </cell>
          <cell r="E23" t="str">
            <v>TESS advanced Óptica OE-1, accesorios necesarios para 1 grupo</v>
          </cell>
          <cell r="G23" t="str">
            <v>PHYWE</v>
          </cell>
          <cell r="I23">
            <v>1</v>
          </cell>
          <cell r="AB23">
            <v>3713819.0856654909</v>
          </cell>
        </row>
        <row r="24">
          <cell r="D24" t="str">
            <v>13250-77</v>
          </cell>
          <cell r="E24" t="str">
            <v>TESS advanced Física set complementario Óptica Mezcla de Colores</v>
          </cell>
          <cell r="G24" t="str">
            <v>PHYWE</v>
          </cell>
          <cell r="I24">
            <v>1</v>
          </cell>
          <cell r="AB24">
            <v>729989.00946741842</v>
          </cell>
        </row>
        <row r="25">
          <cell r="D25" t="str">
            <v>25277-88D</v>
          </cell>
          <cell r="E25" t="str">
            <v>TESS advanced Física set complementario Óptica 2 digital, OE-2</v>
          </cell>
          <cell r="G25" t="str">
            <v>PHYWE</v>
          </cell>
          <cell r="I25">
            <v>1</v>
          </cell>
          <cell r="AB25">
            <v>6778469.3736260291</v>
          </cell>
        </row>
        <row r="26">
          <cell r="D26" t="str">
            <v>15280-88</v>
          </cell>
          <cell r="E26" t="str">
            <v>TESS advanced Física set complementario Óptica 3, OE-3</v>
          </cell>
          <cell r="G26" t="str">
            <v>PHYWE</v>
          </cell>
          <cell r="I26">
            <v>1</v>
          </cell>
          <cell r="AB26">
            <v>5370633.4267960079</v>
          </cell>
        </row>
        <row r="27">
          <cell r="D27" t="str">
            <v>15278-88</v>
          </cell>
          <cell r="E27" t="str">
            <v>Set para Estudiantes Óptica 1 que incluye una fuente de luz LED/láser</v>
          </cell>
          <cell r="G27" t="str">
            <v>PHYWE</v>
          </cell>
          <cell r="I27">
            <v>1</v>
          </cell>
          <cell r="AB27">
            <v>4679750.9714072002</v>
          </cell>
        </row>
        <row r="28">
          <cell r="D28" t="str">
            <v>13465-88</v>
          </cell>
          <cell r="E28" t="str">
            <v>TESS advanced Óptica OE-3, accesorios para 1 grupo</v>
          </cell>
          <cell r="G28" t="str">
            <v>PHYWE</v>
          </cell>
          <cell r="I28">
            <v>1</v>
          </cell>
          <cell r="AB28">
            <v>7482387.3470410379</v>
          </cell>
        </row>
        <row r="29">
          <cell r="D29" t="str">
            <v>13604-99</v>
          </cell>
          <cell r="E29" t="str">
            <v>PHYWE CRONOMETRO 4-4</v>
          </cell>
          <cell r="G29" t="str">
            <v>PHYWE</v>
          </cell>
          <cell r="I29">
            <v>1</v>
          </cell>
          <cell r="AB29">
            <v>9633247.821364684</v>
          </cell>
        </row>
        <row r="30">
          <cell r="D30" t="str">
            <v>08493-91</v>
          </cell>
          <cell r="E30" t="str">
            <v>Termostato de inmersión Alpha A, hasta 100°C, 115 V</v>
          </cell>
          <cell r="G30" t="str">
            <v>PHYWE</v>
          </cell>
          <cell r="I30">
            <v>1</v>
          </cell>
          <cell r="AB30">
            <v>11533826.349585211</v>
          </cell>
        </row>
        <row r="31">
          <cell r="D31" t="str">
            <v>48921-00</v>
          </cell>
          <cell r="E31" t="str">
            <v>BALANZA PORTÁTIL OHAUS CX2200</v>
          </cell>
          <cell r="G31" t="str">
            <v>PHYWE</v>
          </cell>
          <cell r="I31">
            <v>1</v>
          </cell>
          <cell r="AB31">
            <v>780827.52976961364</v>
          </cell>
        </row>
        <row r="32">
          <cell r="D32" t="str">
            <v>11260-88</v>
          </cell>
          <cell r="E32" t="str">
            <v>Cubeta de ondas de agua con led, completa</v>
          </cell>
          <cell r="G32" t="str">
            <v>PHYWE</v>
          </cell>
          <cell r="I32">
            <v>1</v>
          </cell>
          <cell r="AB32">
            <v>20530940.891271144</v>
          </cell>
        </row>
        <row r="33">
          <cell r="D33" t="str">
            <v>11260-10</v>
          </cell>
          <cell r="E33" t="str">
            <v>GENERADOR DE VIBRACIONES EXTERNO PARA CUBETA DE ONDAS</v>
          </cell>
          <cell r="G33" t="str">
            <v>PHYWE</v>
          </cell>
          <cell r="I33">
            <v>1</v>
          </cell>
          <cell r="AB33">
            <v>5201171.692455356</v>
          </cell>
        </row>
        <row r="34">
          <cell r="D34" t="str">
            <v>03065-20</v>
          </cell>
          <cell r="E34" t="str">
            <v>SOPORTE P.DINAMOMETRO TRANSPAREN.</v>
          </cell>
          <cell r="G34" t="str">
            <v>PHYWE</v>
          </cell>
          <cell r="I34">
            <v>5</v>
          </cell>
          <cell r="AB34">
            <v>76909.556354603017</v>
          </cell>
        </row>
        <row r="35">
          <cell r="D35" t="str">
            <v>02036-01</v>
          </cell>
          <cell r="E35" t="str">
            <v>Barra de soporte con agujero, acero inoxidable, 10 cm</v>
          </cell>
          <cell r="G35" t="str">
            <v>PHYWE</v>
          </cell>
          <cell r="I35">
            <v>5</v>
          </cell>
          <cell r="AB35">
            <v>78213.108157223411</v>
          </cell>
        </row>
        <row r="36">
          <cell r="D36" t="str">
            <v>17547-00</v>
          </cell>
          <cell r="E36" t="str">
            <v>ANILLO P.MED.TENSION SUP.,D19,5</v>
          </cell>
          <cell r="G36" t="str">
            <v>PHYWE</v>
          </cell>
          <cell r="I36">
            <v>1</v>
          </cell>
          <cell r="AB36">
            <v>899450.74380806927</v>
          </cell>
        </row>
        <row r="37">
          <cell r="D37" t="str">
            <v>03949-00</v>
          </cell>
          <cell r="E37" t="str">
            <v>Pasador de sujeción</v>
          </cell>
          <cell r="G37" t="str">
            <v>PHYWE</v>
          </cell>
          <cell r="I37">
            <v>5</v>
          </cell>
          <cell r="AB37">
            <v>117319.66223583513</v>
          </cell>
        </row>
        <row r="38">
          <cell r="D38" t="str">
            <v>02074-01</v>
          </cell>
          <cell r="E38" t="str">
            <v>Gato de laboratorio, 200 x 200 mm</v>
          </cell>
          <cell r="G38" t="str">
            <v>PHYWE</v>
          </cell>
          <cell r="I38">
            <v>2</v>
          </cell>
          <cell r="AB38">
            <v>1942292.1859043816</v>
          </cell>
        </row>
        <row r="39">
          <cell r="D39" t="str">
            <v>02051-00</v>
          </cell>
          <cell r="E39" t="str">
            <v>Varillas con gancho</v>
          </cell>
          <cell r="G39" t="str">
            <v>PHYWE</v>
          </cell>
          <cell r="I39">
            <v>5</v>
          </cell>
          <cell r="AB39">
            <v>299816.91460268974</v>
          </cell>
        </row>
        <row r="40">
          <cell r="D40" t="str">
            <v>40581-00</v>
          </cell>
          <cell r="E40" t="str">
            <v>TUBO CAPILARES,4 PZS.0,4...1,2MM</v>
          </cell>
          <cell r="G40" t="str">
            <v>PHYWE</v>
          </cell>
          <cell r="I40">
            <v>5</v>
          </cell>
          <cell r="AB40">
            <v>130355.18026203902</v>
          </cell>
        </row>
        <row r="41">
          <cell r="D41" t="str">
            <v>02634-00</v>
          </cell>
          <cell r="E41" t="str">
            <v>SONDAS P.PRESION HIDROSTATICA</v>
          </cell>
          <cell r="G41" t="str">
            <v>PHYWE</v>
          </cell>
          <cell r="I41">
            <v>2</v>
          </cell>
          <cell r="AB41">
            <v>417136.57683852484</v>
          </cell>
        </row>
        <row r="42">
          <cell r="D42" t="str">
            <v>39296-00</v>
          </cell>
          <cell r="E42" t="str">
            <v>TUBO DE SILICONA, DIAM.INT. 7 MM</v>
          </cell>
          <cell r="G42" t="str">
            <v>PHYWE</v>
          </cell>
          <cell r="I42">
            <v>15</v>
          </cell>
          <cell r="AB42">
            <v>28547.784477386544</v>
          </cell>
        </row>
        <row r="43">
          <cell r="D43" t="str">
            <v>02212-00</v>
          </cell>
          <cell r="E43" t="str">
            <v>Vaso de precipitado con desagüe, 250 ml</v>
          </cell>
          <cell r="G43" t="str">
            <v>PHYWE</v>
          </cell>
          <cell r="I43">
            <v>8</v>
          </cell>
          <cell r="AB43">
            <v>155122.66451182638</v>
          </cell>
        </row>
        <row r="44">
          <cell r="D44" t="str">
            <v>04450-00</v>
          </cell>
          <cell r="E44" t="str">
            <v>BOBINA DE CALEFACC. CON CASQUILLO</v>
          </cell>
          <cell r="G44" t="str">
            <v>PHYWE</v>
          </cell>
          <cell r="I44">
            <v>5</v>
          </cell>
          <cell r="AB44">
            <v>454939.57911451615</v>
          </cell>
        </row>
        <row r="45">
          <cell r="D45" t="str">
            <v>38005-10</v>
          </cell>
          <cell r="E45" t="str">
            <v>Termómetro de estudiantes, -10..+110°C,  l = 230 mm</v>
          </cell>
          <cell r="G45" t="str">
            <v>PHYWE</v>
          </cell>
          <cell r="I45">
            <v>8</v>
          </cell>
          <cell r="AB45">
            <v>84730.867170325379</v>
          </cell>
        </row>
        <row r="46">
          <cell r="D46" t="str">
            <v>38005-02</v>
          </cell>
          <cell r="E46" t="str">
            <v>Termómetro de estudiantes, -10...+110°C, l = 180 mm</v>
          </cell>
          <cell r="G46" t="str">
            <v>PHYWE</v>
          </cell>
          <cell r="I46">
            <v>8</v>
          </cell>
          <cell r="AB46">
            <v>84730.867170325379</v>
          </cell>
        </row>
        <row r="47">
          <cell r="D47" t="str">
            <v>04256-00</v>
          </cell>
          <cell r="E47" t="str">
            <v>Termometro sin graduaciones</v>
          </cell>
          <cell r="G47" t="str">
            <v>PHYWE</v>
          </cell>
          <cell r="I47">
            <v>3</v>
          </cell>
          <cell r="AB47">
            <v>149908.45730134481</v>
          </cell>
        </row>
        <row r="48">
          <cell r="D48" t="str">
            <v>05961-00</v>
          </cell>
          <cell r="E48" t="str">
            <v>Soporte para tubos de vidrio</v>
          </cell>
          <cell r="G48" t="str">
            <v>PHYWE</v>
          </cell>
          <cell r="I48">
            <v>5</v>
          </cell>
          <cell r="AB48">
            <v>56052.727512676778</v>
          </cell>
        </row>
        <row r="49">
          <cell r="D49" t="str">
            <v>03065-02</v>
          </cell>
          <cell r="E49" t="str">
            <v>DINAMOMETRO, TRANSP., 1 N</v>
          </cell>
          <cell r="G49" t="str">
            <v>PHYWE</v>
          </cell>
          <cell r="I49">
            <v>8</v>
          </cell>
          <cell r="AB49">
            <v>241157.08348477216</v>
          </cell>
        </row>
        <row r="50">
          <cell r="D50" t="str">
            <v>03065-03</v>
          </cell>
          <cell r="E50" t="str">
            <v>DINAMOMETRO, TRANSP., 2 N</v>
          </cell>
          <cell r="G50" t="str">
            <v>PHYWE</v>
          </cell>
          <cell r="I50">
            <v>8</v>
          </cell>
          <cell r="AB50">
            <v>241157.08348477216</v>
          </cell>
        </row>
        <row r="51">
          <cell r="D51" t="str">
            <v>03065-04</v>
          </cell>
          <cell r="E51" t="str">
            <v>DINAMOMETRO, TRANSP., 5 N</v>
          </cell>
          <cell r="G51" t="str">
            <v>PHYWE</v>
          </cell>
          <cell r="I51">
            <v>5</v>
          </cell>
          <cell r="AB51">
            <v>232032.22086642947</v>
          </cell>
        </row>
        <row r="52">
          <cell r="D52" t="str">
            <v>36013-00</v>
          </cell>
          <cell r="E52" t="str">
            <v>Vaso de precipitación DURAN®, forma baja, 250ml</v>
          </cell>
          <cell r="G52" t="str">
            <v>PHYWE</v>
          </cell>
          <cell r="I52">
            <v>5</v>
          </cell>
          <cell r="AB52">
            <v>65829.366032329708</v>
          </cell>
        </row>
        <row r="53">
          <cell r="D53" t="str">
            <v>36118-00</v>
          </cell>
          <cell r="E53" t="str">
            <v>MATRAZ ERLENMEYER, Duran®, CUELLO A. 100 ml</v>
          </cell>
          <cell r="G53" t="str">
            <v>PHYWE</v>
          </cell>
          <cell r="I53">
            <v>5</v>
          </cell>
          <cell r="AB53">
            <v>65177.590131019511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73FA-847A-4EA5-A3BA-E0E466185B83}">
  <dimension ref="B4:J43"/>
  <sheetViews>
    <sheetView showGridLines="0" tabSelected="1" zoomScale="87" zoomScaleNormal="87" workbookViewId="0">
      <selection activeCell="G15" sqref="G15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23.453125" bestFit="1" customWidth="1"/>
    <col min="4" max="5" width="18.1796875" customWidth="1"/>
    <col min="7" max="7" width="16.7265625" bestFit="1" customWidth="1"/>
    <col min="9" max="9" width="17.6328125" customWidth="1"/>
    <col min="10" max="10" width="20.453125" customWidth="1"/>
    <col min="11" max="11" width="11.36328125" customWidth="1"/>
  </cols>
  <sheetData>
    <row r="4" spans="2:10" ht="29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 6 MAYO'!D16</f>
        <v>13453-88</v>
      </c>
      <c r="C5" s="2" t="str">
        <f>+'[1]MODELO COSTEO 6 MAYO'!E16</f>
        <v>TESS advanced Mecánica ME-DYN, accesorios para 1 grupo</v>
      </c>
      <c r="D5" s="3" t="str">
        <f>+'[1]MODELO COSTEO 6 MAYO'!G16</f>
        <v>PHYWE</v>
      </c>
      <c r="E5" s="4">
        <f>MROUND(+'[1]MODELO COSTEO 6 MAYO'!AB16,100)</f>
        <v>4996000</v>
      </c>
      <c r="F5" s="2">
        <f>+'[1]MODELO COSTEO 6 MAYO'!I16</f>
        <v>1</v>
      </c>
      <c r="G5" s="4">
        <f>+F5*E5</f>
        <v>4996000</v>
      </c>
      <c r="H5" s="5">
        <v>0.19</v>
      </c>
      <c r="I5" s="4">
        <f>H5*G5</f>
        <v>949240</v>
      </c>
      <c r="J5" s="4">
        <f>I5+G5</f>
        <v>5945240</v>
      </c>
    </row>
    <row r="6" spans="2:10" x14ac:dyDescent="0.35">
      <c r="B6" s="2" t="str">
        <f>+'[1]MODELO COSTEO 6 MAYO'!D17</f>
        <v>25274-88D</v>
      </c>
      <c r="C6" s="2" t="str">
        <f>+'[1]MODELO COSTEO 6 MAYO'!E17</f>
        <v>TESS advanced Física, set básico Calor 1, WE-1</v>
      </c>
      <c r="D6" s="3" t="str">
        <f>+'[1]MODELO COSTEO 6 MAYO'!G17</f>
        <v>PHYWE</v>
      </c>
      <c r="E6" s="4">
        <f>MROUND(+'[1]MODELO COSTEO 6 MAYO'!AB17,100)</f>
        <v>5825600</v>
      </c>
      <c r="F6" s="2">
        <f>+'[1]MODELO COSTEO 6 MAYO'!I17</f>
        <v>1</v>
      </c>
      <c r="G6" s="4">
        <f t="shared" ref="G6:G42" si="0">+F6*E6</f>
        <v>5825600</v>
      </c>
      <c r="H6" s="5">
        <v>0.19</v>
      </c>
      <c r="I6" s="4">
        <f t="shared" ref="I6:I42" si="1">H6*G6</f>
        <v>1106864</v>
      </c>
      <c r="J6" s="4">
        <f t="shared" ref="J6:J42" si="2">I6+G6</f>
        <v>6932464</v>
      </c>
    </row>
    <row r="7" spans="2:10" x14ac:dyDescent="0.35">
      <c r="B7" s="2" t="str">
        <f>+'[1]MODELO COSTEO 6 MAYO'!D18</f>
        <v>13455-88</v>
      </c>
      <c r="C7" s="2" t="str">
        <f>+'[1]MODELO COSTEO 6 MAYO'!E18</f>
        <v>TESS advanced Calor WE-1, accesorios para 1 grupo</v>
      </c>
      <c r="D7" s="3" t="str">
        <f>+'[1]MODELO COSTEO 6 MAYO'!G18</f>
        <v>PHYWE</v>
      </c>
      <c r="E7" s="4">
        <f>MROUND(+'[1]MODELO COSTEO 6 MAYO'!AB18,100)</f>
        <v>4327800</v>
      </c>
      <c r="F7" s="2">
        <f>+'[1]MODELO COSTEO 6 MAYO'!I18</f>
        <v>1</v>
      </c>
      <c r="G7" s="4">
        <f t="shared" si="0"/>
        <v>4327800</v>
      </c>
      <c r="H7" s="5">
        <v>0.19</v>
      </c>
      <c r="I7" s="4">
        <f t="shared" si="1"/>
        <v>822282</v>
      </c>
      <c r="J7" s="4">
        <f t="shared" si="2"/>
        <v>5150082</v>
      </c>
    </row>
    <row r="8" spans="2:10" x14ac:dyDescent="0.35">
      <c r="B8" s="2" t="str">
        <f>+'[1]MODELO COSTEO 6 MAYO'!D19</f>
        <v>15275-88</v>
      </c>
      <c r="C8" s="2" t="str">
        <f>+'[1]MODELO COSTEO 6 MAYO'!E19</f>
        <v>TESS advanced Física set complementario Calor 2, WE-2</v>
      </c>
      <c r="D8" s="3" t="str">
        <f>+'[1]MODELO COSTEO 6 MAYO'!G19</f>
        <v>PHYWE</v>
      </c>
      <c r="E8" s="4">
        <f>MROUND(+'[1]MODELO COSTEO 6 MAYO'!AB19,100)</f>
        <v>3845500</v>
      </c>
      <c r="F8" s="2">
        <f>+'[1]MODELO COSTEO 6 MAYO'!I19</f>
        <v>1</v>
      </c>
      <c r="G8" s="4">
        <f t="shared" si="0"/>
        <v>3845500</v>
      </c>
      <c r="H8" s="5">
        <v>0.19</v>
      </c>
      <c r="I8" s="4">
        <f t="shared" si="1"/>
        <v>730645</v>
      </c>
      <c r="J8" s="4">
        <f t="shared" si="2"/>
        <v>4576145</v>
      </c>
    </row>
    <row r="9" spans="2:10" x14ac:dyDescent="0.35">
      <c r="B9" s="2" t="str">
        <f>+'[1]MODELO COSTEO 6 MAYO'!D20</f>
        <v>07122-00</v>
      </c>
      <c r="C9" s="2" t="str">
        <f>+'[1]MODELO COSTEO 6 MAYO'!E20</f>
        <v>Multímetro digital, 3 1/2-visualizado de caracteres</v>
      </c>
      <c r="D9" s="3" t="str">
        <f>+'[1]MODELO COSTEO 6 MAYO'!G20</f>
        <v>PHYWE</v>
      </c>
      <c r="E9" s="4">
        <f>MROUND(+'[1]MODELO COSTEO 6 MAYO'!AB20,100)</f>
        <v>769100</v>
      </c>
      <c r="F9" s="2">
        <f>+'[1]MODELO COSTEO 6 MAYO'!I20</f>
        <v>5</v>
      </c>
      <c r="G9" s="4">
        <f t="shared" si="0"/>
        <v>3845500</v>
      </c>
      <c r="H9" s="5">
        <v>0.19</v>
      </c>
      <c r="I9" s="4">
        <f t="shared" si="1"/>
        <v>730645</v>
      </c>
      <c r="J9" s="4">
        <f t="shared" si="2"/>
        <v>4576145</v>
      </c>
    </row>
    <row r="10" spans="2:10" x14ac:dyDescent="0.35">
      <c r="B10" s="2" t="str">
        <f>+'[1]MODELO COSTEO 6 MAYO'!D21</f>
        <v>13458-88</v>
      </c>
      <c r="C10" s="2" t="str">
        <f>+'[1]MODELO COSTEO 6 MAYO'!E21</f>
        <v>TESS advanced Calor WE-2, consumibles para 10 grupos</v>
      </c>
      <c r="D10" s="3" t="str">
        <f>+'[1]MODELO COSTEO 6 MAYO'!G21</f>
        <v>PHYWE</v>
      </c>
      <c r="E10" s="4">
        <f>MROUND(+'[1]MODELO COSTEO 6 MAYO'!AB21,100)</f>
        <v>325900</v>
      </c>
      <c r="F10" s="2">
        <f>+'[1]MODELO COSTEO 6 MAYO'!I21</f>
        <v>1</v>
      </c>
      <c r="G10" s="4">
        <f t="shared" si="0"/>
        <v>325900</v>
      </c>
      <c r="H10" s="5">
        <v>0.19</v>
      </c>
      <c r="I10" s="4">
        <f t="shared" si="1"/>
        <v>61921</v>
      </c>
      <c r="J10" s="4">
        <f t="shared" si="2"/>
        <v>387821</v>
      </c>
    </row>
    <row r="11" spans="2:10" x14ac:dyDescent="0.35">
      <c r="B11" s="2" t="str">
        <f>+'[1]MODELO COSTEO 6 MAYO'!D22</f>
        <v>25276-88</v>
      </c>
      <c r="C11" s="2" t="str">
        <f>+'[1]MODELO COSTEO 6 MAYO'!E22</f>
        <v>TESS advanced Física set básico Óptica 1, OE-1, incluye caja de luces</v>
      </c>
      <c r="D11" s="3" t="str">
        <f>+'[1]MODELO COSTEO 6 MAYO'!G22</f>
        <v>PHYWE</v>
      </c>
      <c r="E11" s="4">
        <f>MROUND(+'[1]MODELO COSTEO 6 MAYO'!AB22,100)</f>
        <v>2685300</v>
      </c>
      <c r="F11" s="2">
        <f>+'[1]MODELO COSTEO 6 MAYO'!I22</f>
        <v>2</v>
      </c>
      <c r="G11" s="4">
        <f t="shared" si="0"/>
        <v>5370600</v>
      </c>
      <c r="H11" s="5">
        <v>0.19</v>
      </c>
      <c r="I11" s="4">
        <f t="shared" si="1"/>
        <v>1020414</v>
      </c>
      <c r="J11" s="4">
        <f t="shared" si="2"/>
        <v>6391014</v>
      </c>
    </row>
    <row r="12" spans="2:10" x14ac:dyDescent="0.35">
      <c r="B12" s="2" t="str">
        <f>+'[1]MODELO COSTEO 6 MAYO'!D23</f>
        <v>13460-88</v>
      </c>
      <c r="C12" s="2" t="str">
        <f>+'[1]MODELO COSTEO 6 MAYO'!E23</f>
        <v>TESS advanced Óptica OE-1, accesorios necesarios para 1 grupo</v>
      </c>
      <c r="D12" s="3" t="str">
        <f>+'[1]MODELO COSTEO 6 MAYO'!G23</f>
        <v>PHYWE</v>
      </c>
      <c r="E12" s="4">
        <f>MROUND(+'[1]MODELO COSTEO 6 MAYO'!AB23,100)</f>
        <v>3713800</v>
      </c>
      <c r="F12" s="2">
        <f>+'[1]MODELO COSTEO 6 MAYO'!I23</f>
        <v>1</v>
      </c>
      <c r="G12" s="4">
        <f t="shared" si="0"/>
        <v>3713800</v>
      </c>
      <c r="H12" s="5">
        <v>0.19</v>
      </c>
      <c r="I12" s="4">
        <f t="shared" si="1"/>
        <v>705622</v>
      </c>
      <c r="J12" s="4">
        <f t="shared" si="2"/>
        <v>4419422</v>
      </c>
    </row>
    <row r="13" spans="2:10" x14ac:dyDescent="0.35">
      <c r="B13" s="2" t="str">
        <f>+'[1]MODELO COSTEO 6 MAYO'!D24</f>
        <v>13250-77</v>
      </c>
      <c r="C13" s="2" t="str">
        <f>+'[1]MODELO COSTEO 6 MAYO'!E24</f>
        <v>TESS advanced Física set complementario Óptica Mezcla de Colores</v>
      </c>
      <c r="D13" s="3" t="str">
        <f>+'[1]MODELO COSTEO 6 MAYO'!G24</f>
        <v>PHYWE</v>
      </c>
      <c r="E13" s="4">
        <f>MROUND(+'[1]MODELO COSTEO 6 MAYO'!AB24,100)</f>
        <v>730000</v>
      </c>
      <c r="F13" s="2">
        <f>+'[1]MODELO COSTEO 6 MAYO'!I24</f>
        <v>1</v>
      </c>
      <c r="G13" s="4">
        <f t="shared" si="0"/>
        <v>730000</v>
      </c>
      <c r="H13" s="5">
        <v>0.19</v>
      </c>
      <c r="I13" s="4">
        <f>H13*G13</f>
        <v>138700</v>
      </c>
      <c r="J13" s="4">
        <f t="shared" si="2"/>
        <v>868700</v>
      </c>
    </row>
    <row r="14" spans="2:10" x14ac:dyDescent="0.35">
      <c r="B14" s="2" t="str">
        <f>+'[1]MODELO COSTEO 6 MAYO'!D25</f>
        <v>25277-88D</v>
      </c>
      <c r="C14" s="2" t="str">
        <f>+'[1]MODELO COSTEO 6 MAYO'!E25</f>
        <v>TESS advanced Física set complementario Óptica 2 digital, OE-2</v>
      </c>
      <c r="D14" s="3" t="str">
        <f>+'[1]MODELO COSTEO 6 MAYO'!G25</f>
        <v>PHYWE</v>
      </c>
      <c r="E14" s="4">
        <f>MROUND(+'[1]MODELO COSTEO 6 MAYO'!AB25,100)</f>
        <v>6778500</v>
      </c>
      <c r="F14" s="2">
        <f>+'[1]MODELO COSTEO 6 MAYO'!I25</f>
        <v>1</v>
      </c>
      <c r="G14" s="4">
        <f t="shared" si="0"/>
        <v>6778500</v>
      </c>
      <c r="H14" s="5">
        <v>0.19</v>
      </c>
      <c r="I14" s="4">
        <f t="shared" si="1"/>
        <v>1287915</v>
      </c>
      <c r="J14" s="4">
        <f>I14+G14</f>
        <v>8066415</v>
      </c>
    </row>
    <row r="15" spans="2:10" x14ac:dyDescent="0.35">
      <c r="B15" s="2" t="str">
        <f>+'[1]MODELO COSTEO 6 MAYO'!D26</f>
        <v>15280-88</v>
      </c>
      <c r="C15" s="2" t="str">
        <f>+'[1]MODELO COSTEO 6 MAYO'!E26</f>
        <v>TESS advanced Física set complementario Óptica 3, OE-3</v>
      </c>
      <c r="D15" s="3" t="str">
        <f>+'[1]MODELO COSTEO 6 MAYO'!G26</f>
        <v>PHYWE</v>
      </c>
      <c r="E15" s="4">
        <f>MROUND(+'[1]MODELO COSTEO 6 MAYO'!AB26,100)</f>
        <v>5370600</v>
      </c>
      <c r="F15" s="2">
        <f>+'[1]MODELO COSTEO 6 MAYO'!I26</f>
        <v>1</v>
      </c>
      <c r="G15" s="4">
        <f t="shared" si="0"/>
        <v>5370600</v>
      </c>
      <c r="H15" s="5">
        <v>0.19</v>
      </c>
      <c r="I15" s="4">
        <f t="shared" si="1"/>
        <v>1020414</v>
      </c>
      <c r="J15" s="4">
        <f t="shared" si="2"/>
        <v>6391014</v>
      </c>
    </row>
    <row r="16" spans="2:10" x14ac:dyDescent="0.35">
      <c r="B16" s="2" t="str">
        <f>+'[1]MODELO COSTEO 6 MAYO'!D27</f>
        <v>15278-88</v>
      </c>
      <c r="C16" s="2" t="str">
        <f>+'[1]MODELO COSTEO 6 MAYO'!E27</f>
        <v>Set para Estudiantes Óptica 1 que incluye una fuente de luz LED/láser</v>
      </c>
      <c r="D16" s="3" t="str">
        <f>+'[1]MODELO COSTEO 6 MAYO'!G27</f>
        <v>PHYWE</v>
      </c>
      <c r="E16" s="4">
        <f>MROUND(+'[1]MODELO COSTEO 6 MAYO'!AB27,100)</f>
        <v>4679800</v>
      </c>
      <c r="F16" s="2">
        <f>+'[1]MODELO COSTEO 6 MAYO'!I27</f>
        <v>1</v>
      </c>
      <c r="G16" s="4">
        <f t="shared" si="0"/>
        <v>4679800</v>
      </c>
      <c r="H16" s="5">
        <v>0.19</v>
      </c>
      <c r="I16" s="4">
        <f t="shared" si="1"/>
        <v>889162</v>
      </c>
      <c r="J16" s="4">
        <f t="shared" si="2"/>
        <v>5568962</v>
      </c>
    </row>
    <row r="17" spans="2:10" x14ac:dyDescent="0.35">
      <c r="B17" s="2" t="str">
        <f>+'[1]MODELO COSTEO 6 MAYO'!D28</f>
        <v>13465-88</v>
      </c>
      <c r="C17" s="2" t="str">
        <f>+'[1]MODELO COSTEO 6 MAYO'!E28</f>
        <v>TESS advanced Óptica OE-3, accesorios para 1 grupo</v>
      </c>
      <c r="D17" s="3" t="str">
        <f>+'[1]MODELO COSTEO 6 MAYO'!G28</f>
        <v>PHYWE</v>
      </c>
      <c r="E17" s="4">
        <f>MROUND(+'[1]MODELO COSTEO 6 MAYO'!AB28,100)</f>
        <v>7482400</v>
      </c>
      <c r="F17" s="2">
        <f>+'[1]MODELO COSTEO 6 MAYO'!I28</f>
        <v>1</v>
      </c>
      <c r="G17" s="4">
        <f t="shared" si="0"/>
        <v>7482400</v>
      </c>
      <c r="H17" s="5">
        <v>0.19</v>
      </c>
      <c r="I17" s="4">
        <f t="shared" si="1"/>
        <v>1421656</v>
      </c>
      <c r="J17" s="4">
        <f t="shared" si="2"/>
        <v>8904056</v>
      </c>
    </row>
    <row r="18" spans="2:10" x14ac:dyDescent="0.35">
      <c r="B18" s="2" t="str">
        <f>+'[1]MODELO COSTEO 6 MAYO'!D29</f>
        <v>13604-99</v>
      </c>
      <c r="C18" s="2" t="str">
        <f>+'[1]MODELO COSTEO 6 MAYO'!E29</f>
        <v>PHYWE CRONOMETRO 4-4</v>
      </c>
      <c r="D18" s="3" t="str">
        <f>+'[1]MODELO COSTEO 6 MAYO'!G29</f>
        <v>PHYWE</v>
      </c>
      <c r="E18" s="4">
        <f>MROUND(+'[1]MODELO COSTEO 6 MAYO'!AB29,100)</f>
        <v>9633200</v>
      </c>
      <c r="F18" s="2">
        <f>+'[1]MODELO COSTEO 6 MAYO'!I29</f>
        <v>1</v>
      </c>
      <c r="G18" s="4">
        <f t="shared" si="0"/>
        <v>9633200</v>
      </c>
      <c r="H18" s="5">
        <v>0.19</v>
      </c>
      <c r="I18" s="4">
        <f t="shared" si="1"/>
        <v>1830308</v>
      </c>
      <c r="J18" s="4">
        <f t="shared" si="2"/>
        <v>11463508</v>
      </c>
    </row>
    <row r="19" spans="2:10" x14ac:dyDescent="0.35">
      <c r="B19" s="2" t="str">
        <f>+'[1]MODELO COSTEO 6 MAYO'!D30</f>
        <v>08493-91</v>
      </c>
      <c r="C19" s="2" t="str">
        <f>+'[1]MODELO COSTEO 6 MAYO'!E30</f>
        <v>Termostato de inmersión Alpha A, hasta 100°C, 115 V</v>
      </c>
      <c r="D19" s="3" t="str">
        <f>+'[1]MODELO COSTEO 6 MAYO'!G30</f>
        <v>PHYWE</v>
      </c>
      <c r="E19" s="4">
        <f>MROUND(+'[1]MODELO COSTEO 6 MAYO'!AB30,100)</f>
        <v>11533800</v>
      </c>
      <c r="F19" s="2">
        <f>+'[1]MODELO COSTEO 6 MAYO'!I30</f>
        <v>1</v>
      </c>
      <c r="G19" s="4">
        <f t="shared" si="0"/>
        <v>11533800</v>
      </c>
      <c r="H19" s="5">
        <v>0.19</v>
      </c>
      <c r="I19" s="4">
        <f t="shared" si="1"/>
        <v>2191422</v>
      </c>
      <c r="J19" s="4">
        <f t="shared" si="2"/>
        <v>13725222</v>
      </c>
    </row>
    <row r="20" spans="2:10" x14ac:dyDescent="0.35">
      <c r="B20" s="2" t="str">
        <f>+'[1]MODELO COSTEO 6 MAYO'!D31</f>
        <v>48921-00</v>
      </c>
      <c r="C20" s="2" t="str">
        <f>+'[1]MODELO COSTEO 6 MAYO'!E31</f>
        <v>BALANZA PORTÁTIL OHAUS CX2200</v>
      </c>
      <c r="D20" s="3" t="str">
        <f>+'[1]MODELO COSTEO 6 MAYO'!G31</f>
        <v>PHYWE</v>
      </c>
      <c r="E20" s="4">
        <f>MROUND(+'[1]MODELO COSTEO 6 MAYO'!AB31,100)</f>
        <v>780800</v>
      </c>
      <c r="F20" s="2">
        <f>+'[1]MODELO COSTEO 6 MAYO'!I31</f>
        <v>1</v>
      </c>
      <c r="G20" s="4">
        <f t="shared" si="0"/>
        <v>780800</v>
      </c>
      <c r="H20" s="5">
        <v>0.19</v>
      </c>
      <c r="I20" s="4">
        <f t="shared" si="1"/>
        <v>148352</v>
      </c>
      <c r="J20" s="4">
        <f t="shared" si="2"/>
        <v>929152</v>
      </c>
    </row>
    <row r="21" spans="2:10" x14ac:dyDescent="0.35">
      <c r="B21" s="2" t="str">
        <f>+'[1]MODELO COSTEO 6 MAYO'!D32</f>
        <v>11260-88</v>
      </c>
      <c r="C21" s="2" t="str">
        <f>+'[1]MODELO COSTEO 6 MAYO'!E32</f>
        <v>Cubeta de ondas de agua con led, completa</v>
      </c>
      <c r="D21" s="3" t="str">
        <f>+'[1]MODELO COSTEO 6 MAYO'!G32</f>
        <v>PHYWE</v>
      </c>
      <c r="E21" s="4">
        <f>MROUND(+'[1]MODELO COSTEO 6 MAYO'!AB32,100)</f>
        <v>20530900</v>
      </c>
      <c r="F21" s="2">
        <f>+'[1]MODELO COSTEO 6 MAYO'!I32</f>
        <v>1</v>
      </c>
      <c r="G21" s="4">
        <f t="shared" si="0"/>
        <v>20530900</v>
      </c>
      <c r="H21" s="5">
        <v>0.19</v>
      </c>
      <c r="I21" s="4">
        <f t="shared" si="1"/>
        <v>3900871</v>
      </c>
      <c r="J21" s="4">
        <f t="shared" si="2"/>
        <v>24431771</v>
      </c>
    </row>
    <row r="22" spans="2:10" x14ac:dyDescent="0.35">
      <c r="B22" s="2" t="str">
        <f>+'[1]MODELO COSTEO 6 MAYO'!D33</f>
        <v>11260-10</v>
      </c>
      <c r="C22" s="2" t="str">
        <f>+'[1]MODELO COSTEO 6 MAYO'!E33</f>
        <v>GENERADOR DE VIBRACIONES EXTERNO PARA CUBETA DE ONDAS</v>
      </c>
      <c r="D22" s="3" t="str">
        <f>+'[1]MODELO COSTEO 6 MAYO'!G33</f>
        <v>PHYWE</v>
      </c>
      <c r="E22" s="4">
        <f>MROUND(+'[1]MODELO COSTEO 6 MAYO'!AB33,100)</f>
        <v>5201200</v>
      </c>
      <c r="F22" s="2">
        <f>+'[1]MODELO COSTEO 6 MAYO'!I33</f>
        <v>1</v>
      </c>
      <c r="G22" s="4">
        <f t="shared" si="0"/>
        <v>5201200</v>
      </c>
      <c r="H22" s="5">
        <v>0.19</v>
      </c>
      <c r="I22" s="4">
        <f t="shared" si="1"/>
        <v>988228</v>
      </c>
      <c r="J22" s="4">
        <f t="shared" si="2"/>
        <v>6189428</v>
      </c>
    </row>
    <row r="23" spans="2:10" x14ac:dyDescent="0.35">
      <c r="B23" s="2" t="str">
        <f>+'[1]MODELO COSTEO 6 MAYO'!D34</f>
        <v>03065-20</v>
      </c>
      <c r="C23" s="2" t="str">
        <f>+'[1]MODELO COSTEO 6 MAYO'!E34</f>
        <v>SOPORTE P.DINAMOMETRO TRANSPAREN.</v>
      </c>
      <c r="D23" s="3" t="str">
        <f>+'[1]MODELO COSTEO 6 MAYO'!G34</f>
        <v>PHYWE</v>
      </c>
      <c r="E23" s="4">
        <f>MROUND(+'[1]MODELO COSTEO 6 MAYO'!AB34,100)</f>
        <v>76900</v>
      </c>
      <c r="F23" s="2">
        <f>+'[1]MODELO COSTEO 6 MAYO'!I34</f>
        <v>5</v>
      </c>
      <c r="G23" s="4">
        <f t="shared" si="0"/>
        <v>384500</v>
      </c>
      <c r="H23" s="5">
        <v>0.19</v>
      </c>
      <c r="I23" s="4">
        <f t="shared" si="1"/>
        <v>73055</v>
      </c>
      <c r="J23" s="4">
        <f t="shared" si="2"/>
        <v>457555</v>
      </c>
    </row>
    <row r="24" spans="2:10" x14ac:dyDescent="0.35">
      <c r="B24" s="2" t="str">
        <f>+'[1]MODELO COSTEO 6 MAYO'!D35</f>
        <v>02036-01</v>
      </c>
      <c r="C24" s="2" t="str">
        <f>+'[1]MODELO COSTEO 6 MAYO'!E35</f>
        <v>Barra de soporte con agujero, acero inoxidable, 10 cm</v>
      </c>
      <c r="D24" s="3" t="str">
        <f>+'[1]MODELO COSTEO 6 MAYO'!G35</f>
        <v>PHYWE</v>
      </c>
      <c r="E24" s="4">
        <f>MROUND(+'[1]MODELO COSTEO 6 MAYO'!AB35,100)</f>
        <v>78200</v>
      </c>
      <c r="F24" s="2">
        <f>+'[1]MODELO COSTEO 6 MAYO'!I35</f>
        <v>5</v>
      </c>
      <c r="G24" s="4">
        <f t="shared" si="0"/>
        <v>391000</v>
      </c>
      <c r="H24" s="5">
        <v>0.19</v>
      </c>
      <c r="I24" s="4">
        <f t="shared" si="1"/>
        <v>74290</v>
      </c>
      <c r="J24" s="4">
        <f t="shared" si="2"/>
        <v>465290</v>
      </c>
    </row>
    <row r="25" spans="2:10" x14ac:dyDescent="0.35">
      <c r="B25" s="2" t="str">
        <f>+'[1]MODELO COSTEO 6 MAYO'!D36</f>
        <v>17547-00</v>
      </c>
      <c r="C25" s="2" t="str">
        <f>+'[1]MODELO COSTEO 6 MAYO'!E36</f>
        <v>ANILLO P.MED.TENSION SUP.,D19,5</v>
      </c>
      <c r="D25" s="3" t="str">
        <f>+'[1]MODELO COSTEO 6 MAYO'!G36</f>
        <v>PHYWE</v>
      </c>
      <c r="E25" s="4">
        <f>MROUND(+'[1]MODELO COSTEO 6 MAYO'!AB36,100)</f>
        <v>899500</v>
      </c>
      <c r="F25" s="2">
        <f>+'[1]MODELO COSTEO 6 MAYO'!I36</f>
        <v>1</v>
      </c>
      <c r="G25" s="4">
        <f t="shared" si="0"/>
        <v>899500</v>
      </c>
      <c r="H25" s="5">
        <v>0.19</v>
      </c>
      <c r="I25" s="4">
        <f t="shared" si="1"/>
        <v>170905</v>
      </c>
      <c r="J25" s="4">
        <f t="shared" si="2"/>
        <v>1070405</v>
      </c>
    </row>
    <row r="26" spans="2:10" x14ac:dyDescent="0.35">
      <c r="B26" s="2" t="str">
        <f>+'[1]MODELO COSTEO 6 MAYO'!D37</f>
        <v>03949-00</v>
      </c>
      <c r="C26" s="2" t="str">
        <f>+'[1]MODELO COSTEO 6 MAYO'!E37</f>
        <v>Pasador de sujeción</v>
      </c>
      <c r="D26" s="3" t="str">
        <f>+'[1]MODELO COSTEO 6 MAYO'!G37</f>
        <v>PHYWE</v>
      </c>
      <c r="E26" s="4">
        <f>MROUND(+'[1]MODELO COSTEO 6 MAYO'!AB37,100)</f>
        <v>117300</v>
      </c>
      <c r="F26" s="2">
        <f>+'[1]MODELO COSTEO 6 MAYO'!I37</f>
        <v>5</v>
      </c>
      <c r="G26" s="4">
        <f t="shared" si="0"/>
        <v>586500</v>
      </c>
      <c r="H26" s="5">
        <v>0.19</v>
      </c>
      <c r="I26" s="4">
        <f t="shared" si="1"/>
        <v>111435</v>
      </c>
      <c r="J26" s="4">
        <f t="shared" si="2"/>
        <v>697935</v>
      </c>
    </row>
    <row r="27" spans="2:10" x14ac:dyDescent="0.35">
      <c r="B27" s="2" t="str">
        <f>+'[1]MODELO COSTEO 6 MAYO'!D38</f>
        <v>02074-01</v>
      </c>
      <c r="C27" s="2" t="str">
        <f>+'[1]MODELO COSTEO 6 MAYO'!E38</f>
        <v>Gato de laboratorio, 200 x 200 mm</v>
      </c>
      <c r="D27" s="3" t="str">
        <f>+'[1]MODELO COSTEO 6 MAYO'!G38</f>
        <v>PHYWE</v>
      </c>
      <c r="E27" s="4">
        <f>MROUND(+'[1]MODELO COSTEO 6 MAYO'!AB38,100)</f>
        <v>1942300</v>
      </c>
      <c r="F27" s="2">
        <f>+'[1]MODELO COSTEO 6 MAYO'!I38</f>
        <v>2</v>
      </c>
      <c r="G27" s="4">
        <f t="shared" si="0"/>
        <v>3884600</v>
      </c>
      <c r="H27" s="5">
        <v>0.19</v>
      </c>
      <c r="I27" s="4">
        <f t="shared" si="1"/>
        <v>738074</v>
      </c>
      <c r="J27" s="4">
        <f t="shared" si="2"/>
        <v>4622674</v>
      </c>
    </row>
    <row r="28" spans="2:10" x14ac:dyDescent="0.35">
      <c r="B28" s="2" t="str">
        <f>+'[1]MODELO COSTEO 6 MAYO'!D39</f>
        <v>02051-00</v>
      </c>
      <c r="C28" s="2" t="str">
        <f>+'[1]MODELO COSTEO 6 MAYO'!E39</f>
        <v>Varillas con gancho</v>
      </c>
      <c r="D28" s="3" t="str">
        <f>+'[1]MODELO COSTEO 6 MAYO'!G39</f>
        <v>PHYWE</v>
      </c>
      <c r="E28" s="4">
        <f>MROUND(+'[1]MODELO COSTEO 6 MAYO'!AB39,100)</f>
        <v>299800</v>
      </c>
      <c r="F28" s="2">
        <f>+'[1]MODELO COSTEO 6 MAYO'!I39</f>
        <v>5</v>
      </c>
      <c r="G28" s="4">
        <f t="shared" si="0"/>
        <v>1499000</v>
      </c>
      <c r="H28" s="5">
        <v>0.19</v>
      </c>
      <c r="I28" s="4">
        <f t="shared" si="1"/>
        <v>284810</v>
      </c>
      <c r="J28" s="4">
        <f t="shared" si="2"/>
        <v>1783810</v>
      </c>
    </row>
    <row r="29" spans="2:10" x14ac:dyDescent="0.35">
      <c r="B29" s="2" t="str">
        <f>+'[1]MODELO COSTEO 6 MAYO'!D40</f>
        <v>40581-00</v>
      </c>
      <c r="C29" s="2" t="str">
        <f>+'[1]MODELO COSTEO 6 MAYO'!E40</f>
        <v>TUBO CAPILARES,4 PZS.0,4...1,2MM</v>
      </c>
      <c r="D29" s="3" t="str">
        <f>+'[1]MODELO COSTEO 6 MAYO'!G40</f>
        <v>PHYWE</v>
      </c>
      <c r="E29" s="4">
        <f>MROUND(+'[1]MODELO COSTEO 6 MAYO'!AB40,100)</f>
        <v>130400</v>
      </c>
      <c r="F29" s="2">
        <f>+'[1]MODELO COSTEO 6 MAYO'!I40</f>
        <v>5</v>
      </c>
      <c r="G29" s="4">
        <f t="shared" si="0"/>
        <v>652000</v>
      </c>
      <c r="H29" s="5">
        <v>0.19</v>
      </c>
      <c r="I29" s="4">
        <f t="shared" si="1"/>
        <v>123880</v>
      </c>
      <c r="J29" s="4">
        <f t="shared" si="2"/>
        <v>775880</v>
      </c>
    </row>
    <row r="30" spans="2:10" x14ac:dyDescent="0.35">
      <c r="B30" s="2" t="str">
        <f>+'[1]MODELO COSTEO 6 MAYO'!D41</f>
        <v>02634-00</v>
      </c>
      <c r="C30" s="2" t="str">
        <f>+'[1]MODELO COSTEO 6 MAYO'!E41</f>
        <v>SONDAS P.PRESION HIDROSTATICA</v>
      </c>
      <c r="D30" s="3" t="str">
        <f>+'[1]MODELO COSTEO 6 MAYO'!G41</f>
        <v>PHYWE</v>
      </c>
      <c r="E30" s="4">
        <f>MROUND(+'[1]MODELO COSTEO 6 MAYO'!AB41,100)</f>
        <v>417100</v>
      </c>
      <c r="F30" s="2">
        <f>+'[1]MODELO COSTEO 6 MAYO'!I41</f>
        <v>2</v>
      </c>
      <c r="G30" s="4">
        <f t="shared" si="0"/>
        <v>834200</v>
      </c>
      <c r="H30" s="5">
        <v>0.19</v>
      </c>
      <c r="I30" s="4">
        <f t="shared" si="1"/>
        <v>158498</v>
      </c>
      <c r="J30" s="4">
        <f t="shared" si="2"/>
        <v>992698</v>
      </c>
    </row>
    <row r="31" spans="2:10" x14ac:dyDescent="0.35">
      <c r="B31" s="2" t="str">
        <f>+'[1]MODELO COSTEO 6 MAYO'!D42</f>
        <v>39296-00</v>
      </c>
      <c r="C31" s="2" t="str">
        <f>+'[1]MODELO COSTEO 6 MAYO'!E42</f>
        <v>TUBO DE SILICONA, DIAM.INT. 7 MM</v>
      </c>
      <c r="D31" s="3" t="str">
        <f>+'[1]MODELO COSTEO 6 MAYO'!G42</f>
        <v>PHYWE</v>
      </c>
      <c r="E31" s="4">
        <f>MROUND(+'[1]MODELO COSTEO 6 MAYO'!AB42,100)</f>
        <v>28500</v>
      </c>
      <c r="F31" s="2">
        <f>+'[1]MODELO COSTEO 6 MAYO'!I42</f>
        <v>15</v>
      </c>
      <c r="G31" s="4">
        <f t="shared" si="0"/>
        <v>427500</v>
      </c>
      <c r="H31" s="5">
        <v>0.19</v>
      </c>
      <c r="I31" s="4">
        <f t="shared" si="1"/>
        <v>81225</v>
      </c>
      <c r="J31" s="4">
        <f t="shared" si="2"/>
        <v>508725</v>
      </c>
    </row>
    <row r="32" spans="2:10" x14ac:dyDescent="0.35">
      <c r="B32" s="2" t="str">
        <f>+'[1]MODELO COSTEO 6 MAYO'!D43</f>
        <v>02212-00</v>
      </c>
      <c r="C32" s="2" t="str">
        <f>+'[1]MODELO COSTEO 6 MAYO'!E43</f>
        <v>Vaso de precipitado con desagüe, 250 ml</v>
      </c>
      <c r="D32" s="3" t="str">
        <f>+'[1]MODELO COSTEO 6 MAYO'!G43</f>
        <v>PHYWE</v>
      </c>
      <c r="E32" s="4">
        <f>MROUND(+'[1]MODELO COSTEO 6 MAYO'!AB43,100)</f>
        <v>155100</v>
      </c>
      <c r="F32" s="2">
        <f>+'[1]MODELO COSTEO 6 MAYO'!I43</f>
        <v>8</v>
      </c>
      <c r="G32" s="4">
        <f t="shared" si="0"/>
        <v>1240800</v>
      </c>
      <c r="H32" s="5">
        <v>0.19</v>
      </c>
      <c r="I32" s="4">
        <f t="shared" si="1"/>
        <v>235752</v>
      </c>
      <c r="J32" s="4">
        <f t="shared" si="2"/>
        <v>1476552</v>
      </c>
    </row>
    <row r="33" spans="2:10" x14ac:dyDescent="0.35">
      <c r="B33" s="2" t="str">
        <f>+'[1]MODELO COSTEO 6 MAYO'!D44</f>
        <v>04450-00</v>
      </c>
      <c r="C33" s="2" t="str">
        <f>+'[1]MODELO COSTEO 6 MAYO'!E44</f>
        <v>BOBINA DE CALEFACC. CON CASQUILLO</v>
      </c>
      <c r="D33" s="3" t="str">
        <f>+'[1]MODELO COSTEO 6 MAYO'!G44</f>
        <v>PHYWE</v>
      </c>
      <c r="E33" s="4">
        <f>MROUND(+'[1]MODELO COSTEO 6 MAYO'!AB44,100)</f>
        <v>454900</v>
      </c>
      <c r="F33" s="2">
        <f>+'[1]MODELO COSTEO 6 MAYO'!I44</f>
        <v>5</v>
      </c>
      <c r="G33" s="4">
        <f t="shared" si="0"/>
        <v>2274500</v>
      </c>
      <c r="H33" s="5">
        <v>0.19</v>
      </c>
      <c r="I33" s="4">
        <f t="shared" si="1"/>
        <v>432155</v>
      </c>
      <c r="J33" s="4">
        <f t="shared" si="2"/>
        <v>2706655</v>
      </c>
    </row>
    <row r="34" spans="2:10" x14ac:dyDescent="0.35">
      <c r="B34" s="2" t="str">
        <f>+'[1]MODELO COSTEO 6 MAYO'!D45</f>
        <v>38005-10</v>
      </c>
      <c r="C34" s="2" t="str">
        <f>+'[1]MODELO COSTEO 6 MAYO'!E45</f>
        <v>Termómetro de estudiantes, -10..+110°C,  l = 230 mm</v>
      </c>
      <c r="D34" s="3" t="str">
        <f>+'[1]MODELO COSTEO 6 MAYO'!G45</f>
        <v>PHYWE</v>
      </c>
      <c r="E34" s="4">
        <f>MROUND(+'[1]MODELO COSTEO 6 MAYO'!AB45,100)</f>
        <v>84700</v>
      </c>
      <c r="F34" s="2">
        <f>+'[1]MODELO COSTEO 6 MAYO'!I45</f>
        <v>8</v>
      </c>
      <c r="G34" s="4">
        <f t="shared" si="0"/>
        <v>677600</v>
      </c>
      <c r="H34" s="5">
        <v>0.19</v>
      </c>
      <c r="I34" s="4">
        <f t="shared" si="1"/>
        <v>128744</v>
      </c>
      <c r="J34" s="4">
        <f t="shared" si="2"/>
        <v>806344</v>
      </c>
    </row>
    <row r="35" spans="2:10" x14ac:dyDescent="0.35">
      <c r="B35" s="2" t="str">
        <f>+'[1]MODELO COSTEO 6 MAYO'!D46</f>
        <v>38005-02</v>
      </c>
      <c r="C35" s="2" t="str">
        <f>+'[1]MODELO COSTEO 6 MAYO'!E46</f>
        <v>Termómetro de estudiantes, -10...+110°C, l = 180 mm</v>
      </c>
      <c r="D35" s="3" t="str">
        <f>+'[1]MODELO COSTEO 6 MAYO'!G46</f>
        <v>PHYWE</v>
      </c>
      <c r="E35" s="4">
        <f>MROUND(+'[1]MODELO COSTEO 6 MAYO'!AB46,100)</f>
        <v>84700</v>
      </c>
      <c r="F35" s="2">
        <f>+'[1]MODELO COSTEO 6 MAYO'!I46</f>
        <v>8</v>
      </c>
      <c r="G35" s="4">
        <f t="shared" si="0"/>
        <v>677600</v>
      </c>
      <c r="H35" s="5">
        <v>0.19</v>
      </c>
      <c r="I35" s="4">
        <f t="shared" si="1"/>
        <v>128744</v>
      </c>
      <c r="J35" s="4">
        <f t="shared" si="2"/>
        <v>806344</v>
      </c>
    </row>
    <row r="36" spans="2:10" x14ac:dyDescent="0.35">
      <c r="B36" s="2" t="str">
        <f>+'[1]MODELO COSTEO 6 MAYO'!D47</f>
        <v>04256-00</v>
      </c>
      <c r="C36" s="2" t="str">
        <f>+'[1]MODELO COSTEO 6 MAYO'!E47</f>
        <v>Termometro sin graduaciones</v>
      </c>
      <c r="D36" s="3" t="str">
        <f>+'[1]MODELO COSTEO 6 MAYO'!G47</f>
        <v>PHYWE</v>
      </c>
      <c r="E36" s="4">
        <f>MROUND(+'[1]MODELO COSTEO 6 MAYO'!AB47,100)</f>
        <v>149900</v>
      </c>
      <c r="F36" s="2">
        <f>+'[1]MODELO COSTEO 6 MAYO'!I47</f>
        <v>3</v>
      </c>
      <c r="G36" s="4">
        <f t="shared" si="0"/>
        <v>449700</v>
      </c>
      <c r="H36" s="5">
        <v>0.19</v>
      </c>
      <c r="I36" s="4">
        <f t="shared" si="1"/>
        <v>85443</v>
      </c>
      <c r="J36" s="4">
        <f t="shared" si="2"/>
        <v>535143</v>
      </c>
    </row>
    <row r="37" spans="2:10" x14ac:dyDescent="0.35">
      <c r="B37" s="2" t="str">
        <f>+'[1]MODELO COSTEO 6 MAYO'!D48</f>
        <v>05961-00</v>
      </c>
      <c r="C37" s="2" t="str">
        <f>+'[1]MODELO COSTEO 6 MAYO'!E48</f>
        <v>Soporte para tubos de vidrio</v>
      </c>
      <c r="D37" s="3" t="str">
        <f>+'[1]MODELO COSTEO 6 MAYO'!G48</f>
        <v>PHYWE</v>
      </c>
      <c r="E37" s="4">
        <f>MROUND(+'[1]MODELO COSTEO 6 MAYO'!AB48,100)</f>
        <v>56100</v>
      </c>
      <c r="F37" s="2">
        <f>+'[1]MODELO COSTEO 6 MAYO'!I48</f>
        <v>5</v>
      </c>
      <c r="G37" s="4">
        <f t="shared" si="0"/>
        <v>280500</v>
      </c>
      <c r="H37" s="5">
        <v>0.19</v>
      </c>
      <c r="I37" s="4">
        <f t="shared" si="1"/>
        <v>53295</v>
      </c>
      <c r="J37" s="4">
        <f t="shared" si="2"/>
        <v>333795</v>
      </c>
    </row>
    <row r="38" spans="2:10" x14ac:dyDescent="0.35">
      <c r="B38" s="2" t="str">
        <f>+'[1]MODELO COSTEO 6 MAYO'!D49</f>
        <v>03065-02</v>
      </c>
      <c r="C38" s="2" t="str">
        <f>+'[1]MODELO COSTEO 6 MAYO'!E49</f>
        <v>DINAMOMETRO, TRANSP., 1 N</v>
      </c>
      <c r="D38" s="3" t="str">
        <f>+'[1]MODELO COSTEO 6 MAYO'!G49</f>
        <v>PHYWE</v>
      </c>
      <c r="E38" s="4">
        <f>MROUND(+'[1]MODELO COSTEO 6 MAYO'!AB49,100)</f>
        <v>241200</v>
      </c>
      <c r="F38" s="2">
        <f>+'[1]MODELO COSTEO 6 MAYO'!I49</f>
        <v>8</v>
      </c>
      <c r="G38" s="4">
        <f t="shared" si="0"/>
        <v>1929600</v>
      </c>
      <c r="H38" s="5">
        <v>0.19</v>
      </c>
      <c r="I38" s="4">
        <f t="shared" si="1"/>
        <v>366624</v>
      </c>
      <c r="J38" s="4">
        <f t="shared" si="2"/>
        <v>2296224</v>
      </c>
    </row>
    <row r="39" spans="2:10" x14ac:dyDescent="0.35">
      <c r="B39" s="2" t="str">
        <f>+'[1]MODELO COSTEO 6 MAYO'!D50</f>
        <v>03065-03</v>
      </c>
      <c r="C39" s="2" t="str">
        <f>+'[1]MODELO COSTEO 6 MAYO'!E50</f>
        <v>DINAMOMETRO, TRANSP., 2 N</v>
      </c>
      <c r="D39" s="3" t="str">
        <f>+'[1]MODELO COSTEO 6 MAYO'!G50</f>
        <v>PHYWE</v>
      </c>
      <c r="E39" s="4">
        <f>MROUND(+'[1]MODELO COSTEO 6 MAYO'!AB50,100)</f>
        <v>241200</v>
      </c>
      <c r="F39" s="2">
        <f>+'[1]MODELO COSTEO 6 MAYO'!I50</f>
        <v>8</v>
      </c>
      <c r="G39" s="4">
        <f t="shared" si="0"/>
        <v>1929600</v>
      </c>
      <c r="H39" s="5">
        <v>0.19</v>
      </c>
      <c r="I39" s="4">
        <f t="shared" si="1"/>
        <v>366624</v>
      </c>
      <c r="J39" s="4">
        <f t="shared" si="2"/>
        <v>2296224</v>
      </c>
    </row>
    <row r="40" spans="2:10" x14ac:dyDescent="0.35">
      <c r="B40" s="2" t="str">
        <f>+'[1]MODELO COSTEO 6 MAYO'!D51</f>
        <v>03065-04</v>
      </c>
      <c r="C40" s="2" t="str">
        <f>+'[1]MODELO COSTEO 6 MAYO'!E51</f>
        <v>DINAMOMETRO, TRANSP., 5 N</v>
      </c>
      <c r="D40" s="3" t="str">
        <f>+'[1]MODELO COSTEO 6 MAYO'!G51</f>
        <v>PHYWE</v>
      </c>
      <c r="E40" s="4">
        <f>MROUND(+'[1]MODELO COSTEO 6 MAYO'!AB51,100)</f>
        <v>232000</v>
      </c>
      <c r="F40" s="2">
        <f>+'[1]MODELO COSTEO 6 MAYO'!I51</f>
        <v>5</v>
      </c>
      <c r="G40" s="4">
        <f t="shared" si="0"/>
        <v>1160000</v>
      </c>
      <c r="H40" s="5">
        <v>0.19</v>
      </c>
      <c r="I40" s="4">
        <f t="shared" si="1"/>
        <v>220400</v>
      </c>
      <c r="J40" s="4">
        <f t="shared" si="2"/>
        <v>1380400</v>
      </c>
    </row>
    <row r="41" spans="2:10" x14ac:dyDescent="0.35">
      <c r="B41" s="2" t="str">
        <f>+'[1]MODELO COSTEO 6 MAYO'!D52</f>
        <v>36013-00</v>
      </c>
      <c r="C41" s="2" t="str">
        <f>+'[1]MODELO COSTEO 6 MAYO'!E52</f>
        <v>Vaso de precipitación DURAN®, forma baja, 250ml</v>
      </c>
      <c r="D41" s="3" t="str">
        <f>+'[1]MODELO COSTEO 6 MAYO'!G52</f>
        <v>PHYWE</v>
      </c>
      <c r="E41" s="4">
        <f>MROUND(+'[1]MODELO COSTEO 6 MAYO'!AB52,100)</f>
        <v>65800</v>
      </c>
      <c r="F41" s="2">
        <f>+'[1]MODELO COSTEO 6 MAYO'!I52</f>
        <v>5</v>
      </c>
      <c r="G41" s="4">
        <f t="shared" si="0"/>
        <v>329000</v>
      </c>
      <c r="H41" s="5">
        <v>0.19</v>
      </c>
      <c r="I41" s="4">
        <f t="shared" si="1"/>
        <v>62510</v>
      </c>
      <c r="J41" s="4">
        <f t="shared" si="2"/>
        <v>391510</v>
      </c>
    </row>
    <row r="42" spans="2:10" ht="15" thickBot="1" x14ac:dyDescent="0.4">
      <c r="B42" s="2" t="str">
        <f>+'[1]MODELO COSTEO 6 MAYO'!D53</f>
        <v>36118-00</v>
      </c>
      <c r="C42" s="2" t="str">
        <f>+'[1]MODELO COSTEO 6 MAYO'!E53</f>
        <v>MATRAZ ERLENMEYER, Duran®, CUELLO A. 100 ml</v>
      </c>
      <c r="D42" s="3" t="str">
        <f>+'[1]MODELO COSTEO 6 MAYO'!G53</f>
        <v>PHYWE</v>
      </c>
      <c r="E42" s="4">
        <f>MROUND(+'[1]MODELO COSTEO 6 MAYO'!AB53,100)</f>
        <v>65200</v>
      </c>
      <c r="F42" s="2">
        <f>+'[1]MODELO COSTEO 6 MAYO'!I53</f>
        <v>5</v>
      </c>
      <c r="G42" s="4">
        <f t="shared" si="0"/>
        <v>326000</v>
      </c>
      <c r="H42" s="5">
        <v>0.19</v>
      </c>
      <c r="I42" s="4">
        <f t="shared" si="1"/>
        <v>61940</v>
      </c>
      <c r="J42" s="4">
        <f t="shared" si="2"/>
        <v>387940</v>
      </c>
    </row>
    <row r="43" spans="2:10" ht="15" thickBot="1" x14ac:dyDescent="0.4">
      <c r="B43" s="6" t="s">
        <v>9</v>
      </c>
      <c r="C43" s="7"/>
      <c r="D43" s="7"/>
      <c r="E43" s="7"/>
      <c r="F43" s="8"/>
      <c r="G43" s="9">
        <f>SUM(G5:G42)</f>
        <v>125805600</v>
      </c>
      <c r="H43" s="10"/>
      <c r="I43" s="9">
        <f>SUM(I5:I42)</f>
        <v>23903064</v>
      </c>
      <c r="J43" s="9">
        <f>SUM(J5:J42)</f>
        <v>149708664</v>
      </c>
    </row>
  </sheetData>
  <mergeCells count="1">
    <mergeCell ref="B43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2024-05-16T13:11:26Z</dcterms:created>
  <dcterms:modified xsi:type="dcterms:W3CDTF">2024-05-16T13:12:17Z</dcterms:modified>
</cp:coreProperties>
</file>