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\\172.16.0.9\Files\Costos\PRECIOS\PRECIOS FINAL OPERACIONES\"/>
    </mc:Choice>
  </mc:AlternateContent>
  <xr:revisionPtr revIDLastSave="0" documentId="8_{42B0C38A-934F-4D03-86F7-9A6E0FB6C225}" xr6:coauthVersionLast="47" xr6:coauthVersionMax="47" xr10:uidLastSave="{00000000-0000-0000-0000-000000000000}"/>
  <bookViews>
    <workbookView xWindow="-28920" yWindow="1515" windowWidth="29040" windowHeight="15720" xr2:uid="{995E60E1-A17C-4B02-8DDF-2B1605199573}"/>
  </bookViews>
  <sheets>
    <sheet name="PRECIOS DE VENTA" sheetId="1" r:id="rId1"/>
  </sheets>
  <externalReferences>
    <externalReference r:id="rId2"/>
    <externalReference r:id="rId3"/>
  </externalReferences>
  <definedNames>
    <definedName name="TAX">'[2]FACTURACION ESPERADA X CANAL '!$A$48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8" i="1" l="1"/>
  <c r="G8" i="1" s="1"/>
  <c r="I8" i="1" s="1"/>
  <c r="J8" i="1" s="1"/>
  <c r="E8" i="1"/>
  <c r="D8" i="1"/>
  <c r="C8" i="1"/>
  <c r="B8" i="1"/>
  <c r="G7" i="1"/>
  <c r="I7" i="1" s="1"/>
  <c r="J7" i="1" s="1"/>
  <c r="F7" i="1"/>
  <c r="E7" i="1"/>
  <c r="D7" i="1"/>
  <c r="C7" i="1"/>
  <c r="B7" i="1"/>
  <c r="F6" i="1"/>
  <c r="G6" i="1" s="1"/>
  <c r="I6" i="1" s="1"/>
  <c r="J6" i="1" s="1"/>
  <c r="E6" i="1"/>
  <c r="D6" i="1"/>
  <c r="C6" i="1"/>
  <c r="B6" i="1"/>
  <c r="F5" i="1"/>
  <c r="G5" i="1" s="1"/>
  <c r="E5" i="1"/>
  <c r="D5" i="1"/>
  <c r="C5" i="1"/>
  <c r="B5" i="1"/>
  <c r="G9" i="1" l="1"/>
  <c r="I5" i="1"/>
  <c r="I9" i="1" l="1"/>
  <c r="J5" i="1"/>
  <c r="J9" i="1" s="1"/>
</calcChain>
</file>

<file path=xl/sharedStrings.xml><?xml version="1.0" encoding="utf-8"?>
<sst xmlns="http://schemas.openxmlformats.org/spreadsheetml/2006/main" count="10" uniqueCount="10">
  <si>
    <t>REFERENCIA</t>
  </si>
  <si>
    <t>DESCRIPCION</t>
  </si>
  <si>
    <t>PROVEEDOR</t>
  </si>
  <si>
    <t>SUBTOTAL UNITARIO</t>
  </si>
  <si>
    <t>CANTIDAD</t>
  </si>
  <si>
    <t>SUBTOTAL</t>
  </si>
  <si>
    <t>IVA %</t>
  </si>
  <si>
    <t>IVA</t>
  </si>
  <si>
    <t>TOTAL INCLUIDO IVA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</si>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</sst>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\ * #,##0.00_-;\-&quot;$&quot;\ * #,##0.00_-;_-&quot;$&quot;\ * &quot;-&quot;??_-;_-@_-"/>
    <numFmt numFmtId="164" formatCode="[$EUR]\ #,##0.00;\-[$EUR]\ #,##0.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b/>
      <sz val="11"/>
      <color theme="0"/>
      <name val="Calibri Light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4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4" fillId="0" borderId="0"/>
  </cellStyleXfs>
  <cellXfs count="12">
    <xf numFmtId="0" fontId="0" fillId="0" borderId="0" xfId="0"/>
    <xf numFmtId="0" fontId="5" fillId="2" borderId="1" xfId="2" applyFont="1" applyFill="1" applyBorder="1" applyAlignment="1">
      <alignment horizontal="center" vertical="center" wrapText="1"/>
    </xf>
    <xf numFmtId="1" fontId="0" fillId="0" borderId="1" xfId="0" applyNumberFormat="1" applyBorder="1"/>
    <xf numFmtId="2" fontId="0" fillId="0" borderId="1" xfId="0" applyNumberFormat="1" applyBorder="1"/>
    <xf numFmtId="44" fontId="0" fillId="0" borderId="1" xfId="1" applyFont="1" applyBorder="1"/>
    <xf numFmtId="1" fontId="0" fillId="0" borderId="1" xfId="1" applyNumberFormat="1" applyFont="1" applyBorder="1"/>
    <xf numFmtId="9" fontId="0" fillId="0" borderId="1" xfId="0" applyNumberFormat="1" applyBorder="1"/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44" fontId="3" fillId="2" borderId="1" xfId="1" applyFont="1" applyFill="1" applyBorder="1"/>
    <xf numFmtId="164" fontId="3" fillId="2" borderId="1" xfId="0" applyNumberFormat="1" applyFont="1" applyFill="1" applyBorder="1"/>
  </cellXfs>
  <cellStyles count="3">
    <cellStyle name="Moneda" xfId="1" builtinId="4"/>
    <cellStyle name="Normal" xfId="0" builtinId="0"/>
    <cellStyle name="Normal 3" xfId="2" xr:uid="{49BBCC35-ED9F-43A0-A8DD-BD41B7987C0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\\172.16.0.9\Files\Costos\PRECIOS\ANALISIS%20DE%20PRECIOS%20DE%20VENTA\PHY%202823-24%20UNIVERSIDAD%20CATOLICA%20LUIS%20AMIGO.xlsx" TargetMode="External"/><Relationship Id="rId1" Type="http://schemas.openxmlformats.org/officeDocument/2006/relationships/externalLinkPath" Target="/Costos/PRECIOS/ANALISIS%20DE%20PRECIOS%20DE%20VENTA/PHY%202823-24%20UNIVERSIDAD%20CATOLICA%20LUIS%20AMIGO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constanza.bravo\Documents\GERENCIA%20%20ADMON%20Y%20FINANCIERA\PRESUPUESTO%202021\ERI%20PROYECTADO%202021.xlsx" TargetMode="External"/><Relationship Id="rId1" Type="http://schemas.openxmlformats.org/officeDocument/2006/relationships/externalLinkPath" Target="/Users/constanza.bravo/Documents/GERENCIA%20%20ADMON%20Y%20FINANCIERA/PRESUPUESTO%202021/ERI%20PROYECTADO%20202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OLICITUD 26 ENERO"/>
      <sheetName val="SOLICITUD 2 MAYO"/>
      <sheetName val="LISTAS DESPLEGABLES"/>
      <sheetName val="MODELO COSTEO 26 ENERO"/>
      <sheetName val="MODELO COSTEO 2 MAYO"/>
      <sheetName val="ERI PROYECTADO"/>
      <sheetName val="PRECIOS DE VENTA"/>
    </sheetNames>
    <sheetDataSet>
      <sheetData sheetId="0"/>
      <sheetData sheetId="1"/>
      <sheetData sheetId="2"/>
      <sheetData sheetId="3"/>
      <sheetData sheetId="4">
        <row r="16">
          <cell r="D16" t="str">
            <v>11260-88</v>
          </cell>
          <cell r="E16" t="str">
            <v>Cubeta de ondas de agua con led, completa</v>
          </cell>
          <cell r="G16" t="str">
            <v>PHYWE</v>
          </cell>
          <cell r="I16">
            <v>1</v>
          </cell>
          <cell r="AB16">
            <v>3641.0676744239977</v>
          </cell>
        </row>
        <row r="17">
          <cell r="D17" t="str">
            <v>11260-10</v>
          </cell>
          <cell r="E17" t="str">
            <v>GENERADOR DE VIBRACIONES EXTERNO PARA CUBETA DE ONDAS</v>
          </cell>
          <cell r="G17" t="str">
            <v>PHYWE</v>
          </cell>
          <cell r="I17">
            <v>1</v>
          </cell>
          <cell r="AB17">
            <v>922.40381085407932</v>
          </cell>
        </row>
        <row r="18">
          <cell r="D18" t="str">
            <v>11260-30</v>
          </cell>
          <cell r="E18" t="str">
            <v>SET DEMOSTRATIVO CON ESPEJO PARA CUBETA DE ONDAS</v>
          </cell>
          <cell r="G18" t="str">
            <v>PHYWE</v>
          </cell>
          <cell r="I18">
            <v>1</v>
          </cell>
          <cell r="AB18">
            <v>150.26628497622846</v>
          </cell>
        </row>
        <row r="19">
          <cell r="D19" t="str">
            <v>15250-88D</v>
          </cell>
          <cell r="E19" t="str">
            <v>TESS advanced Física set Líneas Equipotenciales y Campo Eléctrico, ÄQU</v>
          </cell>
          <cell r="G19" t="str">
            <v>PHYWE</v>
          </cell>
          <cell r="I19">
            <v>6</v>
          </cell>
          <cell r="AB19">
            <v>890.03876485919943</v>
          </cell>
        </row>
      </sheetData>
      <sheetData sheetId="5"/>
      <sheetData sheetId="6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ROYECTADO 2021"/>
      <sheetName val="CONSOLID PROYEC "/>
      <sheetName val="EJECUTADO AÑO 2021 CON PT  "/>
      <sheetName val="ANTES DE  PT. 2021 "/>
      <sheetName val="AUXILIAR REAL GASTOS"/>
      <sheetName val="NOTA "/>
      <sheetName val="VACIADO DE CIFRAS "/>
      <sheetName val="GG"/>
      <sheetName val="ERI POR CANAL "/>
      <sheetName val="P.E X CANAL "/>
      <sheetName val="FACTURACION ESPERADA X CANAL "/>
      <sheetName val="GASTOS VARIABLES"/>
      <sheetName val="DISTRIBUCION DE GASTOS"/>
      <sheetName val="MEDELLIN "/>
      <sheetName val="EJECUTADO VS PROYECTADO  A MAYO"/>
      <sheetName val="FACTURACION  JUNIO"/>
      <sheetName val="FACTURACION A JULIO "/>
      <sheetName val="CUMPLIMIENTO PRESUP A 0621"/>
      <sheetName val="FACTURACION PENDIENTE OCTUBER"/>
      <sheetName val="FACTURACION PENDIENTE NOVIEMBRE"/>
      <sheetName val="Hoja2"/>
      <sheetName val="Sheet1 (2)"/>
      <sheetName val="INSTRUMENTACION "/>
      <sheetName val="PLANEACION TRIBUTARIA "/>
    </sheetNames>
    <sheetDataSet>
      <sheetData sheetId="0">
        <row r="25">
          <cell r="N25">
            <v>4866671310.738061</v>
          </cell>
        </row>
      </sheetData>
      <sheetData sheetId="1">
        <row r="41">
          <cell r="AC41">
            <v>3938097.6</v>
          </cell>
        </row>
      </sheetData>
      <sheetData sheetId="2">
        <row r="5">
          <cell r="Q5">
            <v>149136600</v>
          </cell>
        </row>
      </sheetData>
      <sheetData sheetId="3"/>
      <sheetData sheetId="4">
        <row r="10">
          <cell r="B10" t="str">
            <v>HONORARIOS</v>
          </cell>
        </row>
      </sheetData>
      <sheetData sheetId="5"/>
      <sheetData sheetId="6">
        <row r="11">
          <cell r="AC11">
            <v>15292538212.820002</v>
          </cell>
        </row>
      </sheetData>
      <sheetData sheetId="7">
        <row r="22">
          <cell r="D22">
            <v>122000000</v>
          </cell>
        </row>
      </sheetData>
      <sheetData sheetId="8">
        <row r="2">
          <cell r="B2">
            <v>0.3943246281048603</v>
          </cell>
        </row>
      </sheetData>
      <sheetData sheetId="9"/>
      <sheetData sheetId="10">
        <row r="48">
          <cell r="A48">
            <v>0.35</v>
          </cell>
        </row>
      </sheetData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  <sheetData sheetId="22" refreshError="1"/>
      <sheetData sheetId="23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33232-DA56-49C9-855E-5AD9F12206CC}">
  <dimension ref="B4:J9"/>
  <sheetViews>
    <sheetView showGridLines="0" tabSelected="1" workbookViewId="0">
      <selection activeCell="D17" sqref="D17"/>
    </sheetView>
  </sheetViews>
  <sheetFormatPr baseColWidth="10" defaultRowHeight="14.5" x14ac:dyDescent="0.35"/>
  <cols>
    <col min="1" max="1" width="4.7265625" customWidth="1"/>
    <col min="2" max="2" width="18.1796875" customWidth="1"/>
    <col min="3" max="3" width="23.453125" bestFit="1" customWidth="1"/>
    <col min="4" max="5" width="18.1796875" customWidth="1"/>
    <col min="7" max="7" width="17.7265625" bestFit="1" customWidth="1"/>
    <col min="9" max="9" width="16.7265625" bestFit="1" customWidth="1"/>
    <col min="10" max="10" width="17.7265625" bestFit="1" customWidth="1"/>
  </cols>
  <sheetData>
    <row r="4" spans="2:10" ht="29" x14ac:dyDescent="0.35"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</row>
    <row r="5" spans="2:10" x14ac:dyDescent="0.35">
      <c r="B5" s="2" t="str">
        <f>+'[1]MODELO COSTEO 2 MAYO'!D16</f>
        <v>11260-88</v>
      </c>
      <c r="C5" s="2" t="str">
        <f>+'[1]MODELO COSTEO 2 MAYO'!E16</f>
        <v>Cubeta de ondas de agua con led, completa</v>
      </c>
      <c r="D5" s="3" t="str">
        <f>+'[1]MODELO COSTEO 2 MAYO'!G16</f>
        <v>PHYWE</v>
      </c>
      <c r="E5" s="4">
        <f>+'[1]MODELO COSTEO 2 MAYO'!AB16</f>
        <v>3641.0676744239977</v>
      </c>
      <c r="F5" s="5">
        <f>+'[1]MODELO COSTEO 2 MAYO'!I16</f>
        <v>1</v>
      </c>
      <c r="G5" s="4">
        <f t="shared" ref="G5:G8" si="0">F5*E5</f>
        <v>3641.0676744239977</v>
      </c>
      <c r="H5" s="6">
        <v>0.19</v>
      </c>
      <c r="I5" s="4">
        <f t="shared" ref="I5:I8" si="1">H5*G5</f>
        <v>691.80285814055958</v>
      </c>
      <c r="J5" s="4">
        <f t="shared" ref="J5:J8" si="2">I5+G5</f>
        <v>4332.8705325645569</v>
      </c>
    </row>
    <row r="6" spans="2:10" x14ac:dyDescent="0.35">
      <c r="B6" s="2" t="str">
        <f>+'[1]MODELO COSTEO 2 MAYO'!D17</f>
        <v>11260-10</v>
      </c>
      <c r="C6" s="2" t="str">
        <f>+'[1]MODELO COSTEO 2 MAYO'!E17</f>
        <v>GENERADOR DE VIBRACIONES EXTERNO PARA CUBETA DE ONDAS</v>
      </c>
      <c r="D6" s="3" t="str">
        <f>+'[1]MODELO COSTEO 2 MAYO'!G17</f>
        <v>PHYWE</v>
      </c>
      <c r="E6" s="4">
        <f>+'[1]MODELO COSTEO 2 MAYO'!AB17</f>
        <v>922.40381085407932</v>
      </c>
      <c r="F6" s="5">
        <f>+'[1]MODELO COSTEO 2 MAYO'!I17</f>
        <v>1</v>
      </c>
      <c r="G6" s="4">
        <f t="shared" si="0"/>
        <v>922.40381085407932</v>
      </c>
      <c r="H6" s="6">
        <v>0.19</v>
      </c>
      <c r="I6" s="4">
        <f t="shared" si="1"/>
        <v>175.25672406227508</v>
      </c>
      <c r="J6" s="4">
        <f t="shared" si="2"/>
        <v>1097.6605349163544</v>
      </c>
    </row>
    <row r="7" spans="2:10" x14ac:dyDescent="0.35">
      <c r="B7" s="2" t="str">
        <f>+'[1]MODELO COSTEO 2 MAYO'!D18</f>
        <v>11260-30</v>
      </c>
      <c r="C7" s="2" t="str">
        <f>+'[1]MODELO COSTEO 2 MAYO'!E18</f>
        <v>SET DEMOSTRATIVO CON ESPEJO PARA CUBETA DE ONDAS</v>
      </c>
      <c r="D7" s="3" t="str">
        <f>+'[1]MODELO COSTEO 2 MAYO'!G18</f>
        <v>PHYWE</v>
      </c>
      <c r="E7" s="4">
        <f>+'[1]MODELO COSTEO 2 MAYO'!AB18</f>
        <v>150.26628497622846</v>
      </c>
      <c r="F7" s="5">
        <f>+'[1]MODELO COSTEO 2 MAYO'!I18</f>
        <v>1</v>
      </c>
      <c r="G7" s="4">
        <f t="shared" si="0"/>
        <v>150.26628497622846</v>
      </c>
      <c r="H7" s="6">
        <v>0.19</v>
      </c>
      <c r="I7" s="4">
        <f t="shared" si="1"/>
        <v>28.550594145483409</v>
      </c>
      <c r="J7" s="4">
        <f t="shared" si="2"/>
        <v>178.81687912171188</v>
      </c>
    </row>
    <row r="8" spans="2:10" ht="15" customHeight="1" x14ac:dyDescent="0.35">
      <c r="B8" s="2" t="str">
        <f>+'[1]MODELO COSTEO 2 MAYO'!D19</f>
        <v>15250-88D</v>
      </c>
      <c r="C8" s="2" t="str">
        <f>+'[1]MODELO COSTEO 2 MAYO'!E19</f>
        <v>TESS advanced Física set Líneas Equipotenciales y Campo Eléctrico, ÄQU</v>
      </c>
      <c r="D8" s="3" t="str">
        <f>+'[1]MODELO COSTEO 2 MAYO'!G19</f>
        <v>PHYWE</v>
      </c>
      <c r="E8" s="4">
        <f>+'[1]MODELO COSTEO 2 MAYO'!AB19</f>
        <v>890.03876485919943</v>
      </c>
      <c r="F8" s="5">
        <f>+'[1]MODELO COSTEO 2 MAYO'!I19</f>
        <v>6</v>
      </c>
      <c r="G8" s="4">
        <f t="shared" si="0"/>
        <v>5340.2325891551964</v>
      </c>
      <c r="H8" s="6">
        <v>0.19</v>
      </c>
      <c r="I8" s="4">
        <f t="shared" si="1"/>
        <v>1014.6441919394873</v>
      </c>
      <c r="J8" s="4">
        <f t="shared" si="2"/>
        <v>6354.8767810946838</v>
      </c>
    </row>
    <row r="9" spans="2:10" x14ac:dyDescent="0.35">
      <c r="B9" s="7" t="s">
        <v>9</v>
      </c>
      <c r="C9" s="8"/>
      <c r="D9" s="8"/>
      <c r="E9" s="8"/>
      <c r="F9" s="9"/>
      <c r="G9" s="10">
        <f>SUM(G5:G8)</f>
        <v>10053.970359409501</v>
      </c>
      <c r="H9" s="11"/>
      <c r="I9" s="10">
        <f>SUM(I5:I8)</f>
        <v>1910.2543682878054</v>
      </c>
      <c r="J9" s="10">
        <f>SUM(J5:J8)</f>
        <v>11964.224727697307</v>
      </c>
    </row>
  </sheetData>
  <mergeCells count="1">
    <mergeCell ref="B9:F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PRECIOS DE VENTA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Angie Lizeth Mirque Canchon</dc:creator>
  <cp:lastModifiedBy>Angie Lizeth Mirque Canchon</cp:lastModifiedBy>
  <dcterms:created xsi:type="dcterms:W3CDTF">2024-05-02T17:10:10Z</dcterms:created>
  <dcterms:modified xsi:type="dcterms:W3CDTF">2024-05-02T17:10:53Z</dcterms:modified>
</cp:coreProperties>
</file>