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8BF9E71E-18F8-426D-A91F-BA1C160F02E2}" xr6:coauthVersionLast="47" xr6:coauthVersionMax="47" xr10:uidLastSave="{00000000-0000-0000-0000-000000000000}"/>
  <bookViews>
    <workbookView xWindow="-28920" yWindow="1515" windowWidth="29040" windowHeight="15720" xr2:uid="{3950D378-57E9-4FEB-81EA-EAA6C9C152A0}"/>
  </bookViews>
  <sheets>
    <sheet name="PRECIOS DE VENTA" sheetId="1" r:id="rId1"/>
  </sheets>
  <externalReferences>
    <externalReference r:id="rId2"/>
    <externalReference r:id="rId3"/>
  </externalReferences>
  <definedNames>
    <definedName name="TAX">'[2]FACTURACION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E12" i="1"/>
  <c r="G12" i="1" s="1"/>
  <c r="I12" i="1" s="1"/>
  <c r="J12" i="1" s="1"/>
  <c r="D12" i="1"/>
  <c r="C12" i="1"/>
  <c r="B12" i="1"/>
  <c r="F11" i="1"/>
  <c r="E11" i="1"/>
  <c r="G11" i="1" s="1"/>
  <c r="I11" i="1" s="1"/>
  <c r="J11" i="1" s="1"/>
  <c r="D11" i="1"/>
  <c r="C11" i="1"/>
  <c r="B11" i="1"/>
  <c r="F10" i="1"/>
  <c r="E10" i="1"/>
  <c r="G10" i="1" s="1"/>
  <c r="I10" i="1" s="1"/>
  <c r="J10" i="1" s="1"/>
  <c r="D10" i="1"/>
  <c r="C10" i="1"/>
  <c r="B10" i="1"/>
  <c r="F9" i="1"/>
  <c r="E9" i="1"/>
  <c r="G9" i="1" s="1"/>
  <c r="I9" i="1" s="1"/>
  <c r="J9" i="1" s="1"/>
  <c r="D9" i="1"/>
  <c r="C9" i="1"/>
  <c r="B9" i="1"/>
  <c r="F8" i="1"/>
  <c r="E8" i="1"/>
  <c r="G8" i="1" s="1"/>
  <c r="I8" i="1" s="1"/>
  <c r="J8" i="1" s="1"/>
  <c r="D8" i="1"/>
  <c r="C8" i="1"/>
  <c r="B8" i="1"/>
  <c r="F7" i="1"/>
  <c r="E7" i="1"/>
  <c r="G7" i="1" s="1"/>
  <c r="I7" i="1" s="1"/>
  <c r="J7" i="1" s="1"/>
  <c r="D7" i="1"/>
  <c r="C7" i="1"/>
  <c r="B7" i="1"/>
  <c r="F6" i="1"/>
  <c r="E6" i="1"/>
  <c r="G6" i="1" s="1"/>
  <c r="I6" i="1" s="1"/>
  <c r="J6" i="1" s="1"/>
  <c r="D6" i="1"/>
  <c r="C6" i="1"/>
  <c r="B6" i="1"/>
  <c r="F5" i="1"/>
  <c r="E5" i="1"/>
  <c r="G5" i="1" s="1"/>
  <c r="D5" i="1"/>
  <c r="C5" i="1"/>
  <c r="B5" i="1"/>
  <c r="I5" i="1" l="1"/>
  <c r="G13" i="1"/>
  <c r="I13" i="1" l="1"/>
  <c r="J5" i="1"/>
  <c r="J13" i="1" s="1"/>
</calcChain>
</file>

<file path=xl/sharedStrings.xml><?xml version="1.0" encoding="utf-8"?>
<sst xmlns="http://schemas.openxmlformats.org/spreadsheetml/2006/main" count="10" uniqueCount="10">
  <si>
    <t>REFERENCIA</t>
  </si>
  <si>
    <t>DESCRIPCION</t>
  </si>
  <si>
    <t>PROVEEDOR</t>
  </si>
  <si>
    <t>CANTIDAD</t>
  </si>
  <si>
    <t>SUBTOTAL UNITARIO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</si>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</sst>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[$COP]\ * #,##0.00_-;\-[$COP]\ * #,##0.00_-;_-[$COP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1">
    <xf numFmtId="0" fontId="0" fillId="0" borderId="0" xfId="0"/>
    <xf numFmtId="0" fontId="5" fillId="2" borderId="1" xfId="3" applyFont="1" applyFill="1" applyBorder="1" applyAlignment="1">
      <alignment horizontal="center" vertical="center" wrapText="1"/>
    </xf>
    <xf numFmtId="1" fontId="0" fillId="0" borderId="1" xfId="0" applyNumberFormat="1" applyBorder="1"/>
    <xf numFmtId="2" fontId="0" fillId="0" borderId="1" xfId="0" applyNumberFormat="1" applyBorder="1"/>
    <xf numFmtId="1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9" fontId="0" fillId="0" borderId="1" xfId="2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4" fontId="3" fillId="2" borderId="1" xfId="1" applyNumberFormat="1" applyFont="1" applyFill="1" applyBorder="1"/>
  </cellXfs>
  <cellStyles count="4">
    <cellStyle name="Moneda" xfId="1" builtinId="4"/>
    <cellStyle name="Normal" xfId="0" builtinId="0"/>
    <cellStyle name="Normal 3" xfId="3" xr:uid="{284937DD-7B7E-4EA1-ADAA-40DE89A25A3E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PHY%202838-24%20GIMNASIO%20LA%20MONTA&#209;A.xlsx" TargetMode="External"/><Relationship Id="rId1" Type="http://schemas.openxmlformats.org/officeDocument/2006/relationships/externalLinkPath" Target="/Costos/PRECIOS/ANALISIS%20DE%20PRECIOS%20DE%20VENTA/PHY%202838-24%20GIMNASIO%20LA%20MONTA&#209;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"/>
      <sheetName val="LISTAS DESPLEGABLES"/>
      <sheetName val="MODELO COSTEO"/>
      <sheetName val="ERI PROYECTADO"/>
      <sheetName val="PRECIOS DE VENTA"/>
      <sheetName val="COMENTARIOS"/>
    </sheetNames>
    <sheetDataSet>
      <sheetData sheetId="0"/>
      <sheetData sheetId="1"/>
      <sheetData sheetId="2">
        <row r="16">
          <cell r="D16" t="str">
            <v>02263-00</v>
          </cell>
          <cell r="E16" t="str">
            <v>Varilla para polea</v>
          </cell>
          <cell r="G16" t="str">
            <v>PHYWE</v>
          </cell>
          <cell r="I16" t="str">
            <v>2</v>
          </cell>
          <cell r="AB16">
            <v>147107.99999999997</v>
          </cell>
        </row>
        <row r="17">
          <cell r="D17" t="str">
            <v>36701-70</v>
          </cell>
          <cell r="E17" t="str">
            <v>TUBITO VIDRIO C/GANCHO,500X30,3P</v>
          </cell>
          <cell r="G17" t="str">
            <v>PHYWE</v>
          </cell>
          <cell r="I17" t="str">
            <v>2</v>
          </cell>
          <cell r="AB17">
            <v>514877.99999999983</v>
          </cell>
        </row>
        <row r="18">
          <cell r="D18" t="str">
            <v>06656-00</v>
          </cell>
          <cell r="E18" t="str">
            <v>TUBO DE NEON</v>
          </cell>
          <cell r="G18" t="str">
            <v>PHYWE</v>
          </cell>
          <cell r="I18" t="str">
            <v>2</v>
          </cell>
          <cell r="AB18">
            <v>67424.5</v>
          </cell>
        </row>
        <row r="19">
          <cell r="D19" t="str">
            <v>25264-88DAR</v>
          </cell>
          <cell r="E19" t="str">
            <v>TESS advanced Física Eléctrica/Electrónica con sistema de módulos, básico Eléctrica, EB-1</v>
          </cell>
          <cell r="G19" t="str">
            <v>PHYWE</v>
          </cell>
          <cell r="I19" t="str">
            <v>5</v>
          </cell>
          <cell r="AB19">
            <v>11020840.999999996</v>
          </cell>
        </row>
        <row r="20">
          <cell r="D20" t="str">
            <v>13471-88</v>
          </cell>
          <cell r="E20" t="str">
            <v>TESS advanced Electricidad/Electrónica EB-1, consumibles para 10 grupos</v>
          </cell>
          <cell r="G20" t="str">
            <v>PHYWE</v>
          </cell>
          <cell r="I20" t="str">
            <v>3</v>
          </cell>
          <cell r="AB20">
            <v>3584531.5999999996</v>
          </cell>
        </row>
        <row r="21">
          <cell r="D21" t="str">
            <v>25266-88</v>
          </cell>
          <cell r="E21" t="str">
            <v>TESS advanced Física Electricidad/Electrónica con Sistemade Módulos, set complementario Electromagn</v>
          </cell>
          <cell r="G21" t="str">
            <v>PHYWE</v>
          </cell>
          <cell r="I21" t="str">
            <v>5</v>
          </cell>
          <cell r="AB21">
            <v>7710911</v>
          </cell>
        </row>
        <row r="22">
          <cell r="D22" t="str">
            <v>25289-88</v>
          </cell>
          <cell r="E22" t="str">
            <v>TESS advanced Ciencias Aplicadas, set Acústica 1, AE-1</v>
          </cell>
          <cell r="G22" t="str">
            <v>PHYWE</v>
          </cell>
          <cell r="I22" t="str">
            <v>5</v>
          </cell>
          <cell r="AB22">
            <v>4535830</v>
          </cell>
        </row>
        <row r="23">
          <cell r="D23" t="str">
            <v>15321-88</v>
          </cell>
          <cell r="E23" t="str">
            <v>TESS advanced Ciencias Aplicadas, Set Acústica 2, AE-2</v>
          </cell>
          <cell r="G23" t="str">
            <v>PHYWE</v>
          </cell>
          <cell r="I23" t="str">
            <v>5</v>
          </cell>
          <cell r="AB23">
            <v>3910620.9999999991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1BAD-0CAE-480C-B6A6-08E1135F5204}">
  <dimension ref="B4:J13"/>
  <sheetViews>
    <sheetView showGridLines="0" tabSelected="1" topLeftCell="A4" workbookViewId="0">
      <selection activeCell="C30" sqref="C30"/>
    </sheetView>
  </sheetViews>
  <sheetFormatPr baseColWidth="10" defaultRowHeight="14.5" x14ac:dyDescent="0.35"/>
  <cols>
    <col min="1" max="1" width="4.7265625" customWidth="1"/>
    <col min="2" max="2" width="18.1796875" customWidth="1"/>
    <col min="3" max="3" width="60.1796875" customWidth="1"/>
    <col min="4" max="4" width="18.1796875" customWidth="1"/>
    <col min="5" max="5" width="13.26953125" customWidth="1"/>
    <col min="6" max="6" width="20.6328125" customWidth="1"/>
    <col min="7" max="7" width="18.6328125" bestFit="1" customWidth="1"/>
    <col min="9" max="9" width="22.36328125" customWidth="1"/>
    <col min="10" max="10" width="20.90625" customWidth="1"/>
  </cols>
  <sheetData>
    <row r="4" spans="2:10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x14ac:dyDescent="0.35">
      <c r="B5" s="2" t="str">
        <f>'[1]MODELO COSTEO'!D16</f>
        <v>02263-00</v>
      </c>
      <c r="C5" s="2" t="str">
        <f>'[1]MODELO COSTEO'!E16</f>
        <v>Varilla para polea</v>
      </c>
      <c r="D5" s="3" t="str">
        <f>'[1]MODELO COSTEO'!G16</f>
        <v>PHYWE</v>
      </c>
      <c r="E5" s="4" t="str">
        <f>'[1]MODELO COSTEO'!I16</f>
        <v>2</v>
      </c>
      <c r="F5" s="5">
        <f>'[1]MODELO COSTEO'!AB16</f>
        <v>147107.99999999997</v>
      </c>
      <c r="G5" s="5">
        <f>E5*F5</f>
        <v>294215.99999999994</v>
      </c>
      <c r="H5" s="6">
        <v>0.19</v>
      </c>
      <c r="I5" s="5">
        <f t="shared" ref="I5:I12" si="0">H5*G5</f>
        <v>55901.039999999986</v>
      </c>
      <c r="J5" s="5">
        <f t="shared" ref="J5:J12" si="1">I5+G5</f>
        <v>350117.03999999992</v>
      </c>
    </row>
    <row r="6" spans="2:10" x14ac:dyDescent="0.35">
      <c r="B6" s="2" t="str">
        <f>'[1]MODELO COSTEO'!D17</f>
        <v>36701-70</v>
      </c>
      <c r="C6" s="2" t="str">
        <f>'[1]MODELO COSTEO'!E17</f>
        <v>TUBITO VIDRIO C/GANCHO,500X30,3P</v>
      </c>
      <c r="D6" s="3" t="str">
        <f>'[1]MODELO COSTEO'!G17</f>
        <v>PHYWE</v>
      </c>
      <c r="E6" s="4" t="str">
        <f>'[1]MODELO COSTEO'!I17</f>
        <v>2</v>
      </c>
      <c r="F6" s="5">
        <f>'[1]MODELO COSTEO'!AB17</f>
        <v>514877.99999999983</v>
      </c>
      <c r="G6" s="5">
        <f t="shared" ref="G6:G12" si="2">E6*F6</f>
        <v>1029755.9999999997</v>
      </c>
      <c r="H6" s="6">
        <v>0.19</v>
      </c>
      <c r="I6" s="5">
        <f t="shared" si="0"/>
        <v>195653.63999999993</v>
      </c>
      <c r="J6" s="5">
        <f t="shared" si="1"/>
        <v>1225409.6399999997</v>
      </c>
    </row>
    <row r="7" spans="2:10" x14ac:dyDescent="0.35">
      <c r="B7" s="2" t="str">
        <f>'[1]MODELO COSTEO'!D18</f>
        <v>06656-00</v>
      </c>
      <c r="C7" s="2" t="str">
        <f>'[1]MODELO COSTEO'!E18</f>
        <v>TUBO DE NEON</v>
      </c>
      <c r="D7" s="3" t="str">
        <f>'[1]MODELO COSTEO'!G18</f>
        <v>PHYWE</v>
      </c>
      <c r="E7" s="4" t="str">
        <f>'[1]MODELO COSTEO'!I18</f>
        <v>2</v>
      </c>
      <c r="F7" s="5">
        <f>'[1]MODELO COSTEO'!AB18</f>
        <v>67424.5</v>
      </c>
      <c r="G7" s="5">
        <f t="shared" si="2"/>
        <v>134849</v>
      </c>
      <c r="H7" s="6">
        <v>0.19</v>
      </c>
      <c r="I7" s="5">
        <f t="shared" si="0"/>
        <v>25621.31</v>
      </c>
      <c r="J7" s="5">
        <f t="shared" si="1"/>
        <v>160470.31</v>
      </c>
    </row>
    <row r="8" spans="2:10" x14ac:dyDescent="0.35">
      <c r="B8" s="2" t="str">
        <f>'[1]MODELO COSTEO'!D19</f>
        <v>25264-88DAR</v>
      </c>
      <c r="C8" s="2" t="str">
        <f>'[1]MODELO COSTEO'!E19</f>
        <v>TESS advanced Física Eléctrica/Electrónica con sistema de módulos, básico Eléctrica, EB-1</v>
      </c>
      <c r="D8" s="3" t="str">
        <f>'[1]MODELO COSTEO'!G19</f>
        <v>PHYWE</v>
      </c>
      <c r="E8" s="4" t="str">
        <f>'[1]MODELO COSTEO'!I19</f>
        <v>5</v>
      </c>
      <c r="F8" s="5">
        <f>'[1]MODELO COSTEO'!AB19</f>
        <v>11020840.999999996</v>
      </c>
      <c r="G8" s="5">
        <f t="shared" si="2"/>
        <v>55104204.999999985</v>
      </c>
      <c r="H8" s="6">
        <v>0.19</v>
      </c>
      <c r="I8" s="5">
        <f t="shared" si="0"/>
        <v>10469798.949999997</v>
      </c>
      <c r="J8" s="5">
        <f t="shared" si="1"/>
        <v>65574003.949999981</v>
      </c>
    </row>
    <row r="9" spans="2:10" x14ac:dyDescent="0.35">
      <c r="B9" s="2" t="str">
        <f>'[1]MODELO COSTEO'!D20</f>
        <v>13471-88</v>
      </c>
      <c r="C9" s="2" t="str">
        <f>'[1]MODELO COSTEO'!E20</f>
        <v>TESS advanced Electricidad/Electrónica EB-1, consumibles para 10 grupos</v>
      </c>
      <c r="D9" s="3" t="str">
        <f>'[1]MODELO COSTEO'!G20</f>
        <v>PHYWE</v>
      </c>
      <c r="E9" s="4" t="str">
        <f>'[1]MODELO COSTEO'!I20</f>
        <v>3</v>
      </c>
      <c r="F9" s="5">
        <f>'[1]MODELO COSTEO'!AB20</f>
        <v>3584531.5999999996</v>
      </c>
      <c r="G9" s="5">
        <f t="shared" si="2"/>
        <v>10753594.799999999</v>
      </c>
      <c r="H9" s="6">
        <v>0.19</v>
      </c>
      <c r="I9" s="5">
        <f t="shared" si="0"/>
        <v>2043183.0119999999</v>
      </c>
      <c r="J9" s="5">
        <f t="shared" si="1"/>
        <v>12796777.811999999</v>
      </c>
    </row>
    <row r="10" spans="2:10" x14ac:dyDescent="0.35">
      <c r="B10" s="2" t="str">
        <f>'[1]MODELO COSTEO'!D21</f>
        <v>25266-88</v>
      </c>
      <c r="C10" s="2" t="str">
        <f>'[1]MODELO COSTEO'!E21</f>
        <v>TESS advanced Física Electricidad/Electrónica con Sistemade Módulos, set complementario Electromagn</v>
      </c>
      <c r="D10" s="3" t="str">
        <f>'[1]MODELO COSTEO'!G21</f>
        <v>PHYWE</v>
      </c>
      <c r="E10" s="4" t="str">
        <f>'[1]MODELO COSTEO'!I21</f>
        <v>5</v>
      </c>
      <c r="F10" s="5">
        <f>'[1]MODELO COSTEO'!AB21</f>
        <v>7710911</v>
      </c>
      <c r="G10" s="5">
        <f t="shared" si="2"/>
        <v>38554555</v>
      </c>
      <c r="H10" s="6">
        <v>0.19</v>
      </c>
      <c r="I10" s="5">
        <f t="shared" si="0"/>
        <v>7325365.4500000002</v>
      </c>
      <c r="J10" s="5">
        <f t="shared" si="1"/>
        <v>45879920.450000003</v>
      </c>
    </row>
    <row r="11" spans="2:10" x14ac:dyDescent="0.35">
      <c r="B11" s="2" t="str">
        <f>'[1]MODELO COSTEO'!D22</f>
        <v>25289-88</v>
      </c>
      <c r="C11" s="2" t="str">
        <f>'[1]MODELO COSTEO'!E22</f>
        <v>TESS advanced Ciencias Aplicadas, set Acústica 1, AE-1</v>
      </c>
      <c r="D11" s="3" t="str">
        <f>'[1]MODELO COSTEO'!G22</f>
        <v>PHYWE</v>
      </c>
      <c r="E11" s="4" t="str">
        <f>'[1]MODELO COSTEO'!I22</f>
        <v>5</v>
      </c>
      <c r="F11" s="5">
        <f>'[1]MODELO COSTEO'!AB22</f>
        <v>4535830</v>
      </c>
      <c r="G11" s="5">
        <f t="shared" si="2"/>
        <v>22679150</v>
      </c>
      <c r="H11" s="6">
        <v>0.19</v>
      </c>
      <c r="I11" s="5">
        <f t="shared" si="0"/>
        <v>4309038.5</v>
      </c>
      <c r="J11" s="5">
        <f t="shared" si="1"/>
        <v>26988188.5</v>
      </c>
    </row>
    <row r="12" spans="2:10" x14ac:dyDescent="0.35">
      <c r="B12" s="2" t="str">
        <f>'[1]MODELO COSTEO'!D23</f>
        <v>15321-88</v>
      </c>
      <c r="C12" s="2" t="str">
        <f>'[1]MODELO COSTEO'!E23</f>
        <v>TESS advanced Ciencias Aplicadas, Set Acústica 2, AE-2</v>
      </c>
      <c r="D12" s="3" t="str">
        <f>'[1]MODELO COSTEO'!G23</f>
        <v>PHYWE</v>
      </c>
      <c r="E12" s="4" t="str">
        <f>'[1]MODELO COSTEO'!I23</f>
        <v>5</v>
      </c>
      <c r="F12" s="5">
        <f>'[1]MODELO COSTEO'!AB23</f>
        <v>3910620.9999999991</v>
      </c>
      <c r="G12" s="5">
        <f t="shared" si="2"/>
        <v>19553104.999999996</v>
      </c>
      <c r="H12" s="6">
        <v>0.19</v>
      </c>
      <c r="I12" s="5">
        <f t="shared" si="0"/>
        <v>3715089.9499999993</v>
      </c>
      <c r="J12" s="5">
        <f t="shared" si="1"/>
        <v>23268194.949999996</v>
      </c>
    </row>
    <row r="13" spans="2:10" x14ac:dyDescent="0.35">
      <c r="B13" s="7" t="s">
        <v>9</v>
      </c>
      <c r="C13" s="8"/>
      <c r="D13" s="8"/>
      <c r="E13" s="8"/>
      <c r="F13" s="9"/>
      <c r="G13" s="10">
        <f>SUM(G5:G12)</f>
        <v>148103430.79999998</v>
      </c>
      <c r="H13" s="10"/>
      <c r="I13" s="10">
        <f t="shared" ref="I13:J13" si="3">SUM(I5:I12)</f>
        <v>28139651.851999998</v>
      </c>
      <c r="J13" s="10">
        <f t="shared" si="3"/>
        <v>176243082.65199995</v>
      </c>
    </row>
  </sheetData>
  <mergeCells count="1">
    <mergeCell ref="B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2024-04-05T20:34:00Z</dcterms:created>
  <dcterms:modified xsi:type="dcterms:W3CDTF">2024-04-05T20:34:19Z</dcterms:modified>
</cp:coreProperties>
</file>