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38-24 CORPORACIÓN GIMNASIO LA MONTAÑA FSC-RB-064\"/>
    </mc:Choice>
  </mc:AlternateContent>
  <xr:revisionPtr revIDLastSave="0" documentId="13_ncr:1_{3DAD1112-1C81-4426-A222-ADBBEF12FBED}"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 i="3" l="1"/>
  <c r="C53" i="3"/>
  <c r="C52" i="3"/>
  <c r="C51" i="3"/>
  <c r="C50" i="3"/>
  <c r="C49" i="3"/>
  <c r="C48" i="3"/>
  <c r="C47" i="3"/>
  <c r="C46" i="3"/>
  <c r="C45" i="3"/>
  <c r="C44" i="3"/>
  <c r="C43" i="3"/>
  <c r="C42" i="3"/>
  <c r="C41" i="3"/>
  <c r="C40" i="3"/>
  <c r="C39" i="3"/>
  <c r="C38" i="3"/>
  <c r="C37" i="3"/>
  <c r="C36" i="3"/>
  <c r="C34" i="3"/>
  <c r="C33" i="3"/>
  <c r="C32" i="3"/>
  <c r="D31" i="3"/>
  <c r="C31" i="3"/>
  <c r="D30" i="3"/>
  <c r="C30" i="3"/>
  <c r="C29" i="3"/>
  <c r="C28" i="3"/>
  <c r="C27" i="3"/>
  <c r="C26" i="3"/>
  <c r="C25" i="3"/>
  <c r="C24" i="3"/>
  <c r="C23" i="3"/>
  <c r="C22" i="3"/>
  <c r="C21" i="3"/>
  <c r="C20" i="3"/>
  <c r="C19" i="3"/>
  <c r="C18" i="3"/>
  <c r="C17" i="3"/>
  <c r="C16" i="3"/>
  <c r="C15" i="3"/>
  <c r="D14" i="3"/>
  <c r="C14" i="3"/>
  <c r="D13" i="3"/>
  <c r="C13" i="3"/>
  <c r="C12" i="3"/>
  <c r="D11" i="3"/>
  <c r="C11" i="3"/>
  <c r="D10" i="3"/>
  <c r="C10" i="3"/>
  <c r="C9" i="3"/>
  <c r="C8" i="3"/>
  <c r="C7" i="3"/>
  <c r="C6" i="3"/>
  <c r="C5" i="3"/>
  <c r="C4" i="3"/>
  <c r="C3" i="3"/>
  <c r="C2" i="3"/>
  <c r="D18" i="2"/>
  <c r="F18" i="2" s="1"/>
  <c r="D16" i="2"/>
  <c r="D14" i="2"/>
  <c r="F6" i="2"/>
  <c r="E17" i="2" s="1"/>
  <c r="F17" i="2" s="1"/>
  <c r="E13" i="2" l="1"/>
  <c r="F13" i="2" s="1"/>
  <c r="E16" i="2"/>
  <c r="F16" i="2" s="1"/>
  <c r="E18" i="2"/>
  <c r="E12" i="2"/>
  <c r="F12" i="2" s="1"/>
  <c r="E14" i="2"/>
  <c r="F14" i="2" s="1"/>
  <c r="E11" i="2"/>
  <c r="F11" i="2" s="1"/>
  <c r="E15" i="2"/>
  <c r="F15" i="2" s="1"/>
  <c r="F20" i="2" l="1"/>
  <c r="F21" i="2" s="1"/>
  <c r="E4" i="1" s="1"/>
</calcChain>
</file>

<file path=xl/sharedStrings.xml><?xml version="1.0" encoding="utf-8"?>
<sst xmlns="http://schemas.openxmlformats.org/spreadsheetml/2006/main" count="203" uniqueCount="157">
  <si>
    <t>ESTAMPILLAS</t>
  </si>
  <si>
    <t>0</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</si>
  <si>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</si>
  <si>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</si>
  <si>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</si>
  <si>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</si>
  <si>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</si>
  <si>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CORPORACIÓN GIMNASIO LA MONTAÑA</t>
  </si>
  <si>
    <t xml:space="preserve">CANAL </t>
  </si>
  <si>
    <t>IES</t>
  </si>
  <si>
    <t xml:space="preserve">Key Account Manager (K.A.M) </t>
  </si>
  <si>
    <t xml:space="preserve">Ejecutivo Comercial </t>
  </si>
  <si>
    <t>ROCÍO BARÓN</t>
  </si>
  <si>
    <t>Product Owner (P.O)</t>
  </si>
  <si>
    <t xml:space="preserve">Proyect Manager (PM) </t>
  </si>
  <si>
    <t>E.L (Espercialista de Linea)</t>
  </si>
  <si>
    <t>DAVID HERRERA</t>
  </si>
  <si>
    <t xml:space="preserve">Gerente de la P.M.O </t>
  </si>
  <si>
    <t xml:space="preserve">CIUDAD </t>
  </si>
  <si>
    <t>BOGOTÁ</t>
  </si>
  <si>
    <t>AÑO DE EJECUCION</t>
  </si>
  <si>
    <t>Q2-2024</t>
  </si>
  <si>
    <t>PRESUPUESTO(SIN IVA)</t>
  </si>
  <si>
    <t>Ojo este valor siempre va a ser sin IVA</t>
  </si>
  <si>
    <t>REFERENCIA</t>
  </si>
  <si>
    <t>PESO APROX</t>
  </si>
  <si>
    <t>LARGO CM</t>
  </si>
  <si>
    <t>ANCHO CM</t>
  </si>
  <si>
    <t>ALTO CM</t>
  </si>
  <si>
    <t>DESCRIPCION</t>
  </si>
  <si>
    <t>TIPO DE COMPRA</t>
  </si>
  <si>
    <t>PROVEEDOR</t>
  </si>
  <si>
    <t>CANTIDAD</t>
  </si>
  <si>
    <t>MONEDA</t>
  </si>
  <si>
    <t>VALOR UNITARIO COMPRA</t>
  </si>
  <si>
    <t>IVA</t>
  </si>
  <si>
    <t>PRECIOS DE REFERENCIA O LINK</t>
  </si>
  <si>
    <t>02263-00</t>
  </si>
  <si>
    <t>Varilla para polea</t>
  </si>
  <si>
    <t>Internacional</t>
  </si>
  <si>
    <t>PHYWE</t>
  </si>
  <si>
    <t>2</t>
  </si>
  <si>
    <t>EUR</t>
  </si>
  <si>
    <t>36701-70</t>
  </si>
  <si>
    <t>TUBITO VIDRIO C/GANCHO,500X30,3P</t>
  </si>
  <si>
    <t>06656-00</t>
  </si>
  <si>
    <t>TUBO DE NEON</t>
  </si>
  <si>
    <t>25264-88DAR</t>
  </si>
  <si>
    <t>TESS advanced Física Eléctrica/Electrónica con sistema de módulos, básico Eléctrica, EB-1</t>
  </si>
  <si>
    <t>5</t>
  </si>
  <si>
    <t>13471-88</t>
  </si>
  <si>
    <t>TESS advanced Electricidad/Electrónica EB-1, consumibles para 10 grupos</t>
  </si>
  <si>
    <t>3</t>
  </si>
  <si>
    <t>25266-88</t>
  </si>
  <si>
    <t>TESS advanced Física Electricidad/Electrónica con Sistemade Módulos, set complementario Electromagn</t>
  </si>
  <si>
    <t>25289-88</t>
  </si>
  <si>
    <t>TESS advanced Ciencias Aplicadas, set Acústica 1, AE-1</t>
  </si>
  <si>
    <t>15321-88</t>
  </si>
  <si>
    <t>TESS advanced Ciencias Aplicadas, Set Acústica 2, AE-2</t>
  </si>
  <si>
    <t>Total días</t>
  </si>
  <si>
    <t>Ciudad</t>
  </si>
  <si>
    <t>Número de profesionales</t>
  </si>
  <si>
    <t>Descripción - Gasto</t>
  </si>
  <si>
    <t>Cantidad/persona</t>
  </si>
  <si>
    <t>Valor Base</t>
  </si>
  <si>
    <t>Valor Total</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</si>
  <si>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</si>
  <si>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</si>
  <si>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</si>
  <si>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</si>
  <si>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</si>
  <si>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</si>
  <si>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</si>
  <si>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</si>
  <si>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</si>
  <si>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</si>
  <si>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</si>
  <si>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</si>
  <si>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</si>
  <si>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</si>
  <si>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</si>
  <si>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</si>
  <si>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</si>
  <si>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</si>
  <si>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</si>
  <si>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</si>
  <si>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</si>
  <si>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</si>
  <si>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</si>
  <si>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</si>
  <si>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</si>
  <si>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</si>
  <si>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</si>
  <si>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</si>
  <si>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</si>
  <si>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</si>
  <si>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</si>
  <si>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</si>
  <si>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</si>
  <si>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</si>
  <si>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</si>
  <si>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</si>
  <si>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</si>
  <si>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</si>
  <si>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</si>
  <si>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</si>
  <si>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</si>
  <si>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</si>
  <si>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</si>
  <si>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</si>
  <si>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</si>
  <si>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</si>
  <si>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</si>
  <si>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</si>
  <si>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</si>
  <si>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</si>
  <si>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</si>
  <si>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</si>
  <si>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INÍRIDA</t>
  </si>
  <si>
    <t>QUIBDÓ</t>
  </si>
  <si>
    <t>RICAURTE CUND</t>
  </si>
  <si>
    <t>RIOHACHA</t>
  </si>
  <si>
    <t xml:space="preserve">ROLDANILLO </t>
  </si>
  <si>
    <t>SAHAGÚN</t>
  </si>
  <si>
    <t xml:space="preserve">SAN JUAN DEL CESAR </t>
  </si>
  <si>
    <t>SANTA MARTA</t>
  </si>
  <si>
    <t>SOGAMOSO</t>
  </si>
  <si>
    <t>TUNJA</t>
  </si>
  <si>
    <t>TURBO</t>
  </si>
  <si>
    <t>VALLEDUPAR</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</si>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</sst>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2]\ * #,##0.00_-;\-[$€-2]\ * #,##0.00_-;_-[$€-2]\ * &quot;-&quot;??_-;_-@_-"/>
    <numFmt numFmtId="170" formatCode="_-* #,##0_-;\-* #,##0_-;_-* &quot;-&quot;??_-;_-@_-"/>
    <numFmt numFmtId="171" formatCode="[$$-240A]\ #,##0.00"/>
    <numFmt numFmtId="172" formatCode="[$$-240A]\ #,##0"/>
    <numFmt numFmtId="173" formatCode="_-&quot;$&quot;\ * #,##0.00_-;\-&quot;$&quot;\ * #,##0.00_-;_-&quot;$&quot;\ * &quot;-&quot;??_-;_-@_-"/>
  </numFmts>
  <fonts count="24"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2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72">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9" fontId="10" fillId="0" borderId="17" xfId="0" applyNumberFormat="1" applyFont="1" applyBorder="1" applyAlignment="1">
      <alignment horizontal="right"/>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70" fontId="22" fillId="0" borderId="17" xfId="7" applyNumberFormat="1" applyFont="1" applyBorder="1" applyAlignment="1">
      <alignment horizontal="center" wrapText="1"/>
    </xf>
    <xf numFmtId="170" fontId="22" fillId="0" borderId="17" xfId="7" applyNumberFormat="1" applyFont="1" applyBorder="1" applyAlignment="1">
      <alignment horizontal="center" vertical="center" wrapText="1"/>
    </xf>
    <xf numFmtId="170"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1" fontId="17" fillId="6" borderId="17" xfId="4" applyNumberFormat="1" applyFont="1" applyFill="1" applyBorder="1" applyAlignment="1">
      <alignment vertical="center" wrapText="1"/>
    </xf>
    <xf numFmtId="172" fontId="17" fillId="6" borderId="17" xfId="4" applyNumberFormat="1" applyFont="1" applyFill="1" applyBorder="1" applyAlignment="1">
      <alignment vertical="center" wrapText="1"/>
    </xf>
    <xf numFmtId="0" fontId="3" fillId="0" borderId="19"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18" xfId="2" applyFont="1" applyFill="1" applyBorder="1" applyAlignment="1">
      <alignment horizontal="left" vertical="center" wrapText="1"/>
    </xf>
    <xf numFmtId="0" fontId="0" fillId="0" borderId="5" xfId="0" applyBorder="1"/>
    <xf numFmtId="0" fontId="0" fillId="0" borderId="0" xfId="0" applyAlignment="1">
      <alignment horizontal="center"/>
    </xf>
    <xf numFmtId="0" fontId="0" fillId="0" borderId="0" xfId="0"/>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workbookViewId="0">
      <selection activeCell="F20" sqref="F20"/>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t="s">
        <v>1</v>
      </c>
    </row>
    <row r="3" spans="3:17" ht="15.75" customHeight="1" x14ac:dyDescent="0.2">
      <c r="C3" s="7" t="s">
        <v>2</v>
      </c>
      <c r="D3" s="8"/>
      <c r="E3" s="9" t="s">
        <v>1</v>
      </c>
      <c r="G3" s="59" t="s">
        <v>3</v>
      </c>
      <c r="H3" s="60"/>
      <c r="I3" s="60"/>
      <c r="J3" s="61"/>
    </row>
    <row r="4" spans="3:17" ht="15" customHeight="1" x14ac:dyDescent="0.25">
      <c r="C4" s="68" t="s">
        <v>4</v>
      </c>
      <c r="D4" s="69"/>
      <c r="E4" s="10">
        <f>GASTOS!F21</f>
        <v>0</v>
      </c>
      <c r="G4" s="62"/>
      <c r="H4" s="63"/>
      <c r="I4" s="63"/>
      <c r="J4" s="64"/>
      <c r="M4" s="2"/>
      <c r="N4" s="3"/>
    </row>
    <row r="5" spans="3:17" ht="15.75" customHeight="1" x14ac:dyDescent="0.2">
      <c r="C5" s="7" t="s">
        <v>5</v>
      </c>
      <c r="D5" s="8"/>
      <c r="E5" s="10"/>
      <c r="G5" s="62"/>
      <c r="H5" s="63"/>
      <c r="I5" s="63"/>
      <c r="J5" s="64"/>
    </row>
    <row r="6" spans="3:17" ht="15" customHeight="1" x14ac:dyDescent="0.2">
      <c r="C6" s="7" t="s">
        <v>6</v>
      </c>
      <c r="D6" s="8"/>
      <c r="E6" s="11" t="s">
        <v>7</v>
      </c>
      <c r="G6" s="62"/>
      <c r="H6" s="63"/>
      <c r="I6" s="63"/>
      <c r="J6" s="64"/>
    </row>
    <row r="7" spans="3:17" ht="15" customHeight="1" x14ac:dyDescent="0.2">
      <c r="C7" s="7" t="s">
        <v>8</v>
      </c>
      <c r="D7" s="8"/>
      <c r="E7" s="12" t="s">
        <v>9</v>
      </c>
      <c r="G7" s="62"/>
      <c r="H7" s="63"/>
      <c r="I7" s="63"/>
      <c r="J7" s="64"/>
    </row>
    <row r="8" spans="3:17" ht="15" customHeight="1" x14ac:dyDescent="0.2">
      <c r="C8" s="7" t="s">
        <v>10</v>
      </c>
      <c r="D8" s="8"/>
      <c r="E8" s="12"/>
      <c r="G8" s="62"/>
      <c r="H8" s="63"/>
      <c r="I8" s="63"/>
      <c r="J8" s="64"/>
    </row>
    <row r="9" spans="3:17" ht="15" customHeight="1" x14ac:dyDescent="0.2">
      <c r="C9" s="7" t="s">
        <v>11</v>
      </c>
      <c r="D9" s="8"/>
      <c r="E9" s="12" t="s">
        <v>12</v>
      </c>
      <c r="G9" s="62"/>
      <c r="H9" s="63"/>
      <c r="I9" s="63"/>
      <c r="J9" s="64"/>
    </row>
    <row r="10" spans="3:17" ht="15" customHeight="1" x14ac:dyDescent="0.2">
      <c r="C10" s="7" t="s">
        <v>13</v>
      </c>
      <c r="D10" s="8"/>
      <c r="E10" s="12"/>
      <c r="G10" s="62"/>
      <c r="H10" s="63"/>
      <c r="I10" s="63"/>
      <c r="J10" s="64"/>
    </row>
    <row r="11" spans="3:17" ht="15" customHeight="1" x14ac:dyDescent="0.2">
      <c r="C11" s="7" t="s">
        <v>14</v>
      </c>
      <c r="D11" s="8"/>
      <c r="E11" s="12"/>
      <c r="G11" s="62"/>
      <c r="H11" s="63"/>
      <c r="I11" s="63"/>
      <c r="J11" s="64"/>
      <c r="K11" s="3"/>
    </row>
    <row r="12" spans="3:17" ht="15" customHeight="1" x14ac:dyDescent="0.2">
      <c r="C12" s="7" t="s">
        <v>15</v>
      </c>
      <c r="D12" s="8"/>
      <c r="E12" s="12" t="s">
        <v>16</v>
      </c>
      <c r="G12" s="62"/>
      <c r="H12" s="63"/>
      <c r="I12" s="63"/>
      <c r="J12" s="64"/>
      <c r="K12" s="3"/>
    </row>
    <row r="13" spans="3:17" x14ac:dyDescent="0.2">
      <c r="C13" s="7" t="s">
        <v>17</v>
      </c>
      <c r="D13" s="8"/>
      <c r="E13" s="12"/>
      <c r="G13" s="62"/>
      <c r="H13" s="63"/>
      <c r="I13" s="63"/>
      <c r="J13" s="64"/>
      <c r="K13" s="3"/>
    </row>
    <row r="14" spans="3:17" x14ac:dyDescent="0.2">
      <c r="C14" s="7" t="s">
        <v>18</v>
      </c>
      <c r="D14" s="8"/>
      <c r="E14" s="55" t="s">
        <v>19</v>
      </c>
      <c r="G14" s="62"/>
      <c r="H14" s="63"/>
      <c r="I14" s="63"/>
      <c r="J14" s="64"/>
      <c r="L14" s="2"/>
      <c r="M14" s="3"/>
      <c r="N14" s="3"/>
    </row>
    <row r="15" spans="3:17" ht="13.5" customHeight="1" thickBot="1" x14ac:dyDescent="0.25">
      <c r="C15" s="7" t="s">
        <v>20</v>
      </c>
      <c r="D15" s="8"/>
      <c r="E15" s="12" t="s">
        <v>21</v>
      </c>
      <c r="G15" s="65"/>
      <c r="H15" s="66"/>
      <c r="I15" s="66"/>
      <c r="J15" s="67"/>
      <c r="L15" s="2"/>
      <c r="M15" s="3"/>
      <c r="N15" s="3"/>
    </row>
    <row r="16" spans="3:17" ht="15.75" customHeight="1" thickBot="1" x14ac:dyDescent="0.25">
      <c r="C16" s="14" t="s">
        <v>22</v>
      </c>
      <c r="D16" s="15"/>
      <c r="E16" s="16"/>
      <c r="G16" s="17" t="s">
        <v>23</v>
      </c>
      <c r="J16" s="18">
        <v>5</v>
      </c>
      <c r="L16" s="2"/>
      <c r="M16" s="3"/>
      <c r="N16" s="3"/>
    </row>
    <row r="17" spans="1:17" x14ac:dyDescent="0.2">
      <c r="M17" s="18"/>
      <c r="O17" s="2"/>
      <c r="P17" s="3"/>
      <c r="Q17" s="3"/>
    </row>
    <row r="18" spans="1:17" ht="14.25" customHeight="1" x14ac:dyDescent="0.2">
      <c r="B18" s="19"/>
      <c r="C18" s="19"/>
      <c r="D18" s="19"/>
      <c r="E18" s="19"/>
      <c r="I18" s="19"/>
      <c r="J18" s="19"/>
      <c r="K18" s="19"/>
      <c r="L18" s="19"/>
      <c r="M18" s="19"/>
      <c r="N18" s="19"/>
      <c r="O18" s="20"/>
      <c r="P18" s="19"/>
      <c r="Q18" s="19"/>
    </row>
    <row r="19" spans="1:17" s="22" customFormat="1" ht="25.5" customHeight="1" x14ac:dyDescent="0.25">
      <c r="A19" s="21" t="s">
        <v>24</v>
      </c>
      <c r="B19" s="21" t="s">
        <v>25</v>
      </c>
      <c r="C19" s="21" t="s">
        <v>26</v>
      </c>
      <c r="D19" s="21" t="s">
        <v>27</v>
      </c>
      <c r="E19" s="21" t="s">
        <v>28</v>
      </c>
      <c r="F19" s="21" t="s">
        <v>29</v>
      </c>
      <c r="G19" s="21" t="s">
        <v>30</v>
      </c>
      <c r="H19" s="21" t="s">
        <v>31</v>
      </c>
      <c r="I19" s="21" t="s">
        <v>32</v>
      </c>
      <c r="J19" s="21" t="s">
        <v>33</v>
      </c>
      <c r="K19" s="21" t="s">
        <v>34</v>
      </c>
      <c r="L19" s="21" t="s">
        <v>35</v>
      </c>
      <c r="M19" s="21" t="s">
        <v>36</v>
      </c>
    </row>
    <row r="20" spans="1:17" ht="15" customHeight="1" x14ac:dyDescent="0.25">
      <c r="A20" s="38" t="s">
        <v>37</v>
      </c>
      <c r="B20" s="23">
        <v>1.4999999999999999E-2</v>
      </c>
      <c r="C20" s="23">
        <v>15</v>
      </c>
      <c r="D20" s="23">
        <v>2</v>
      </c>
      <c r="E20" s="23">
        <v>2</v>
      </c>
      <c r="F20" s="39" t="s">
        <v>38</v>
      </c>
      <c r="G20" s="23" t="s">
        <v>39</v>
      </c>
      <c r="H20" s="40" t="s">
        <v>40</v>
      </c>
      <c r="I20" s="41" t="s">
        <v>41</v>
      </c>
      <c r="J20" s="24" t="s">
        <v>42</v>
      </c>
      <c r="K20" s="42">
        <v>12</v>
      </c>
      <c r="L20" s="25">
        <v>0.19</v>
      </c>
      <c r="M20" s="26"/>
    </row>
    <row r="21" spans="1:17" ht="15" customHeight="1" x14ac:dyDescent="0.25">
      <c r="A21" s="38" t="s">
        <v>43</v>
      </c>
      <c r="B21" s="23">
        <v>0.112</v>
      </c>
      <c r="C21" s="23">
        <v>15</v>
      </c>
      <c r="D21" s="23">
        <v>1</v>
      </c>
      <c r="E21" s="23">
        <v>1</v>
      </c>
      <c r="F21" s="39" t="s">
        <v>44</v>
      </c>
      <c r="G21" s="23" t="s">
        <v>39</v>
      </c>
      <c r="H21" s="40" t="s">
        <v>40</v>
      </c>
      <c r="I21" s="41" t="s">
        <v>41</v>
      </c>
      <c r="J21" s="24" t="s">
        <v>42</v>
      </c>
      <c r="K21" s="42">
        <v>42</v>
      </c>
      <c r="L21" s="25">
        <v>0.19</v>
      </c>
      <c r="M21" s="26"/>
    </row>
    <row r="22" spans="1:17" ht="15" customHeight="1" x14ac:dyDescent="0.25">
      <c r="A22" s="38" t="s">
        <v>45</v>
      </c>
      <c r="B22" s="23">
        <v>0.1</v>
      </c>
      <c r="C22" s="23">
        <v>20</v>
      </c>
      <c r="D22" s="23">
        <v>6</v>
      </c>
      <c r="E22" s="23">
        <v>6</v>
      </c>
      <c r="F22" s="39" t="s">
        <v>46</v>
      </c>
      <c r="G22" s="23" t="s">
        <v>39</v>
      </c>
      <c r="H22" s="40" t="s">
        <v>40</v>
      </c>
      <c r="I22" s="41" t="s">
        <v>41</v>
      </c>
      <c r="J22" s="24" t="s">
        <v>42</v>
      </c>
      <c r="K22" s="42">
        <v>5.5</v>
      </c>
      <c r="L22" s="25">
        <v>0.19</v>
      </c>
      <c r="M22" s="26"/>
    </row>
    <row r="23" spans="1:17" ht="15" customHeight="1" x14ac:dyDescent="0.25">
      <c r="A23" s="38" t="s">
        <v>47</v>
      </c>
      <c r="B23" s="23">
        <v>3.96</v>
      </c>
      <c r="C23" s="23">
        <v>45</v>
      </c>
      <c r="D23" s="23">
        <v>35</v>
      </c>
      <c r="E23" s="23">
        <v>25</v>
      </c>
      <c r="F23" s="39" t="s">
        <v>48</v>
      </c>
      <c r="G23" s="23" t="s">
        <v>39</v>
      </c>
      <c r="H23" s="40" t="s">
        <v>40</v>
      </c>
      <c r="I23" s="41" t="s">
        <v>49</v>
      </c>
      <c r="J23" s="24" t="s">
        <v>42</v>
      </c>
      <c r="K23" s="42">
        <v>899</v>
      </c>
      <c r="L23" s="25">
        <v>0.19</v>
      </c>
      <c r="M23" s="26"/>
    </row>
    <row r="24" spans="1:17" ht="15" customHeight="1" x14ac:dyDescent="0.25">
      <c r="A24" s="38" t="s">
        <v>50</v>
      </c>
      <c r="B24" s="23">
        <v>12.978999999999999</v>
      </c>
      <c r="C24" s="23">
        <v>20</v>
      </c>
      <c r="D24" s="23">
        <v>15</v>
      </c>
      <c r="E24" s="23">
        <v>20</v>
      </c>
      <c r="F24" s="39" t="s">
        <v>51</v>
      </c>
      <c r="G24" s="23" t="s">
        <v>39</v>
      </c>
      <c r="H24" s="40" t="s">
        <v>40</v>
      </c>
      <c r="I24" s="41" t="s">
        <v>52</v>
      </c>
      <c r="J24" s="24" t="s">
        <v>42</v>
      </c>
      <c r="K24" s="42">
        <v>292.39999999999998</v>
      </c>
      <c r="L24" s="25">
        <v>0.19</v>
      </c>
      <c r="M24" s="26"/>
    </row>
    <row r="25" spans="1:17" ht="15" customHeight="1" x14ac:dyDescent="0.25">
      <c r="A25" s="38" t="s">
        <v>53</v>
      </c>
      <c r="B25" s="23">
        <v>1.4</v>
      </c>
      <c r="C25" s="23">
        <v>45</v>
      </c>
      <c r="D25" s="23">
        <v>35</v>
      </c>
      <c r="E25" s="23">
        <v>25</v>
      </c>
      <c r="F25" s="39" t="s">
        <v>54</v>
      </c>
      <c r="G25" s="23" t="s">
        <v>39</v>
      </c>
      <c r="H25" s="40" t="s">
        <v>40</v>
      </c>
      <c r="I25" s="41" t="s">
        <v>49</v>
      </c>
      <c r="J25" s="24" t="s">
        <v>42</v>
      </c>
      <c r="K25" s="42">
        <v>629</v>
      </c>
      <c r="L25" s="25">
        <v>0.19</v>
      </c>
      <c r="M25" s="26"/>
    </row>
    <row r="26" spans="1:17" ht="15" customHeight="1" x14ac:dyDescent="0.25">
      <c r="A26" s="38" t="s">
        <v>55</v>
      </c>
      <c r="B26" s="23">
        <v>1.54</v>
      </c>
      <c r="C26" s="23">
        <v>45</v>
      </c>
      <c r="D26" s="23">
        <v>35</v>
      </c>
      <c r="E26" s="23">
        <v>30</v>
      </c>
      <c r="F26" s="39" t="s">
        <v>56</v>
      </c>
      <c r="G26" s="23" t="s">
        <v>39</v>
      </c>
      <c r="H26" s="40" t="s">
        <v>40</v>
      </c>
      <c r="I26" s="41" t="s">
        <v>49</v>
      </c>
      <c r="J26" s="24" t="s">
        <v>42</v>
      </c>
      <c r="K26" s="42">
        <v>370</v>
      </c>
      <c r="L26" s="25">
        <v>0.19</v>
      </c>
      <c r="M26" s="26"/>
    </row>
    <row r="27" spans="1:17" ht="15" customHeight="1" x14ac:dyDescent="0.25">
      <c r="A27" s="38" t="s">
        <v>57</v>
      </c>
      <c r="B27" s="23">
        <v>1.5</v>
      </c>
      <c r="C27" s="23">
        <v>45</v>
      </c>
      <c r="D27" s="23">
        <v>35</v>
      </c>
      <c r="E27" s="23">
        <v>25</v>
      </c>
      <c r="F27" s="39" t="s">
        <v>58</v>
      </c>
      <c r="G27" s="23" t="s">
        <v>39</v>
      </c>
      <c r="H27" s="40" t="s">
        <v>40</v>
      </c>
      <c r="I27" s="41" t="s">
        <v>49</v>
      </c>
      <c r="J27" s="24" t="s">
        <v>42</v>
      </c>
      <c r="K27" s="42">
        <v>319</v>
      </c>
      <c r="L27" s="25">
        <v>0.19</v>
      </c>
      <c r="M27" s="26"/>
    </row>
    <row r="28" spans="1:17" ht="15" customHeight="1" x14ac:dyDescent="0.25">
      <c r="A28" s="38"/>
      <c r="B28" s="23"/>
      <c r="C28" s="23"/>
      <c r="D28" s="23"/>
      <c r="E28" s="23"/>
      <c r="F28" s="39"/>
      <c r="G28" s="23"/>
      <c r="H28" s="40"/>
      <c r="I28" s="41"/>
      <c r="J28" s="24"/>
      <c r="K28" s="42"/>
      <c r="L28" s="25"/>
      <c r="M28" s="26"/>
    </row>
    <row r="29" spans="1:17" ht="15" customHeight="1" x14ac:dyDescent="0.25">
      <c r="A29" s="38"/>
      <c r="B29" s="23"/>
      <c r="C29" s="23"/>
      <c r="D29" s="23"/>
      <c r="E29" s="23"/>
      <c r="F29" s="39"/>
      <c r="G29" s="23"/>
      <c r="H29" s="40"/>
      <c r="I29" s="41"/>
      <c r="J29" s="24"/>
      <c r="K29" s="42"/>
      <c r="L29" s="25"/>
      <c r="M29" s="26"/>
    </row>
    <row r="30" spans="1:17" ht="15" customHeight="1" x14ac:dyDescent="0.25">
      <c r="A30" s="38"/>
      <c r="B30" s="23"/>
      <c r="C30" s="23"/>
      <c r="D30" s="23"/>
      <c r="E30" s="23"/>
      <c r="F30" s="39"/>
      <c r="G30" s="23"/>
      <c r="H30" s="40"/>
      <c r="I30" s="41"/>
      <c r="J30" s="24"/>
      <c r="K30" s="42"/>
      <c r="L30" s="25"/>
      <c r="M30" s="26"/>
    </row>
    <row r="31" spans="1:17" ht="15" customHeight="1" x14ac:dyDescent="0.25">
      <c r="A31" s="38"/>
      <c r="B31" s="23"/>
      <c r="C31" s="23"/>
      <c r="D31" s="23"/>
      <c r="E31" s="23"/>
      <c r="F31" s="39"/>
      <c r="G31" s="23"/>
      <c r="H31" s="40"/>
      <c r="I31" s="41"/>
      <c r="J31" s="24"/>
      <c r="K31" s="42"/>
      <c r="L31" s="25"/>
      <c r="M31" s="26"/>
    </row>
    <row r="32" spans="1:17" ht="15" customHeight="1" x14ac:dyDescent="0.25">
      <c r="A32" s="38"/>
      <c r="B32" s="23"/>
      <c r="C32" s="23"/>
      <c r="D32" s="23"/>
      <c r="E32" s="23"/>
      <c r="F32" s="39"/>
      <c r="G32" s="23"/>
      <c r="H32" s="40"/>
      <c r="I32" s="41"/>
      <c r="J32" s="24"/>
      <c r="K32" s="42"/>
      <c r="L32" s="25"/>
      <c r="M32" s="26"/>
    </row>
    <row r="33" spans="1:13" ht="15" customHeight="1" x14ac:dyDescent="0.25">
      <c r="A33" s="38"/>
      <c r="B33" s="23"/>
      <c r="C33" s="23"/>
      <c r="D33" s="23"/>
      <c r="E33" s="23"/>
      <c r="F33" s="39"/>
      <c r="G33" s="23"/>
      <c r="H33" s="40"/>
      <c r="I33" s="41"/>
      <c r="J33" s="24"/>
      <c r="K33" s="42"/>
      <c r="L33" s="25"/>
      <c r="M33" s="26"/>
    </row>
    <row r="34" spans="1:13" ht="15" customHeight="1" x14ac:dyDescent="0.25">
      <c r="A34" s="38"/>
      <c r="B34" s="23"/>
      <c r="C34" s="23"/>
      <c r="D34" s="23"/>
      <c r="E34" s="23"/>
      <c r="F34" s="39"/>
      <c r="G34" s="23"/>
      <c r="H34" s="40"/>
      <c r="I34" s="41"/>
      <c r="J34" s="24"/>
      <c r="K34" s="42"/>
      <c r="L34" s="25"/>
      <c r="M34" s="26"/>
    </row>
    <row r="35" spans="1:13" ht="15" customHeight="1" x14ac:dyDescent="0.25">
      <c r="A35" s="38"/>
      <c r="B35" s="23"/>
      <c r="C35" s="23"/>
      <c r="D35" s="23"/>
      <c r="E35" s="23"/>
      <c r="F35" s="39"/>
      <c r="G35" s="23"/>
      <c r="H35" s="40"/>
      <c r="I35" s="41"/>
      <c r="J35" s="24"/>
      <c r="K35" s="42"/>
      <c r="L35" s="25"/>
      <c r="M35" s="26"/>
    </row>
    <row r="36" spans="1:13" ht="15" customHeight="1" x14ac:dyDescent="0.25">
      <c r="A36" s="38"/>
      <c r="B36" s="23"/>
      <c r="C36" s="23"/>
      <c r="D36" s="23"/>
      <c r="E36" s="23"/>
      <c r="F36" s="39"/>
      <c r="G36" s="23"/>
      <c r="H36" s="40"/>
      <c r="I36" s="41"/>
      <c r="J36" s="24"/>
      <c r="K36" s="42"/>
      <c r="L36" s="25"/>
      <c r="M36" s="26"/>
    </row>
    <row r="37" spans="1:13" ht="15" customHeight="1" x14ac:dyDescent="0.25">
      <c r="A37" s="38"/>
      <c r="B37" s="23"/>
      <c r="C37" s="23"/>
      <c r="D37" s="23"/>
      <c r="E37" s="23"/>
      <c r="F37" s="39"/>
      <c r="G37" s="23"/>
      <c r="H37" s="40"/>
      <c r="I37" s="41"/>
      <c r="J37" s="24"/>
      <c r="K37" s="42"/>
      <c r="L37" s="25"/>
      <c r="M37" s="26"/>
    </row>
    <row r="38" spans="1:13" ht="15" customHeight="1" x14ac:dyDescent="0.25">
      <c r="A38" s="38"/>
      <c r="B38" s="23"/>
      <c r="C38" s="23"/>
      <c r="D38" s="23"/>
      <c r="E38" s="23"/>
      <c r="F38" s="39"/>
      <c r="G38" s="23"/>
      <c r="H38" s="40"/>
      <c r="I38" s="41"/>
      <c r="J38" s="24"/>
      <c r="K38" s="42"/>
      <c r="L38" s="25"/>
      <c r="M38" s="26"/>
    </row>
    <row r="39" spans="1:13" ht="15" customHeight="1" x14ac:dyDescent="0.25">
      <c r="A39" s="38"/>
      <c r="B39" s="23"/>
      <c r="C39" s="23"/>
      <c r="D39" s="23"/>
      <c r="E39" s="23"/>
      <c r="F39" s="39"/>
      <c r="G39" s="23"/>
      <c r="H39" s="40"/>
      <c r="I39" s="41"/>
      <c r="J39" s="24"/>
      <c r="K39" s="42"/>
      <c r="L39" s="25"/>
      <c r="M39" s="26"/>
    </row>
    <row r="40" spans="1:13" ht="15" customHeight="1" x14ac:dyDescent="0.25">
      <c r="A40" s="38"/>
      <c r="B40" s="23"/>
      <c r="C40" s="23"/>
      <c r="D40" s="23"/>
      <c r="E40" s="23"/>
      <c r="F40" s="39"/>
      <c r="G40" s="23"/>
      <c r="H40" s="40"/>
      <c r="I40" s="41"/>
      <c r="J40" s="24"/>
      <c r="K40" s="42"/>
      <c r="L40" s="25"/>
      <c r="M40" s="26"/>
    </row>
    <row r="41" spans="1:13" ht="15" customHeight="1" x14ac:dyDescent="0.25">
      <c r="A41" s="38"/>
      <c r="B41" s="23"/>
      <c r="C41" s="23"/>
      <c r="D41" s="23"/>
      <c r="E41" s="23"/>
      <c r="F41" s="39"/>
      <c r="G41" s="23"/>
      <c r="H41" s="40"/>
      <c r="I41" s="41"/>
      <c r="J41" s="24"/>
      <c r="K41" s="42"/>
      <c r="L41" s="25"/>
      <c r="M41" s="26"/>
    </row>
    <row r="42" spans="1:13" ht="15" customHeight="1" x14ac:dyDescent="0.25">
      <c r="A42" s="38"/>
      <c r="B42" s="23"/>
      <c r="C42" s="23"/>
      <c r="D42" s="23"/>
      <c r="E42" s="23"/>
      <c r="F42" s="39"/>
      <c r="G42" s="23"/>
      <c r="H42" s="40"/>
      <c r="I42" s="41"/>
      <c r="J42" s="24"/>
      <c r="K42" s="42"/>
      <c r="L42" s="25"/>
      <c r="M42" s="26"/>
    </row>
    <row r="43" spans="1:13" ht="15" customHeight="1" x14ac:dyDescent="0.25">
      <c r="A43" s="38"/>
      <c r="B43" s="23"/>
      <c r="C43" s="23"/>
      <c r="D43" s="23"/>
      <c r="E43" s="23"/>
      <c r="F43" s="39"/>
      <c r="G43" s="23"/>
      <c r="H43" s="40"/>
      <c r="I43" s="41"/>
      <c r="J43" s="24"/>
      <c r="K43" s="42"/>
      <c r="L43" s="25"/>
      <c r="M43" s="26"/>
    </row>
    <row r="44" spans="1:13" ht="15" customHeight="1" x14ac:dyDescent="0.25">
      <c r="A44" s="38"/>
      <c r="B44" s="23"/>
      <c r="C44" s="23"/>
      <c r="D44" s="23"/>
      <c r="E44" s="23"/>
      <c r="F44" s="39"/>
      <c r="G44" s="23"/>
      <c r="H44" s="40"/>
      <c r="I44" s="41"/>
      <c r="J44" s="24"/>
      <c r="K44" s="42"/>
      <c r="L44" s="25"/>
      <c r="M44" s="26"/>
    </row>
    <row r="45" spans="1:13" ht="15" customHeight="1" x14ac:dyDescent="0.25">
      <c r="A45" s="38"/>
      <c r="B45" s="23"/>
      <c r="C45" s="23"/>
      <c r="D45" s="23"/>
      <c r="E45" s="23"/>
      <c r="F45" s="39"/>
      <c r="G45" s="23"/>
      <c r="H45" s="40"/>
      <c r="I45" s="41"/>
      <c r="J45" s="24"/>
      <c r="K45" s="42"/>
      <c r="L45" s="25"/>
      <c r="M45" s="26"/>
    </row>
    <row r="46" spans="1:13" ht="15" customHeight="1" x14ac:dyDescent="0.25">
      <c r="A46" s="38"/>
      <c r="B46" s="23"/>
      <c r="C46" s="23"/>
      <c r="D46" s="23"/>
      <c r="E46" s="23"/>
      <c r="F46" s="39"/>
      <c r="G46" s="23"/>
      <c r="H46" s="40"/>
      <c r="I46" s="41"/>
      <c r="J46" s="24"/>
      <c r="K46" s="42"/>
      <c r="L46" s="25"/>
      <c r="M46" s="26"/>
    </row>
    <row r="47" spans="1:13" ht="15" customHeight="1" x14ac:dyDescent="0.25">
      <c r="A47" s="38"/>
      <c r="B47" s="23"/>
      <c r="C47" s="23"/>
      <c r="D47" s="23"/>
      <c r="E47" s="23"/>
      <c r="F47" s="39"/>
      <c r="G47" s="23"/>
      <c r="H47" s="40"/>
      <c r="I47" s="41"/>
      <c r="J47" s="24"/>
      <c r="K47" s="42"/>
      <c r="L47" s="25"/>
      <c r="M47" s="26"/>
    </row>
    <row r="48" spans="1:13" ht="15" customHeight="1" x14ac:dyDescent="0.25">
      <c r="A48" s="38"/>
      <c r="B48" s="23"/>
      <c r="C48" s="23"/>
      <c r="D48" s="23"/>
      <c r="E48" s="23"/>
      <c r="F48" s="39"/>
      <c r="G48" s="23"/>
      <c r="H48" s="40"/>
      <c r="I48" s="41"/>
      <c r="J48" s="24"/>
      <c r="K48" s="42"/>
      <c r="L48" s="25"/>
      <c r="M48" s="26"/>
    </row>
    <row r="49" spans="1:13" ht="15" customHeight="1" x14ac:dyDescent="0.25">
      <c r="A49" s="38"/>
      <c r="B49" s="23"/>
      <c r="C49" s="23"/>
      <c r="D49" s="23"/>
      <c r="E49" s="23"/>
      <c r="F49" s="39"/>
      <c r="G49" s="23"/>
      <c r="H49" s="40"/>
      <c r="I49" s="41"/>
      <c r="J49" s="24"/>
      <c r="K49" s="42"/>
      <c r="L49" s="25"/>
      <c r="M49" s="26"/>
    </row>
    <row r="50" spans="1:13" ht="15" customHeight="1" x14ac:dyDescent="0.25">
      <c r="A50" s="38"/>
      <c r="B50" s="23"/>
      <c r="C50" s="23"/>
      <c r="D50" s="23"/>
      <c r="E50" s="23"/>
      <c r="F50" s="39"/>
      <c r="G50" s="23"/>
      <c r="H50" s="40"/>
      <c r="I50" s="41"/>
      <c r="J50" s="24"/>
      <c r="K50" s="42"/>
      <c r="L50" s="25"/>
      <c r="M50" s="26"/>
    </row>
    <row r="51" spans="1:13" ht="15" customHeight="1" x14ac:dyDescent="0.25">
      <c r="A51" s="38"/>
      <c r="B51" s="23"/>
      <c r="C51" s="23"/>
      <c r="D51" s="23"/>
      <c r="E51" s="23"/>
      <c r="F51" s="39"/>
      <c r="G51" s="23"/>
      <c r="H51" s="40"/>
      <c r="I51" s="41"/>
      <c r="J51" s="24"/>
      <c r="K51" s="42"/>
      <c r="L51" s="25"/>
      <c r="M51" s="26"/>
    </row>
    <row r="52" spans="1:13" ht="15" customHeight="1" x14ac:dyDescent="0.25">
      <c r="A52" s="38"/>
      <c r="B52" s="23"/>
      <c r="C52" s="23"/>
      <c r="D52" s="23"/>
      <c r="E52" s="23"/>
      <c r="F52" s="39"/>
      <c r="G52" s="23"/>
      <c r="H52" s="40"/>
      <c r="I52" s="41"/>
      <c r="J52" s="24"/>
      <c r="K52" s="42"/>
      <c r="L52" s="25"/>
      <c r="M52" s="26"/>
    </row>
    <row r="53" spans="1:13" ht="15" customHeight="1" x14ac:dyDescent="0.25">
      <c r="A53" s="38"/>
      <c r="B53" s="23"/>
      <c r="C53" s="23"/>
      <c r="D53" s="23"/>
      <c r="E53" s="23"/>
      <c r="F53" s="39"/>
      <c r="G53" s="23"/>
      <c r="H53" s="40"/>
      <c r="I53" s="41"/>
      <c r="J53" s="24"/>
      <c r="K53" s="42"/>
      <c r="L53" s="25"/>
      <c r="M53" s="26"/>
    </row>
    <row r="54" spans="1:13" ht="15" customHeight="1" x14ac:dyDescent="0.25">
      <c r="A54" s="38"/>
      <c r="B54" s="23"/>
      <c r="C54" s="23"/>
      <c r="D54" s="23"/>
      <c r="E54" s="23"/>
      <c r="F54" s="39"/>
      <c r="G54" s="23"/>
      <c r="H54" s="40"/>
      <c r="I54" s="41"/>
      <c r="J54" s="24"/>
      <c r="K54" s="42"/>
      <c r="L54" s="25"/>
      <c r="M54" s="26"/>
    </row>
    <row r="55" spans="1:13" ht="15" customHeight="1" x14ac:dyDescent="0.25">
      <c r="A55" s="38"/>
      <c r="B55" s="23"/>
      <c r="C55" s="23"/>
      <c r="D55" s="23"/>
      <c r="E55" s="23"/>
      <c r="F55" s="39"/>
      <c r="G55" s="23"/>
      <c r="H55" s="40"/>
      <c r="I55" s="41"/>
      <c r="J55" s="24"/>
      <c r="K55" s="42"/>
      <c r="L55" s="25"/>
      <c r="M55" s="26"/>
    </row>
    <row r="56" spans="1:13" ht="15" customHeight="1" x14ac:dyDescent="0.25">
      <c r="A56" s="38"/>
      <c r="B56" s="23"/>
      <c r="C56" s="23"/>
      <c r="D56" s="23"/>
      <c r="E56" s="23"/>
      <c r="F56" s="39"/>
      <c r="G56" s="23"/>
      <c r="H56" s="40"/>
      <c r="I56" s="41"/>
      <c r="J56" s="24"/>
      <c r="K56" s="42"/>
      <c r="L56" s="25"/>
      <c r="M56" s="26"/>
    </row>
    <row r="57" spans="1:13" ht="15" customHeight="1" x14ac:dyDescent="0.25">
      <c r="A57" s="38"/>
      <c r="B57" s="23"/>
      <c r="C57" s="23"/>
      <c r="D57" s="23"/>
      <c r="E57" s="23"/>
      <c r="F57" s="39"/>
      <c r="G57" s="23"/>
      <c r="H57" s="40"/>
      <c r="I57" s="41"/>
      <c r="J57" s="24"/>
      <c r="K57" s="42"/>
      <c r="L57" s="25"/>
      <c r="M57" s="26"/>
    </row>
    <row r="58" spans="1:13" ht="15" customHeight="1" x14ac:dyDescent="0.25">
      <c r="A58" s="38"/>
      <c r="B58" s="23"/>
      <c r="C58" s="23"/>
      <c r="D58" s="23"/>
      <c r="E58" s="23"/>
      <c r="F58" s="39"/>
      <c r="G58" s="23"/>
      <c r="H58" s="40"/>
      <c r="I58" s="41"/>
      <c r="J58" s="24"/>
      <c r="K58" s="42"/>
      <c r="L58" s="25"/>
      <c r="M58" s="26"/>
    </row>
    <row r="59" spans="1:13" ht="15" customHeight="1" x14ac:dyDescent="0.25">
      <c r="A59" s="38"/>
      <c r="B59" s="23"/>
      <c r="C59" s="23"/>
      <c r="D59" s="23"/>
      <c r="E59" s="23"/>
      <c r="F59" s="39"/>
      <c r="G59" s="23"/>
      <c r="H59" s="40"/>
      <c r="I59" s="41"/>
      <c r="J59" s="24"/>
      <c r="K59" s="42"/>
      <c r="L59" s="25"/>
      <c r="M59" s="26"/>
    </row>
    <row r="60" spans="1:13" ht="15" customHeight="1" x14ac:dyDescent="0.25">
      <c r="A60" s="38"/>
      <c r="B60" s="23"/>
      <c r="C60" s="23"/>
      <c r="D60" s="23"/>
      <c r="E60" s="23"/>
      <c r="F60" s="39"/>
      <c r="G60" s="23"/>
      <c r="H60" s="40"/>
      <c r="I60" s="41"/>
      <c r="J60" s="24"/>
      <c r="K60" s="42"/>
      <c r="L60" s="25"/>
      <c r="M60" s="26"/>
    </row>
    <row r="61" spans="1:13" ht="15" customHeight="1" x14ac:dyDescent="0.25">
      <c r="A61" s="38"/>
      <c r="B61" s="23"/>
      <c r="C61" s="23"/>
      <c r="D61" s="23"/>
      <c r="E61" s="23"/>
      <c r="F61" s="39"/>
      <c r="G61" s="23"/>
      <c r="H61" s="40"/>
      <c r="I61" s="41"/>
      <c r="J61" s="24"/>
      <c r="K61" s="42"/>
      <c r="L61" s="25"/>
      <c r="M61" s="26"/>
    </row>
    <row r="62" spans="1:13" ht="15" customHeight="1" x14ac:dyDescent="0.25">
      <c r="A62" s="38"/>
      <c r="B62" s="23"/>
      <c r="C62" s="23"/>
      <c r="D62" s="23"/>
      <c r="E62" s="23"/>
      <c r="F62" s="39"/>
      <c r="G62" s="23"/>
      <c r="H62" s="40"/>
      <c r="I62" s="41"/>
      <c r="J62" s="24"/>
      <c r="K62" s="42"/>
      <c r="L62" s="25"/>
      <c r="M62" s="26"/>
    </row>
    <row r="63" spans="1:13" ht="15" customHeight="1" x14ac:dyDescent="0.25">
      <c r="A63" s="38"/>
      <c r="B63" s="23"/>
      <c r="C63" s="23"/>
      <c r="D63" s="23"/>
      <c r="E63" s="23"/>
      <c r="F63" s="39"/>
      <c r="G63" s="23"/>
      <c r="H63" s="40"/>
      <c r="I63" s="41"/>
      <c r="J63" s="24"/>
      <c r="K63" s="42"/>
      <c r="L63" s="25"/>
      <c r="M63" s="26"/>
    </row>
    <row r="64" spans="1:13" ht="15" customHeight="1" x14ac:dyDescent="0.25">
      <c r="A64" s="38"/>
      <c r="B64" s="23"/>
      <c r="C64" s="23"/>
      <c r="D64" s="23"/>
      <c r="E64" s="23"/>
      <c r="F64" s="39"/>
      <c r="G64" s="23"/>
      <c r="H64" s="40"/>
      <c r="I64" s="41"/>
      <c r="J64" s="24"/>
      <c r="K64" s="42"/>
      <c r="L64" s="25"/>
      <c r="M64" s="26"/>
    </row>
    <row r="65" spans="1:13" ht="15" customHeight="1" x14ac:dyDescent="0.25">
      <c r="A65" s="38"/>
      <c r="B65" s="23"/>
      <c r="C65" s="23"/>
      <c r="D65" s="23"/>
      <c r="E65" s="23"/>
      <c r="F65" s="39"/>
      <c r="G65" s="23"/>
      <c r="H65" s="40"/>
      <c r="I65" s="41"/>
      <c r="J65" s="24"/>
      <c r="K65" s="42"/>
      <c r="L65" s="25"/>
      <c r="M65" s="26"/>
    </row>
    <row r="66" spans="1:13" ht="15" customHeight="1" x14ac:dyDescent="0.25">
      <c r="A66" s="38"/>
      <c r="B66" s="23"/>
      <c r="C66" s="23"/>
      <c r="D66" s="23"/>
      <c r="E66" s="23"/>
      <c r="F66" s="39"/>
      <c r="G66" s="23"/>
      <c r="H66" s="40"/>
      <c r="I66" s="41"/>
      <c r="J66" s="24"/>
      <c r="K66" s="42"/>
      <c r="L66" s="25"/>
      <c r="M66" s="26"/>
    </row>
    <row r="67" spans="1:13" ht="15" customHeight="1" x14ac:dyDescent="0.25">
      <c r="A67" s="38"/>
      <c r="B67" s="23"/>
      <c r="C67" s="23"/>
      <c r="D67" s="23"/>
      <c r="E67" s="23"/>
      <c r="F67" s="39"/>
      <c r="G67" s="23"/>
      <c r="H67" s="40"/>
      <c r="I67" s="41"/>
      <c r="J67" s="24"/>
      <c r="K67" s="42"/>
      <c r="L67" s="25"/>
      <c r="M67" s="26"/>
    </row>
    <row r="68" spans="1:13" ht="15" customHeight="1" x14ac:dyDescent="0.25">
      <c r="A68" s="38"/>
      <c r="B68" s="23"/>
      <c r="C68" s="23"/>
      <c r="D68" s="23"/>
      <c r="E68" s="23"/>
      <c r="F68" s="39"/>
      <c r="G68" s="23"/>
      <c r="H68" s="40"/>
      <c r="I68" s="41"/>
      <c r="J68" s="24"/>
      <c r="K68" s="42"/>
      <c r="L68" s="25"/>
      <c r="M68" s="26"/>
    </row>
    <row r="69" spans="1:13" ht="15" customHeight="1" x14ac:dyDescent="0.25">
      <c r="A69" s="38"/>
      <c r="B69" s="23"/>
      <c r="C69" s="23"/>
      <c r="D69" s="23"/>
      <c r="E69" s="23"/>
      <c r="F69" s="39"/>
      <c r="G69" s="23"/>
      <c r="H69" s="40"/>
      <c r="I69" s="41"/>
      <c r="J69" s="24"/>
      <c r="K69" s="42"/>
      <c r="L69" s="25"/>
      <c r="M69" s="26"/>
    </row>
    <row r="70" spans="1:13" ht="15" customHeight="1" x14ac:dyDescent="0.25">
      <c r="A70" s="38"/>
      <c r="B70" s="23"/>
      <c r="C70" s="23"/>
      <c r="D70" s="23"/>
      <c r="E70" s="23"/>
      <c r="F70" s="39"/>
      <c r="G70" s="23"/>
      <c r="H70" s="40"/>
      <c r="I70" s="41"/>
      <c r="J70" s="24"/>
      <c r="K70" s="42"/>
      <c r="L70" s="25"/>
      <c r="M70" s="26"/>
    </row>
    <row r="71" spans="1:13" ht="15" customHeight="1" x14ac:dyDescent="0.25">
      <c r="A71" s="38"/>
      <c r="B71" s="23"/>
      <c r="C71" s="23"/>
      <c r="D71" s="23"/>
      <c r="E71" s="23"/>
      <c r="F71" s="39"/>
      <c r="G71" s="23"/>
      <c r="H71" s="40"/>
      <c r="I71" s="41"/>
      <c r="J71" s="24"/>
      <c r="K71" s="42"/>
      <c r="L71" s="25"/>
      <c r="M71" s="26"/>
    </row>
    <row r="72" spans="1:13" ht="15" customHeight="1" x14ac:dyDescent="0.25">
      <c r="A72" s="38"/>
      <c r="B72" s="23"/>
      <c r="C72" s="23"/>
      <c r="D72" s="23"/>
      <c r="E72" s="23"/>
      <c r="F72" s="39"/>
      <c r="G72" s="23"/>
      <c r="H72" s="40"/>
      <c r="I72" s="41"/>
      <c r="J72" s="24"/>
      <c r="K72" s="42"/>
      <c r="L72" s="25"/>
      <c r="M72" s="26"/>
    </row>
    <row r="73" spans="1:13" ht="15" customHeight="1" x14ac:dyDescent="0.25">
      <c r="A73" s="38"/>
      <c r="B73" s="23"/>
      <c r="C73" s="23"/>
      <c r="D73" s="23"/>
      <c r="E73" s="23"/>
      <c r="F73" s="39"/>
      <c r="G73" s="23"/>
      <c r="H73" s="40"/>
      <c r="I73" s="41"/>
      <c r="J73" s="24"/>
      <c r="K73" s="42"/>
      <c r="L73" s="25"/>
      <c r="M73" s="26"/>
    </row>
    <row r="74" spans="1:13" ht="15" customHeight="1" x14ac:dyDescent="0.25">
      <c r="A74" s="38"/>
      <c r="B74" s="23"/>
      <c r="C74" s="23"/>
      <c r="D74" s="23"/>
      <c r="E74" s="23"/>
      <c r="F74" s="39"/>
      <c r="G74" s="23"/>
      <c r="H74" s="40"/>
      <c r="I74" s="41"/>
      <c r="J74" s="24"/>
      <c r="K74" s="42"/>
      <c r="L74" s="25"/>
      <c r="M74" s="26"/>
    </row>
    <row r="75" spans="1:13" ht="15" customHeight="1" x14ac:dyDescent="0.25">
      <c r="A75" s="38"/>
      <c r="B75" s="23"/>
      <c r="C75" s="23"/>
      <c r="D75" s="23"/>
      <c r="E75" s="23"/>
      <c r="F75" s="39"/>
      <c r="G75" s="23"/>
      <c r="H75" s="40"/>
      <c r="I75" s="41"/>
      <c r="J75" s="24"/>
      <c r="K75" s="42"/>
      <c r="L75" s="25"/>
      <c r="M75" s="26"/>
    </row>
    <row r="76" spans="1:13" ht="15" customHeight="1" x14ac:dyDescent="0.25">
      <c r="A76" s="38"/>
      <c r="B76" s="23"/>
      <c r="C76" s="23"/>
      <c r="D76" s="23"/>
      <c r="E76" s="23"/>
      <c r="F76" s="39"/>
      <c r="G76" s="23"/>
      <c r="H76" s="40"/>
      <c r="I76" s="41"/>
      <c r="J76" s="24"/>
      <c r="K76" s="42"/>
      <c r="L76" s="25"/>
      <c r="M76" s="26"/>
    </row>
    <row r="77" spans="1:13" ht="15" customHeight="1" x14ac:dyDescent="0.25">
      <c r="A77" s="38"/>
      <c r="B77" s="23"/>
      <c r="C77" s="23"/>
      <c r="D77" s="23"/>
      <c r="E77" s="23"/>
      <c r="F77" s="39"/>
      <c r="G77" s="23"/>
      <c r="H77" s="40"/>
      <c r="I77" s="41"/>
      <c r="J77" s="24"/>
      <c r="K77" s="42"/>
      <c r="L77" s="25"/>
      <c r="M77" s="26"/>
    </row>
    <row r="78" spans="1:13" ht="15" customHeight="1" x14ac:dyDescent="0.25">
      <c r="A78" s="38"/>
      <c r="B78" s="23"/>
      <c r="C78" s="23"/>
      <c r="D78" s="23"/>
      <c r="E78" s="23"/>
      <c r="F78" s="39"/>
      <c r="G78" s="23"/>
      <c r="H78" s="40"/>
      <c r="I78" s="41"/>
      <c r="J78" s="24"/>
      <c r="K78" s="42"/>
      <c r="L78" s="25"/>
      <c r="M78" s="26"/>
    </row>
    <row r="79" spans="1:13" ht="15" customHeight="1" x14ac:dyDescent="0.25">
      <c r="A79" s="38"/>
      <c r="B79" s="23"/>
      <c r="C79" s="23"/>
      <c r="D79" s="23"/>
      <c r="E79" s="23"/>
      <c r="F79" s="39"/>
      <c r="G79" s="23"/>
      <c r="H79" s="40"/>
      <c r="I79" s="41"/>
      <c r="J79" s="24"/>
      <c r="K79" s="42"/>
      <c r="L79" s="25"/>
      <c r="M79" s="26"/>
    </row>
    <row r="80" spans="1:13" ht="15" customHeight="1" x14ac:dyDescent="0.25">
      <c r="A80" s="38"/>
      <c r="B80" s="23"/>
      <c r="C80" s="23"/>
      <c r="D80" s="23"/>
      <c r="E80" s="23"/>
      <c r="F80" s="39"/>
      <c r="G80" s="23"/>
      <c r="H80" s="40"/>
      <c r="I80" s="41"/>
      <c r="J80" s="24"/>
      <c r="K80" s="42"/>
      <c r="L80" s="25"/>
      <c r="M80" s="26"/>
    </row>
    <row r="81" spans="1:13" ht="15" customHeight="1" x14ac:dyDescent="0.25">
      <c r="A81" s="38"/>
      <c r="B81" s="23"/>
      <c r="C81" s="23"/>
      <c r="D81" s="23"/>
      <c r="E81" s="23"/>
      <c r="F81" s="39"/>
      <c r="G81" s="23"/>
      <c r="H81" s="40"/>
      <c r="I81" s="41"/>
      <c r="J81" s="24"/>
      <c r="K81" s="42"/>
      <c r="L81" s="25"/>
      <c r="M81" s="26"/>
    </row>
    <row r="82" spans="1:13" ht="15" customHeight="1" x14ac:dyDescent="0.25">
      <c r="A82" s="38"/>
      <c r="B82" s="23"/>
      <c r="C82" s="23"/>
      <c r="D82" s="23"/>
      <c r="E82" s="23"/>
      <c r="F82" s="39"/>
      <c r="G82" s="23"/>
      <c r="H82" s="40"/>
      <c r="I82" s="41"/>
      <c r="J82" s="24"/>
      <c r="K82" s="42"/>
      <c r="L82" s="25"/>
      <c r="M82" s="26"/>
    </row>
    <row r="83" spans="1:13" ht="15" customHeight="1" x14ac:dyDescent="0.25">
      <c r="A83" s="38"/>
      <c r="B83" s="23"/>
      <c r="C83" s="23"/>
      <c r="D83" s="23"/>
      <c r="E83" s="23"/>
      <c r="F83" s="39"/>
      <c r="G83" s="23"/>
      <c r="H83" s="40"/>
      <c r="I83" s="41"/>
      <c r="J83" s="24"/>
      <c r="K83" s="42"/>
      <c r="L83" s="25"/>
      <c r="M83" s="26"/>
    </row>
    <row r="84" spans="1:13" ht="15" customHeight="1" x14ac:dyDescent="0.25">
      <c r="A84" s="38"/>
      <c r="B84" s="23"/>
      <c r="C84" s="23"/>
      <c r="D84" s="23"/>
      <c r="E84" s="23"/>
      <c r="F84" s="39"/>
      <c r="G84" s="23"/>
      <c r="H84" s="40"/>
      <c r="I84" s="41"/>
      <c r="J84" s="24"/>
      <c r="K84" s="42"/>
      <c r="L84" s="25"/>
      <c r="M84" s="26"/>
    </row>
    <row r="85" spans="1:13" ht="15" customHeight="1" x14ac:dyDescent="0.25">
      <c r="A85" s="38"/>
      <c r="B85" s="23"/>
      <c r="C85" s="23"/>
      <c r="D85" s="23"/>
      <c r="E85" s="23"/>
      <c r="F85" s="39"/>
      <c r="G85" s="23"/>
      <c r="H85" s="40"/>
      <c r="I85" s="41"/>
      <c r="J85" s="24"/>
      <c r="K85" s="42"/>
      <c r="L85" s="25"/>
      <c r="M85" s="26"/>
    </row>
    <row r="86" spans="1:13" ht="15" customHeight="1" x14ac:dyDescent="0.25">
      <c r="A86" s="38"/>
      <c r="B86" s="23"/>
      <c r="C86" s="23"/>
      <c r="D86" s="23"/>
      <c r="E86" s="23"/>
      <c r="F86" s="39"/>
      <c r="G86" s="23"/>
      <c r="H86" s="40"/>
      <c r="I86" s="41"/>
      <c r="J86" s="24"/>
      <c r="K86" s="42"/>
      <c r="L86" s="25"/>
      <c r="M86" s="26"/>
    </row>
    <row r="87" spans="1:13" ht="15" customHeight="1" x14ac:dyDescent="0.25">
      <c r="A87" s="38"/>
      <c r="B87" s="23"/>
      <c r="C87" s="23"/>
      <c r="D87" s="23"/>
      <c r="E87" s="23"/>
      <c r="F87" s="39"/>
      <c r="G87" s="23"/>
      <c r="H87" s="40"/>
      <c r="I87" s="41"/>
      <c r="J87" s="24"/>
      <c r="K87" s="42"/>
      <c r="L87" s="25"/>
      <c r="M87" s="26"/>
    </row>
    <row r="88" spans="1:13" ht="15" customHeight="1" x14ac:dyDescent="0.25">
      <c r="A88" s="38"/>
      <c r="B88" s="23"/>
      <c r="C88" s="23"/>
      <c r="D88" s="23"/>
      <c r="E88" s="23"/>
      <c r="F88" s="39"/>
      <c r="G88" s="23"/>
      <c r="H88" s="40"/>
      <c r="I88" s="41"/>
      <c r="J88" s="24"/>
      <c r="K88" s="42"/>
      <c r="L88" s="25"/>
      <c r="M88" s="26"/>
    </row>
    <row r="89" spans="1:13" ht="15" customHeight="1" x14ac:dyDescent="0.25">
      <c r="A89" s="38"/>
      <c r="B89" s="23"/>
      <c r="C89" s="23"/>
      <c r="D89" s="23"/>
      <c r="E89" s="23"/>
      <c r="F89" s="39"/>
      <c r="G89" s="23"/>
      <c r="H89" s="40"/>
      <c r="I89" s="41"/>
      <c r="J89" s="24"/>
      <c r="K89" s="42"/>
      <c r="L89" s="25"/>
      <c r="M89" s="26"/>
    </row>
    <row r="90" spans="1:13" ht="15" customHeight="1" x14ac:dyDescent="0.25">
      <c r="A90" s="38"/>
      <c r="B90" s="23"/>
      <c r="C90" s="23"/>
      <c r="D90" s="23"/>
      <c r="E90" s="23"/>
      <c r="F90" s="39"/>
      <c r="G90" s="23"/>
      <c r="H90" s="40"/>
      <c r="I90" s="41"/>
      <c r="J90" s="24"/>
      <c r="K90" s="42"/>
      <c r="L90" s="25"/>
      <c r="M90" s="26"/>
    </row>
    <row r="91" spans="1:13" ht="15" customHeight="1" x14ac:dyDescent="0.25">
      <c r="A91" s="38"/>
      <c r="B91" s="23"/>
      <c r="C91" s="23"/>
      <c r="D91" s="23"/>
      <c r="E91" s="23"/>
      <c r="F91" s="39"/>
      <c r="G91" s="23"/>
      <c r="H91" s="40"/>
      <c r="I91" s="41"/>
      <c r="J91" s="24"/>
      <c r="K91" s="42"/>
      <c r="L91" s="25"/>
      <c r="M91" s="26"/>
    </row>
    <row r="92" spans="1:13" ht="15" customHeight="1" x14ac:dyDescent="0.25">
      <c r="A92" s="38"/>
      <c r="B92" s="23"/>
      <c r="C92" s="23"/>
      <c r="D92" s="23"/>
      <c r="E92" s="23"/>
      <c r="F92" s="39"/>
      <c r="G92" s="23"/>
      <c r="H92" s="40"/>
      <c r="I92" s="41"/>
      <c r="J92" s="24"/>
      <c r="K92" s="42"/>
      <c r="L92" s="25"/>
      <c r="M92" s="26"/>
    </row>
    <row r="93" spans="1:13" ht="15" customHeight="1" x14ac:dyDescent="0.25">
      <c r="A93" s="38"/>
      <c r="B93" s="23"/>
      <c r="C93" s="23"/>
      <c r="D93" s="23"/>
      <c r="E93" s="23"/>
      <c r="F93" s="39"/>
      <c r="G93" s="23"/>
      <c r="H93" s="40"/>
      <c r="I93" s="41"/>
      <c r="J93" s="24"/>
      <c r="K93" s="42"/>
      <c r="L93" s="25"/>
      <c r="M93" s="26"/>
    </row>
    <row r="94" spans="1:13" ht="15" customHeight="1" x14ac:dyDescent="0.25">
      <c r="A94" s="38"/>
      <c r="B94" s="23"/>
      <c r="C94" s="23"/>
      <c r="D94" s="23"/>
      <c r="E94" s="23"/>
      <c r="F94" s="39"/>
      <c r="G94" s="23"/>
      <c r="H94" s="40"/>
      <c r="I94" s="41"/>
      <c r="J94" s="24"/>
      <c r="K94" s="42"/>
      <c r="L94" s="25"/>
      <c r="M94" s="26"/>
    </row>
    <row r="95" spans="1:13" ht="15" customHeight="1" x14ac:dyDescent="0.25">
      <c r="A95" s="38"/>
      <c r="B95" s="23"/>
      <c r="C95" s="23"/>
      <c r="D95" s="23"/>
      <c r="E95" s="23"/>
      <c r="F95" s="39"/>
      <c r="G95" s="23"/>
      <c r="H95" s="40"/>
      <c r="I95" s="41"/>
      <c r="J95" s="24"/>
      <c r="K95" s="42"/>
      <c r="L95" s="25"/>
      <c r="M95" s="26"/>
    </row>
    <row r="96" spans="1:13" ht="15" customHeight="1" x14ac:dyDescent="0.25">
      <c r="A96" s="38"/>
      <c r="B96" s="23"/>
      <c r="C96" s="23"/>
      <c r="D96" s="23"/>
      <c r="E96" s="23"/>
      <c r="F96" s="39"/>
      <c r="G96" s="23"/>
      <c r="H96" s="40"/>
      <c r="I96" s="41"/>
      <c r="J96" s="24"/>
      <c r="K96" s="42"/>
      <c r="L96" s="25"/>
      <c r="M96" s="26"/>
    </row>
    <row r="97" spans="1:13" ht="15" customHeight="1" x14ac:dyDescent="0.25">
      <c r="A97" s="38"/>
      <c r="B97" s="23"/>
      <c r="C97" s="23"/>
      <c r="D97" s="23"/>
      <c r="E97" s="23"/>
      <c r="F97" s="39"/>
      <c r="G97" s="23"/>
      <c r="H97" s="40"/>
      <c r="I97" s="41"/>
      <c r="J97" s="24"/>
      <c r="K97" s="42"/>
      <c r="L97" s="25"/>
      <c r="M97" s="26"/>
    </row>
    <row r="98" spans="1:13" ht="15" customHeight="1" x14ac:dyDescent="0.25">
      <c r="A98" s="38"/>
      <c r="B98" s="23"/>
      <c r="C98" s="23"/>
      <c r="D98" s="23"/>
      <c r="E98" s="23"/>
      <c r="F98" s="39"/>
      <c r="G98" s="23"/>
      <c r="H98" s="40"/>
      <c r="I98" s="41"/>
      <c r="J98" s="24"/>
      <c r="K98" s="42"/>
      <c r="L98" s="25"/>
      <c r="M98" s="26"/>
    </row>
    <row r="99" spans="1:13" ht="15" customHeight="1" x14ac:dyDescent="0.25">
      <c r="A99" s="38"/>
      <c r="B99" s="23"/>
      <c r="C99" s="23"/>
      <c r="D99" s="23"/>
      <c r="E99" s="23"/>
      <c r="F99" s="39"/>
      <c r="G99" s="23"/>
      <c r="H99" s="40"/>
      <c r="I99" s="41"/>
      <c r="J99" s="24"/>
      <c r="K99" s="42"/>
      <c r="L99" s="25"/>
      <c r="M99" s="26"/>
    </row>
    <row r="100" spans="1:13" ht="15" customHeight="1" x14ac:dyDescent="0.25">
      <c r="A100" s="38"/>
      <c r="B100" s="23"/>
      <c r="C100" s="23"/>
      <c r="D100" s="23"/>
      <c r="E100" s="23"/>
      <c r="F100" s="39"/>
      <c r="G100" s="23"/>
      <c r="H100" s="40"/>
      <c r="I100" s="41"/>
      <c r="J100" s="24"/>
      <c r="K100" s="42"/>
      <c r="L100" s="25"/>
      <c r="M100" s="26"/>
    </row>
    <row r="101" spans="1:13" ht="15" customHeight="1" x14ac:dyDescent="0.25">
      <c r="A101" s="38"/>
      <c r="B101" s="23"/>
      <c r="C101" s="23"/>
      <c r="D101" s="23"/>
      <c r="E101" s="23"/>
      <c r="F101" s="39"/>
      <c r="G101" s="23"/>
      <c r="H101" s="40"/>
      <c r="I101" s="41"/>
      <c r="J101" s="24"/>
      <c r="K101" s="42"/>
      <c r="L101" s="25"/>
      <c r="M101" s="26"/>
    </row>
    <row r="102" spans="1:13" ht="15" customHeight="1" x14ac:dyDescent="0.25">
      <c r="A102" s="38"/>
      <c r="B102" s="23"/>
      <c r="C102" s="23"/>
      <c r="D102" s="23"/>
      <c r="E102" s="23"/>
      <c r="F102" s="39"/>
      <c r="G102" s="23"/>
      <c r="H102" s="40"/>
      <c r="I102" s="41"/>
      <c r="J102" s="24"/>
      <c r="K102" s="42"/>
      <c r="L102" s="25"/>
      <c r="M102" s="26"/>
    </row>
    <row r="103" spans="1:13" ht="15" customHeight="1" x14ac:dyDescent="0.25">
      <c r="A103" s="38"/>
      <c r="B103" s="23"/>
      <c r="C103" s="23"/>
      <c r="D103" s="23"/>
      <c r="E103" s="23"/>
      <c r="F103" s="39"/>
      <c r="G103" s="23"/>
      <c r="H103" s="40"/>
      <c r="I103" s="41"/>
      <c r="J103" s="24"/>
      <c r="K103" s="42"/>
      <c r="L103" s="25"/>
      <c r="M103" s="26"/>
    </row>
    <row r="104" spans="1:13" ht="15" customHeight="1" x14ac:dyDescent="0.25">
      <c r="A104" s="38"/>
      <c r="B104" s="23"/>
      <c r="C104" s="23"/>
      <c r="D104" s="23"/>
      <c r="E104" s="23"/>
      <c r="F104" s="39"/>
      <c r="G104" s="23"/>
      <c r="H104" s="40"/>
      <c r="I104" s="41"/>
      <c r="J104" s="24"/>
      <c r="K104" s="42"/>
      <c r="L104" s="25"/>
      <c r="M104" s="26"/>
    </row>
    <row r="105" spans="1:13" ht="15" customHeight="1" x14ac:dyDescent="0.25">
      <c r="A105" s="38"/>
      <c r="B105" s="23"/>
      <c r="C105" s="23"/>
      <c r="D105" s="23"/>
      <c r="E105" s="23"/>
      <c r="F105" s="39"/>
      <c r="G105" s="23"/>
      <c r="H105" s="40"/>
      <c r="I105" s="41"/>
      <c r="J105" s="24"/>
      <c r="K105" s="42"/>
      <c r="L105" s="25"/>
      <c r="M105" s="26"/>
    </row>
  </sheetData>
  <mergeCells count="2">
    <mergeCell ref="G3:J15"/>
    <mergeCell ref="C4:D4"/>
  </mergeCells>
  <dataValidations count="8">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F21"/>
  <sheetViews>
    <sheetView topLeftCell="A5" workbookViewId="0">
      <selection activeCell="D16" sqref="D16"/>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s>
  <sheetData>
    <row r="6" spans="3:6" ht="15.75" customHeight="1" x14ac:dyDescent="0.25">
      <c r="C6" s="27" t="s">
        <v>59</v>
      </c>
      <c r="D6" s="53"/>
      <c r="E6" s="27" t="s">
        <v>60</v>
      </c>
      <c r="F6" s="52" t="str">
        <f>SOLICITUD!E14</f>
        <v>BOGOTÁ</v>
      </c>
    </row>
    <row r="7" spans="3:6" ht="30" customHeight="1" x14ac:dyDescent="0.25">
      <c r="C7" s="27" t="s">
        <v>61</v>
      </c>
      <c r="D7" s="53"/>
      <c r="E7" s="28"/>
      <c r="F7" s="29"/>
    </row>
    <row r="8" spans="3:6" x14ac:dyDescent="0.25">
      <c r="C8" s="28"/>
      <c r="D8" s="28"/>
      <c r="E8" s="28"/>
      <c r="F8" s="29"/>
    </row>
    <row r="9" spans="3:6" x14ac:dyDescent="0.25">
      <c r="C9" s="28"/>
      <c r="D9" s="28"/>
      <c r="E9" s="28"/>
      <c r="F9" s="29"/>
    </row>
    <row r="10" spans="3:6" ht="31.5" customHeight="1" x14ac:dyDescent="0.25">
      <c r="C10" s="30" t="s">
        <v>62</v>
      </c>
      <c r="D10" s="31" t="s">
        <v>63</v>
      </c>
      <c r="E10" s="31" t="s">
        <v>64</v>
      </c>
      <c r="F10" s="32" t="s">
        <v>65</v>
      </c>
    </row>
    <row r="11" spans="3:6" x14ac:dyDescent="0.25">
      <c r="C11" s="33" t="s">
        <v>66</v>
      </c>
      <c r="D11" s="54">
        <v>1</v>
      </c>
      <c r="E11" s="34">
        <f>VLOOKUP(F6,TARIFAS!A:I,2,FALSE)</f>
        <v>0</v>
      </c>
      <c r="F11" s="57">
        <f t="shared" ref="F11:F17" si="0">D11*E11</f>
        <v>0</v>
      </c>
    </row>
    <row r="12" spans="3:6" ht="33.75" customHeight="1" x14ac:dyDescent="0.25">
      <c r="C12" s="33" t="s">
        <v>67</v>
      </c>
      <c r="D12" s="54">
        <v>1</v>
      </c>
      <c r="E12" s="34">
        <f>VLOOKUP(F6,TARIFAS!A:I,3,FALSE)</f>
        <v>70000</v>
      </c>
      <c r="F12" s="57">
        <f t="shared" si="0"/>
        <v>70000</v>
      </c>
    </row>
    <row r="13" spans="3:6" x14ac:dyDescent="0.25">
      <c r="C13" s="33" t="s">
        <v>68</v>
      </c>
      <c r="D13" s="54">
        <v>1</v>
      </c>
      <c r="E13" s="34">
        <f>VLOOKUP(F6,TARIFAS!A:I,4,FALSE)</f>
        <v>50000</v>
      </c>
      <c r="F13" s="57">
        <f t="shared" si="0"/>
        <v>50000</v>
      </c>
    </row>
    <row r="14" spans="3:6" x14ac:dyDescent="0.25">
      <c r="C14" s="33" t="s">
        <v>69</v>
      </c>
      <c r="D14" s="54">
        <f>D6</f>
        <v>0</v>
      </c>
      <c r="E14" s="35">
        <f>VLOOKUP(F6,TARIFAS!A:I,5,FALSE)</f>
        <v>0</v>
      </c>
      <c r="F14" s="57">
        <f t="shared" si="0"/>
        <v>0</v>
      </c>
    </row>
    <row r="15" spans="3:6" x14ac:dyDescent="0.25">
      <c r="C15" s="33" t="s">
        <v>70</v>
      </c>
      <c r="D15" s="54">
        <v>1</v>
      </c>
      <c r="E15" s="34">
        <f>VLOOKUP(F6,TARIFAS!A:I,6,FALSE)</f>
        <v>0</v>
      </c>
      <c r="F15" s="57">
        <f t="shared" si="0"/>
        <v>0</v>
      </c>
    </row>
    <row r="16" spans="3:6" x14ac:dyDescent="0.25">
      <c r="C16" s="33" t="s">
        <v>71</v>
      </c>
      <c r="D16" s="56">
        <f>IF(D7&lt;1,0,4*D6/D7)</f>
        <v>0</v>
      </c>
      <c r="E16" s="36">
        <f>VLOOKUP(F6,TARIFAS!A:I,7,FALSE)</f>
        <v>0</v>
      </c>
      <c r="F16" s="58">
        <f t="shared" si="0"/>
        <v>0</v>
      </c>
    </row>
    <row r="17" spans="3:6" x14ac:dyDescent="0.25">
      <c r="C17" s="33" t="s">
        <v>72</v>
      </c>
      <c r="D17" s="54">
        <v>1</v>
      </c>
      <c r="E17" s="36">
        <f>VLOOKUP(F6,TARIFAS!A:I,8,FALSE)</f>
        <v>0</v>
      </c>
      <c r="F17" s="57">
        <f t="shared" si="0"/>
        <v>0</v>
      </c>
    </row>
    <row r="18" spans="3:6" x14ac:dyDescent="0.25">
      <c r="C18" s="33" t="s">
        <v>73</v>
      </c>
      <c r="D18" s="54">
        <f>D6-1</f>
        <v>-1</v>
      </c>
      <c r="E18" s="36">
        <f>VLOOKUP(F6,TARIFAS!A:I,9,FALSE)</f>
        <v>0</v>
      </c>
      <c r="F18" s="57">
        <f>IF(D18&lt;0,0,E18*D18)</f>
        <v>0</v>
      </c>
    </row>
    <row r="19" spans="3:6" x14ac:dyDescent="0.25">
      <c r="C19" s="28"/>
      <c r="D19" s="28"/>
    </row>
    <row r="20" spans="3:6" ht="15.75" customHeight="1" x14ac:dyDescent="0.25">
      <c r="C20" s="28"/>
      <c r="D20" s="28"/>
      <c r="E20" s="31" t="s">
        <v>74</v>
      </c>
      <c r="F20" s="37">
        <f>SUM(F11:F18)</f>
        <v>120000</v>
      </c>
    </row>
    <row r="21" spans="3:6" ht="15.75" customHeight="1" x14ac:dyDescent="0.25">
      <c r="E21" s="31" t="s">
        <v>75</v>
      </c>
      <c r="F21" s="37">
        <f>F20*D7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4"/>
  <sheetViews>
    <sheetView workbookViewId="0">
      <selection activeCell="A11" sqref="A11:XFD11"/>
    </sheetView>
  </sheetViews>
  <sheetFormatPr baseColWidth="10" defaultColWidth="9.140625" defaultRowHeight="15" x14ac:dyDescent="0.25"/>
  <cols>
    <col min="1" max="1" width="18.5703125" style="51" customWidth="1"/>
    <col min="2" max="2" width="18" style="51" customWidth="1"/>
    <col min="3" max="3" width="29" style="51" customWidth="1"/>
    <col min="4" max="4" width="29.28515625" style="51" customWidth="1"/>
    <col min="5" max="5" width="24.42578125" style="51" customWidth="1"/>
    <col min="6" max="6" width="20.85546875" style="51" customWidth="1"/>
    <col min="7" max="7" width="13.28515625" style="51" customWidth="1"/>
    <col min="8" max="8" width="13.140625" style="51" customWidth="1"/>
    <col min="9" max="9" width="20.5703125" style="51" customWidth="1"/>
  </cols>
  <sheetData>
    <row r="1" spans="1:9" ht="45" customHeight="1" x14ac:dyDescent="0.25">
      <c r="A1" s="44" t="s">
        <v>76</v>
      </c>
      <c r="B1" s="43" t="s">
        <v>77</v>
      </c>
      <c r="C1" s="43" t="s">
        <v>78</v>
      </c>
      <c r="D1" s="43" t="s">
        <v>68</v>
      </c>
      <c r="E1" s="43" t="s">
        <v>69</v>
      </c>
      <c r="F1" s="43" t="s">
        <v>79</v>
      </c>
      <c r="G1" s="43" t="s">
        <v>71</v>
      </c>
      <c r="H1" s="43" t="s">
        <v>72</v>
      </c>
      <c r="I1" s="43" t="s">
        <v>80</v>
      </c>
    </row>
    <row r="2" spans="1:9" ht="15.75" customHeight="1" x14ac:dyDescent="0.3">
      <c r="A2" s="45" t="s">
        <v>81</v>
      </c>
      <c r="B2" s="46">
        <v>0</v>
      </c>
      <c r="C2" s="46">
        <f t="shared" ref="C2:C34" si="0">35000*2</f>
        <v>70000</v>
      </c>
      <c r="D2" s="47">
        <v>30000</v>
      </c>
      <c r="E2" s="46">
        <v>60000</v>
      </c>
      <c r="F2" s="46">
        <v>92000</v>
      </c>
      <c r="G2" s="46">
        <v>15000</v>
      </c>
      <c r="H2" s="46">
        <v>15000</v>
      </c>
      <c r="I2" s="46">
        <v>96000</v>
      </c>
    </row>
    <row r="3" spans="1:9" ht="15.75" customHeight="1" x14ac:dyDescent="0.3">
      <c r="A3" s="45" t="s">
        <v>82</v>
      </c>
      <c r="B3" s="46">
        <v>700000</v>
      </c>
      <c r="C3" s="46">
        <f t="shared" si="0"/>
        <v>70000</v>
      </c>
      <c r="D3" s="47">
        <v>60000</v>
      </c>
      <c r="E3" s="46">
        <v>60000</v>
      </c>
      <c r="F3" s="46">
        <v>0</v>
      </c>
      <c r="G3" s="46">
        <v>10000</v>
      </c>
      <c r="H3" s="46">
        <v>15000</v>
      </c>
      <c r="I3" s="46">
        <v>105000</v>
      </c>
    </row>
    <row r="4" spans="1:9" ht="15.75" customHeight="1" x14ac:dyDescent="0.3">
      <c r="A4" s="45" t="s">
        <v>83</v>
      </c>
      <c r="B4" s="46">
        <v>0</v>
      </c>
      <c r="C4" s="46">
        <f t="shared" si="0"/>
        <v>70000</v>
      </c>
      <c r="D4" s="47">
        <v>20000</v>
      </c>
      <c r="E4" s="46">
        <v>35000</v>
      </c>
      <c r="F4" s="46">
        <v>40000</v>
      </c>
      <c r="G4" s="46">
        <v>10000</v>
      </c>
      <c r="H4" s="46">
        <v>15000</v>
      </c>
      <c r="I4" s="46">
        <v>0</v>
      </c>
    </row>
    <row r="5" spans="1:9" ht="15.75" customHeight="1" x14ac:dyDescent="0.3">
      <c r="A5" s="45" t="s">
        <v>84</v>
      </c>
      <c r="B5" s="46">
        <v>1218100</v>
      </c>
      <c r="C5" s="46">
        <f t="shared" si="0"/>
        <v>70000</v>
      </c>
      <c r="D5" s="47">
        <v>60000</v>
      </c>
      <c r="E5" s="46">
        <v>70000</v>
      </c>
      <c r="F5" s="46">
        <v>0</v>
      </c>
      <c r="G5" s="46">
        <v>15000</v>
      </c>
      <c r="H5" s="46">
        <v>51000</v>
      </c>
      <c r="I5" s="46">
        <v>190000</v>
      </c>
    </row>
    <row r="6" spans="1:9" ht="15.75" customHeight="1" x14ac:dyDescent="0.3">
      <c r="A6" s="45" t="s">
        <v>85</v>
      </c>
      <c r="B6" s="46">
        <v>0</v>
      </c>
      <c r="C6" s="46">
        <f t="shared" si="0"/>
        <v>70000</v>
      </c>
      <c r="D6" s="47">
        <v>20000</v>
      </c>
      <c r="E6" s="46">
        <v>60000</v>
      </c>
      <c r="F6" s="46">
        <v>40000</v>
      </c>
      <c r="G6" s="46">
        <v>10000</v>
      </c>
      <c r="H6" s="46">
        <v>15000</v>
      </c>
      <c r="I6" s="46">
        <v>50000</v>
      </c>
    </row>
    <row r="7" spans="1:9" ht="15.75" customHeight="1" x14ac:dyDescent="0.3">
      <c r="A7" s="45" t="s">
        <v>86</v>
      </c>
      <c r="B7" s="46">
        <v>772900</v>
      </c>
      <c r="C7" s="46">
        <f t="shared" si="0"/>
        <v>70000</v>
      </c>
      <c r="D7" s="47">
        <v>60000</v>
      </c>
      <c r="E7" s="46">
        <v>60000</v>
      </c>
      <c r="F7" s="46">
        <v>0</v>
      </c>
      <c r="G7" s="46">
        <v>20000</v>
      </c>
      <c r="H7" s="46">
        <v>15000</v>
      </c>
      <c r="I7" s="46">
        <v>169000</v>
      </c>
    </row>
    <row r="8" spans="1:9" ht="30" customHeight="1" x14ac:dyDescent="0.3">
      <c r="A8" s="45" t="s">
        <v>87</v>
      </c>
      <c r="B8" s="46">
        <v>0</v>
      </c>
      <c r="C8" s="46">
        <f t="shared" si="0"/>
        <v>70000</v>
      </c>
      <c r="D8" s="47">
        <v>0</v>
      </c>
      <c r="E8" s="46">
        <v>0</v>
      </c>
      <c r="F8" s="46">
        <v>0</v>
      </c>
      <c r="G8" s="46">
        <v>0</v>
      </c>
      <c r="H8" s="46">
        <v>0</v>
      </c>
      <c r="I8" s="46">
        <v>0</v>
      </c>
    </row>
    <row r="9" spans="1:9" ht="15.75" customHeight="1" x14ac:dyDescent="0.3">
      <c r="A9" s="45" t="s">
        <v>88</v>
      </c>
      <c r="B9" s="46">
        <v>735080</v>
      </c>
      <c r="C9" s="46">
        <f t="shared" si="0"/>
        <v>70000</v>
      </c>
      <c r="D9" s="47">
        <v>60000</v>
      </c>
      <c r="E9" s="46">
        <v>60000</v>
      </c>
      <c r="F9" s="46">
        <v>0</v>
      </c>
      <c r="G9" s="46">
        <v>20000</v>
      </c>
      <c r="H9" s="46">
        <v>15000</v>
      </c>
      <c r="I9" s="46">
        <v>226100</v>
      </c>
    </row>
    <row r="10" spans="1:9" ht="15.75" customHeight="1" x14ac:dyDescent="0.3">
      <c r="A10" s="45" t="s">
        <v>19</v>
      </c>
      <c r="B10" s="46">
        <v>0</v>
      </c>
      <c r="C10" s="46">
        <f t="shared" si="0"/>
        <v>70000</v>
      </c>
      <c r="D10" s="47">
        <f>25000*2</f>
        <v>50000</v>
      </c>
      <c r="E10" s="46">
        <v>0</v>
      </c>
      <c r="F10" s="46">
        <v>0</v>
      </c>
      <c r="G10" s="46">
        <v>0</v>
      </c>
      <c r="H10" s="46">
        <v>0</v>
      </c>
      <c r="I10" s="46">
        <v>0</v>
      </c>
    </row>
    <row r="11" spans="1:9" ht="15.75" customHeight="1" x14ac:dyDescent="0.3">
      <c r="A11" s="45" t="s">
        <v>89</v>
      </c>
      <c r="B11" s="46">
        <v>830180</v>
      </c>
      <c r="C11" s="46">
        <f t="shared" si="0"/>
        <v>70000</v>
      </c>
      <c r="D11" s="47">
        <f>45000*2</f>
        <v>90000</v>
      </c>
      <c r="E11" s="46">
        <v>60000</v>
      </c>
      <c r="F11" s="46">
        <v>0</v>
      </c>
      <c r="G11" s="46">
        <v>20000</v>
      </c>
      <c r="H11" s="46">
        <v>15000</v>
      </c>
      <c r="I11" s="46">
        <v>184450</v>
      </c>
    </row>
    <row r="12" spans="1:9" ht="15.75" customHeight="1" x14ac:dyDescent="0.3">
      <c r="A12" s="45" t="s">
        <v>90</v>
      </c>
      <c r="B12" s="46">
        <v>0</v>
      </c>
      <c r="C12" s="46">
        <f t="shared" si="0"/>
        <v>70000</v>
      </c>
      <c r="D12" s="47">
        <v>30000</v>
      </c>
      <c r="E12" s="46">
        <v>35000</v>
      </c>
      <c r="F12" s="46">
        <v>25000</v>
      </c>
      <c r="G12" s="46">
        <v>10000</v>
      </c>
      <c r="H12" s="46">
        <v>15000</v>
      </c>
      <c r="I12" s="46">
        <v>0</v>
      </c>
    </row>
    <row r="13" spans="1:9" ht="15.75" customHeight="1" x14ac:dyDescent="0.3">
      <c r="A13" s="45" t="s">
        <v>91</v>
      </c>
      <c r="B13" s="46">
        <v>584680</v>
      </c>
      <c r="C13" s="46">
        <f t="shared" si="0"/>
        <v>70000</v>
      </c>
      <c r="D13" s="47">
        <f>75000*2</f>
        <v>150000</v>
      </c>
      <c r="E13" s="46">
        <v>60000</v>
      </c>
      <c r="F13" s="46">
        <v>0</v>
      </c>
      <c r="G13" s="46">
        <v>20000</v>
      </c>
      <c r="H13" s="46">
        <v>15000</v>
      </c>
      <c r="I13" s="46">
        <v>178500</v>
      </c>
    </row>
    <row r="14" spans="1:9" ht="15.75" customHeight="1" x14ac:dyDescent="0.3">
      <c r="A14" s="45" t="s">
        <v>92</v>
      </c>
      <c r="B14" s="46">
        <v>1037930</v>
      </c>
      <c r="C14" s="46">
        <f t="shared" si="0"/>
        <v>70000</v>
      </c>
      <c r="D14" s="47">
        <f>25000*2</f>
        <v>50000</v>
      </c>
      <c r="E14" s="46">
        <v>70000</v>
      </c>
      <c r="F14" s="46">
        <v>0</v>
      </c>
      <c r="G14" s="46">
        <v>20000</v>
      </c>
      <c r="H14" s="46">
        <v>15000</v>
      </c>
      <c r="I14" s="46">
        <v>226100</v>
      </c>
    </row>
    <row r="15" spans="1:9" ht="15.75" customHeight="1" x14ac:dyDescent="0.3">
      <c r="A15" s="45" t="s">
        <v>93</v>
      </c>
      <c r="B15" s="46">
        <v>0</v>
      </c>
      <c r="C15" s="46">
        <f t="shared" si="0"/>
        <v>70000</v>
      </c>
      <c r="D15" s="47">
        <v>30000</v>
      </c>
      <c r="E15" s="46">
        <v>35000</v>
      </c>
      <c r="F15" s="46">
        <v>25000</v>
      </c>
      <c r="G15" s="46">
        <v>10000</v>
      </c>
      <c r="H15" s="46">
        <v>15000</v>
      </c>
      <c r="I15" s="46">
        <v>0</v>
      </c>
    </row>
    <row r="16" spans="1:9" ht="15.75" customHeight="1" x14ac:dyDescent="0.3">
      <c r="A16" s="45" t="s">
        <v>94</v>
      </c>
      <c r="B16" s="46">
        <v>0</v>
      </c>
      <c r="C16" s="46">
        <f t="shared" si="0"/>
        <v>70000</v>
      </c>
      <c r="D16" s="47">
        <v>0</v>
      </c>
      <c r="E16" s="46">
        <v>0</v>
      </c>
      <c r="F16" s="46">
        <v>0</v>
      </c>
      <c r="G16" s="46">
        <v>0</v>
      </c>
      <c r="H16" s="46">
        <v>0</v>
      </c>
      <c r="I16" s="46">
        <v>0</v>
      </c>
    </row>
    <row r="17" spans="1:9" ht="15.75" customHeight="1" x14ac:dyDescent="0.3">
      <c r="A17" s="45" t="s">
        <v>95</v>
      </c>
      <c r="B17" s="46">
        <v>0</v>
      </c>
      <c r="C17" s="46">
        <f t="shared" si="0"/>
        <v>70000</v>
      </c>
      <c r="D17" s="47">
        <v>0</v>
      </c>
      <c r="E17" s="46">
        <v>0</v>
      </c>
      <c r="F17" s="46">
        <v>0</v>
      </c>
      <c r="G17" s="46">
        <v>0</v>
      </c>
      <c r="H17" s="46">
        <v>0</v>
      </c>
      <c r="I17" s="46">
        <v>0</v>
      </c>
    </row>
    <row r="18" spans="1:9" ht="15.75" customHeight="1" x14ac:dyDescent="0.3">
      <c r="A18" s="45" t="s">
        <v>96</v>
      </c>
      <c r="B18" s="46">
        <v>801500</v>
      </c>
      <c r="C18" s="46">
        <f t="shared" si="0"/>
        <v>70000</v>
      </c>
      <c r="D18" s="47">
        <v>60000</v>
      </c>
      <c r="E18" s="46">
        <v>60000</v>
      </c>
      <c r="F18" s="46">
        <v>0</v>
      </c>
      <c r="G18" s="46">
        <v>20000</v>
      </c>
      <c r="H18" s="46">
        <v>15000</v>
      </c>
      <c r="I18" s="46">
        <v>190400</v>
      </c>
    </row>
    <row r="19" spans="1:9" ht="15.75" customHeight="1" x14ac:dyDescent="0.3">
      <c r="A19" s="45" t="s">
        <v>97</v>
      </c>
      <c r="B19" s="48">
        <v>808680</v>
      </c>
      <c r="C19" s="46">
        <f t="shared" si="0"/>
        <v>70000</v>
      </c>
      <c r="D19" s="47">
        <v>60000</v>
      </c>
      <c r="E19" s="46">
        <v>60000</v>
      </c>
      <c r="F19" s="46">
        <v>0</v>
      </c>
      <c r="G19" s="46">
        <v>10000</v>
      </c>
      <c r="H19" s="46">
        <v>15000</v>
      </c>
      <c r="I19" s="46">
        <v>184450</v>
      </c>
    </row>
    <row r="20" spans="1:9" ht="15.75" customHeight="1" x14ac:dyDescent="0.3">
      <c r="A20" s="45" t="s">
        <v>98</v>
      </c>
      <c r="B20" s="46">
        <v>0</v>
      </c>
      <c r="C20" s="46">
        <f t="shared" si="0"/>
        <v>70000</v>
      </c>
      <c r="D20" s="47">
        <v>30000</v>
      </c>
      <c r="E20" s="46">
        <v>60000</v>
      </c>
      <c r="F20" s="46">
        <v>80000</v>
      </c>
      <c r="G20" s="46">
        <v>10000</v>
      </c>
      <c r="H20" s="46">
        <v>15000</v>
      </c>
      <c r="I20" s="46">
        <v>115000</v>
      </c>
    </row>
    <row r="21" spans="1:9" ht="15.75" customHeight="1" x14ac:dyDescent="0.3">
      <c r="A21" s="45" t="s">
        <v>99</v>
      </c>
      <c r="B21" s="46">
        <v>0</v>
      </c>
      <c r="C21" s="46">
        <f t="shared" si="0"/>
        <v>70000</v>
      </c>
      <c r="D21" s="47">
        <v>20000</v>
      </c>
      <c r="E21" s="46">
        <v>60000</v>
      </c>
      <c r="F21" s="46">
        <v>80000</v>
      </c>
      <c r="G21" s="46">
        <v>10000</v>
      </c>
      <c r="H21" s="46">
        <v>15000</v>
      </c>
      <c r="I21" s="46">
        <v>110000</v>
      </c>
    </row>
    <row r="22" spans="1:9" ht="15.75" customHeight="1" x14ac:dyDescent="0.3">
      <c r="A22" s="45" t="s">
        <v>100</v>
      </c>
      <c r="B22" s="46">
        <v>0</v>
      </c>
      <c r="C22" s="46">
        <f t="shared" si="0"/>
        <v>70000</v>
      </c>
      <c r="D22" s="47">
        <v>30000</v>
      </c>
      <c r="E22" s="46">
        <v>35000</v>
      </c>
      <c r="F22" s="46">
        <v>25000</v>
      </c>
      <c r="G22" s="46">
        <v>10000</v>
      </c>
      <c r="H22" s="46">
        <v>15000</v>
      </c>
      <c r="I22" s="46">
        <v>0</v>
      </c>
    </row>
    <row r="23" spans="1:9" ht="15.75" customHeight="1" x14ac:dyDescent="0.3">
      <c r="A23" s="45" t="s">
        <v>101</v>
      </c>
      <c r="B23" s="46">
        <v>1111800</v>
      </c>
      <c r="C23" s="46">
        <f t="shared" si="0"/>
        <v>70000</v>
      </c>
      <c r="D23" s="47">
        <v>60000</v>
      </c>
      <c r="E23" s="46">
        <v>70000</v>
      </c>
      <c r="F23" s="46">
        <v>0</v>
      </c>
      <c r="G23" s="46">
        <v>20000</v>
      </c>
      <c r="H23" s="46">
        <v>15000</v>
      </c>
      <c r="I23" s="46">
        <v>140000</v>
      </c>
    </row>
    <row r="24" spans="1:9" ht="15.75" customHeight="1" x14ac:dyDescent="0.3">
      <c r="A24" s="45" t="s">
        <v>102</v>
      </c>
      <c r="B24" s="46">
        <v>0</v>
      </c>
      <c r="C24" s="46">
        <f t="shared" si="0"/>
        <v>70000</v>
      </c>
      <c r="D24" s="47">
        <v>30000</v>
      </c>
      <c r="E24" s="46">
        <v>35000</v>
      </c>
      <c r="F24" s="46">
        <v>40000</v>
      </c>
      <c r="G24" s="46">
        <v>10000</v>
      </c>
      <c r="H24" s="46">
        <v>15000</v>
      </c>
      <c r="I24" s="46">
        <v>0</v>
      </c>
    </row>
    <row r="25" spans="1:9" ht="15.75" customHeight="1" x14ac:dyDescent="0.3">
      <c r="A25" s="45" t="s">
        <v>103</v>
      </c>
      <c r="B25" s="46">
        <v>0</v>
      </c>
      <c r="C25" s="46">
        <f t="shared" si="0"/>
        <v>70000</v>
      </c>
      <c r="D25" s="47">
        <v>20000</v>
      </c>
      <c r="E25" s="46">
        <v>35000</v>
      </c>
      <c r="F25" s="46">
        <v>0</v>
      </c>
      <c r="G25" s="46">
        <v>10000</v>
      </c>
      <c r="H25" s="46">
        <v>15000</v>
      </c>
      <c r="I25" s="46">
        <v>0</v>
      </c>
    </row>
    <row r="26" spans="1:9" ht="15.75" customHeight="1" x14ac:dyDescent="0.3">
      <c r="A26" s="45" t="s">
        <v>104</v>
      </c>
      <c r="B26" s="46">
        <v>0</v>
      </c>
      <c r="C26" s="46">
        <f t="shared" si="0"/>
        <v>70000</v>
      </c>
      <c r="D26" s="47">
        <v>30000</v>
      </c>
      <c r="E26" s="46">
        <v>60000</v>
      </c>
      <c r="F26" s="46">
        <v>80000</v>
      </c>
      <c r="G26" s="46">
        <v>15000</v>
      </c>
      <c r="H26" s="46">
        <v>15000</v>
      </c>
      <c r="I26" s="46">
        <v>100000</v>
      </c>
    </row>
    <row r="27" spans="1:9" ht="15.75" customHeight="1" x14ac:dyDescent="0.3">
      <c r="A27" s="45" t="s">
        <v>105</v>
      </c>
      <c r="B27" s="46">
        <v>0</v>
      </c>
      <c r="C27" s="46">
        <f t="shared" si="0"/>
        <v>70000</v>
      </c>
      <c r="D27" s="47">
        <v>40000</v>
      </c>
      <c r="E27" s="46">
        <v>60000</v>
      </c>
      <c r="F27" s="46">
        <v>100000</v>
      </c>
      <c r="G27" s="46">
        <v>15000</v>
      </c>
      <c r="H27" s="46">
        <v>15000</v>
      </c>
      <c r="I27" s="46">
        <v>205000</v>
      </c>
    </row>
    <row r="28" spans="1:9" ht="15.75" customHeight="1" x14ac:dyDescent="0.3">
      <c r="A28" s="45" t="s">
        <v>106</v>
      </c>
      <c r="B28" s="46">
        <v>0</v>
      </c>
      <c r="C28" s="46">
        <f t="shared" si="0"/>
        <v>70000</v>
      </c>
      <c r="D28" s="47">
        <v>0</v>
      </c>
      <c r="E28" s="46">
        <v>0</v>
      </c>
      <c r="F28" s="46">
        <v>0</v>
      </c>
      <c r="G28" s="46">
        <v>0</v>
      </c>
      <c r="H28" s="46">
        <v>0</v>
      </c>
      <c r="I28" s="46">
        <v>0</v>
      </c>
    </row>
    <row r="29" spans="1:9" ht="15.75" customHeight="1" x14ac:dyDescent="0.3">
      <c r="A29" s="45" t="s">
        <v>107</v>
      </c>
      <c r="B29" s="46">
        <v>718850</v>
      </c>
      <c r="C29" s="46">
        <f t="shared" si="0"/>
        <v>70000</v>
      </c>
      <c r="D29" s="47">
        <v>60000</v>
      </c>
      <c r="E29" s="46">
        <v>60000</v>
      </c>
      <c r="F29" s="46">
        <v>0</v>
      </c>
      <c r="G29" s="46">
        <v>20000</v>
      </c>
      <c r="H29" s="46">
        <v>15000</v>
      </c>
      <c r="I29" s="46">
        <v>166600</v>
      </c>
    </row>
    <row r="30" spans="1:9" ht="15.75" customHeight="1" x14ac:dyDescent="0.3">
      <c r="A30" s="45" t="s">
        <v>108</v>
      </c>
      <c r="B30" s="46">
        <v>712980</v>
      </c>
      <c r="C30" s="46">
        <f t="shared" si="0"/>
        <v>70000</v>
      </c>
      <c r="D30" s="47">
        <f>100000*2</f>
        <v>200000</v>
      </c>
      <c r="E30" s="46">
        <v>60000</v>
      </c>
      <c r="F30" s="46">
        <v>0</v>
      </c>
      <c r="G30" s="46">
        <v>20000</v>
      </c>
      <c r="H30" s="46">
        <v>15000</v>
      </c>
      <c r="I30" s="46">
        <v>226100</v>
      </c>
    </row>
    <row r="31" spans="1:9" ht="15.75" customHeight="1" x14ac:dyDescent="0.3">
      <c r="A31" s="45" t="s">
        <v>109</v>
      </c>
      <c r="B31" s="46">
        <v>774260</v>
      </c>
      <c r="C31" s="46">
        <f t="shared" si="0"/>
        <v>70000</v>
      </c>
      <c r="D31" s="47">
        <f>30000*2</f>
        <v>60000</v>
      </c>
      <c r="E31" s="46">
        <v>60000</v>
      </c>
      <c r="F31" s="46">
        <v>0</v>
      </c>
      <c r="G31" s="46">
        <v>10000</v>
      </c>
      <c r="H31" s="46">
        <v>15000</v>
      </c>
      <c r="I31" s="46">
        <v>118000</v>
      </c>
    </row>
    <row r="32" spans="1:9" ht="15.75" customHeight="1" x14ac:dyDescent="0.3">
      <c r="A32" s="49" t="s">
        <v>110</v>
      </c>
      <c r="B32" s="46">
        <v>836550</v>
      </c>
      <c r="C32" s="46">
        <f t="shared" si="0"/>
        <v>70000</v>
      </c>
      <c r="D32" s="47">
        <v>60000</v>
      </c>
      <c r="E32" s="46">
        <v>60000</v>
      </c>
      <c r="F32" s="46">
        <v>0</v>
      </c>
      <c r="G32" s="46">
        <v>20000</v>
      </c>
      <c r="H32" s="46">
        <v>15000</v>
      </c>
      <c r="I32" s="46">
        <v>160000</v>
      </c>
    </row>
    <row r="33" spans="1:9" ht="15.75" customHeight="1" x14ac:dyDescent="0.3">
      <c r="A33" s="45" t="s">
        <v>111</v>
      </c>
      <c r="B33" s="46">
        <v>0</v>
      </c>
      <c r="C33" s="46">
        <f t="shared" si="0"/>
        <v>70000</v>
      </c>
      <c r="D33" s="47">
        <v>20000</v>
      </c>
      <c r="E33" s="46">
        <v>60000</v>
      </c>
      <c r="F33" s="46">
        <v>80000</v>
      </c>
      <c r="G33" s="46">
        <v>10000</v>
      </c>
      <c r="H33" s="46">
        <v>15000</v>
      </c>
      <c r="I33" s="46">
        <v>113000</v>
      </c>
    </row>
    <row r="34" spans="1:9" ht="15.75" customHeight="1" x14ac:dyDescent="0.3">
      <c r="A34" s="45" t="s">
        <v>112</v>
      </c>
      <c r="B34" s="46">
        <v>657450</v>
      </c>
      <c r="C34" s="46">
        <f t="shared" si="0"/>
        <v>70000</v>
      </c>
      <c r="D34" s="47">
        <v>80000</v>
      </c>
      <c r="E34" s="46">
        <v>60000</v>
      </c>
      <c r="F34" s="46">
        <v>0</v>
      </c>
      <c r="G34" s="46">
        <v>20000</v>
      </c>
      <c r="H34" s="46">
        <v>15000</v>
      </c>
      <c r="I34" s="46">
        <v>165000</v>
      </c>
    </row>
    <row r="35" spans="1:9" ht="15.75" customHeight="1" x14ac:dyDescent="0.3">
      <c r="A35" s="45" t="s">
        <v>113</v>
      </c>
      <c r="B35" s="46">
        <v>801500</v>
      </c>
      <c r="C35" s="46">
        <v>60000</v>
      </c>
      <c r="D35" s="47">
        <v>60000</v>
      </c>
      <c r="E35" s="46">
        <v>60000</v>
      </c>
      <c r="F35" s="46">
        <v>35000</v>
      </c>
      <c r="G35" s="46">
        <v>10000</v>
      </c>
      <c r="H35" s="46">
        <v>0</v>
      </c>
      <c r="I35" s="46">
        <v>130000</v>
      </c>
    </row>
    <row r="36" spans="1:9" ht="15.75" customHeight="1" x14ac:dyDescent="0.3">
      <c r="A36" s="45" t="s">
        <v>114</v>
      </c>
      <c r="B36" s="46">
        <v>1201220</v>
      </c>
      <c r="C36" s="46">
        <f t="shared" ref="C36:C54" si="1">35000*2</f>
        <v>70000</v>
      </c>
      <c r="D36" s="47">
        <v>60000</v>
      </c>
      <c r="E36" s="46">
        <v>60000</v>
      </c>
      <c r="F36" s="46">
        <v>0</v>
      </c>
      <c r="G36" s="46">
        <v>20000</v>
      </c>
      <c r="H36" s="46">
        <v>15000</v>
      </c>
      <c r="I36" s="46">
        <v>130900</v>
      </c>
    </row>
    <row r="37" spans="1:9" ht="15.75" customHeight="1" x14ac:dyDescent="0.3">
      <c r="A37" s="45" t="s">
        <v>115</v>
      </c>
      <c r="B37" s="46">
        <v>718850</v>
      </c>
      <c r="C37" s="46">
        <f t="shared" si="1"/>
        <v>70000</v>
      </c>
      <c r="D37" s="47">
        <v>60000</v>
      </c>
      <c r="E37" s="46">
        <v>60000</v>
      </c>
      <c r="F37" s="46">
        <v>0</v>
      </c>
      <c r="G37" s="46">
        <v>20000</v>
      </c>
      <c r="H37" s="46">
        <v>15000</v>
      </c>
      <c r="I37" s="46">
        <v>184450</v>
      </c>
    </row>
    <row r="38" spans="1:9" ht="15.75" customHeight="1" x14ac:dyDescent="0.3">
      <c r="A38" s="45" t="s">
        <v>116</v>
      </c>
      <c r="B38" s="46">
        <v>0</v>
      </c>
      <c r="C38" s="46">
        <f t="shared" si="1"/>
        <v>70000</v>
      </c>
      <c r="D38" s="47">
        <v>30000</v>
      </c>
      <c r="E38" s="46">
        <v>60000</v>
      </c>
      <c r="F38" s="46">
        <v>0</v>
      </c>
      <c r="G38" s="46">
        <v>10000</v>
      </c>
      <c r="H38" s="46">
        <v>15000</v>
      </c>
      <c r="I38" s="46">
        <v>120000</v>
      </c>
    </row>
    <row r="39" spans="1:9" ht="15.75" customHeight="1" x14ac:dyDescent="0.3">
      <c r="A39" s="45" t="s">
        <v>117</v>
      </c>
      <c r="B39" s="46">
        <v>829610</v>
      </c>
      <c r="C39" s="46">
        <f t="shared" si="1"/>
        <v>70000</v>
      </c>
      <c r="D39" s="47">
        <v>60000</v>
      </c>
      <c r="E39" s="46">
        <v>60000</v>
      </c>
      <c r="F39" s="46">
        <v>0</v>
      </c>
      <c r="G39" s="46">
        <v>20000</v>
      </c>
      <c r="H39" s="46">
        <v>15000</v>
      </c>
      <c r="I39" s="46">
        <v>226100</v>
      </c>
    </row>
    <row r="40" spans="1:9" ht="15.75" customHeight="1" x14ac:dyDescent="0.3">
      <c r="A40" s="45" t="s">
        <v>118</v>
      </c>
      <c r="B40" s="46">
        <v>0</v>
      </c>
      <c r="C40" s="46">
        <f t="shared" si="1"/>
        <v>70000</v>
      </c>
      <c r="D40" s="47">
        <v>30000</v>
      </c>
      <c r="E40" s="46">
        <v>60000</v>
      </c>
      <c r="F40" s="46">
        <v>0</v>
      </c>
      <c r="G40" s="46">
        <v>10000</v>
      </c>
      <c r="H40" s="46">
        <v>0</v>
      </c>
      <c r="I40" s="46">
        <v>0</v>
      </c>
    </row>
    <row r="41" spans="1:9" ht="15.75" customHeight="1" x14ac:dyDescent="0.3">
      <c r="A41" s="45" t="s">
        <v>119</v>
      </c>
      <c r="B41" s="46">
        <v>795950</v>
      </c>
      <c r="C41" s="46">
        <f t="shared" si="1"/>
        <v>70000</v>
      </c>
      <c r="D41" s="47">
        <v>60000</v>
      </c>
      <c r="E41" s="46">
        <v>70000</v>
      </c>
      <c r="F41" s="46">
        <v>0</v>
      </c>
      <c r="G41" s="46">
        <v>15000</v>
      </c>
      <c r="H41" s="46">
        <v>15000</v>
      </c>
      <c r="I41" s="46">
        <v>166897</v>
      </c>
    </row>
    <row r="42" spans="1:9" ht="15.75" customHeight="1" x14ac:dyDescent="0.3">
      <c r="A42" s="45" t="s">
        <v>120</v>
      </c>
      <c r="B42" s="46">
        <v>0</v>
      </c>
      <c r="C42" s="46">
        <f t="shared" si="1"/>
        <v>70000</v>
      </c>
      <c r="D42" s="47">
        <v>20000</v>
      </c>
      <c r="E42" s="46">
        <v>60000</v>
      </c>
      <c r="F42" s="46">
        <v>80000</v>
      </c>
      <c r="G42" s="46">
        <v>10000</v>
      </c>
      <c r="H42" s="46">
        <v>15000</v>
      </c>
      <c r="I42" s="46">
        <v>100000</v>
      </c>
    </row>
    <row r="43" spans="1:9" ht="15.75" customHeight="1" x14ac:dyDescent="0.3">
      <c r="A43" s="45" t="s">
        <v>121</v>
      </c>
      <c r="B43" s="46">
        <v>923800</v>
      </c>
      <c r="C43" s="46">
        <f t="shared" si="1"/>
        <v>70000</v>
      </c>
      <c r="D43" s="47">
        <v>60000</v>
      </c>
      <c r="E43" s="46">
        <v>60000</v>
      </c>
      <c r="F43" s="46">
        <v>0</v>
      </c>
      <c r="G43" s="46">
        <v>20000</v>
      </c>
      <c r="H43" s="46">
        <v>15000</v>
      </c>
      <c r="I43" s="46">
        <v>142480</v>
      </c>
    </row>
    <row r="44" spans="1:9" ht="15.75" customHeight="1" x14ac:dyDescent="0.3">
      <c r="A44" s="45" t="s">
        <v>122</v>
      </c>
      <c r="B44" s="46">
        <v>820940</v>
      </c>
      <c r="C44" s="46">
        <f t="shared" si="1"/>
        <v>70000</v>
      </c>
      <c r="D44" s="47">
        <v>60000</v>
      </c>
      <c r="E44" s="46">
        <v>60000</v>
      </c>
      <c r="F44" s="46">
        <v>70000</v>
      </c>
      <c r="G44" s="46">
        <v>10000</v>
      </c>
      <c r="H44" s="46">
        <v>15000</v>
      </c>
      <c r="I44" s="46">
        <v>110000</v>
      </c>
    </row>
    <row r="45" spans="1:9" ht="15.75" customHeight="1" x14ac:dyDescent="0.3">
      <c r="A45" s="45" t="s">
        <v>123</v>
      </c>
      <c r="B45" s="46">
        <v>0</v>
      </c>
      <c r="C45" s="46">
        <f t="shared" si="1"/>
        <v>70000</v>
      </c>
      <c r="D45" s="47">
        <v>0</v>
      </c>
      <c r="E45" s="46">
        <v>0</v>
      </c>
      <c r="F45" s="46">
        <v>0</v>
      </c>
      <c r="G45" s="46">
        <v>0</v>
      </c>
      <c r="H45" s="46">
        <v>0</v>
      </c>
      <c r="I45" s="46">
        <v>0</v>
      </c>
    </row>
    <row r="46" spans="1:9" ht="30" customHeight="1" x14ac:dyDescent="0.3">
      <c r="A46" s="45" t="s">
        <v>124</v>
      </c>
      <c r="B46" s="46">
        <v>852200</v>
      </c>
      <c r="C46" s="46">
        <f t="shared" si="1"/>
        <v>70000</v>
      </c>
      <c r="D46" s="47">
        <v>60000</v>
      </c>
      <c r="E46" s="46">
        <v>60000</v>
      </c>
      <c r="F46" s="46">
        <v>100000</v>
      </c>
      <c r="G46" s="46">
        <v>10000</v>
      </c>
      <c r="H46" s="46">
        <v>15000</v>
      </c>
      <c r="I46" s="46">
        <v>110000</v>
      </c>
    </row>
    <row r="47" spans="1:9" ht="15.75" customHeight="1" x14ac:dyDescent="0.3">
      <c r="A47" s="49" t="s">
        <v>125</v>
      </c>
      <c r="B47" s="46">
        <v>969280</v>
      </c>
      <c r="C47" s="46">
        <f t="shared" si="1"/>
        <v>70000</v>
      </c>
      <c r="D47" s="47">
        <v>60000</v>
      </c>
      <c r="E47" s="46">
        <v>60000</v>
      </c>
      <c r="F47" s="46">
        <v>0</v>
      </c>
      <c r="G47" s="46">
        <v>20000</v>
      </c>
      <c r="H47" s="47">
        <v>15000</v>
      </c>
      <c r="I47" s="46">
        <v>220000</v>
      </c>
    </row>
    <row r="48" spans="1:9" ht="15.75" customHeight="1" x14ac:dyDescent="0.3">
      <c r="A48" s="45" t="s">
        <v>126</v>
      </c>
      <c r="B48" s="46">
        <v>0</v>
      </c>
      <c r="C48" s="46">
        <f t="shared" si="1"/>
        <v>70000</v>
      </c>
      <c r="D48" s="47">
        <v>30000</v>
      </c>
      <c r="E48" s="46">
        <v>60000</v>
      </c>
      <c r="F48" s="46">
        <v>90000</v>
      </c>
      <c r="G48" s="46">
        <v>10000</v>
      </c>
      <c r="H48" s="46">
        <v>15000</v>
      </c>
      <c r="I48" s="46">
        <v>85800</v>
      </c>
    </row>
    <row r="49" spans="1:9" ht="15.75" customHeight="1" x14ac:dyDescent="0.3">
      <c r="A49" s="45" t="s">
        <v>127</v>
      </c>
      <c r="B49" s="46">
        <v>0</v>
      </c>
      <c r="C49" s="46">
        <f t="shared" si="1"/>
        <v>70000</v>
      </c>
      <c r="D49" s="47">
        <v>40000</v>
      </c>
      <c r="E49" s="46">
        <v>60000</v>
      </c>
      <c r="F49" s="46">
        <v>80000</v>
      </c>
      <c r="G49" s="46">
        <v>20000</v>
      </c>
      <c r="H49" s="46">
        <v>15000</v>
      </c>
      <c r="I49" s="46">
        <v>119000</v>
      </c>
    </row>
    <row r="50" spans="1:9" ht="15.75" customHeight="1" x14ac:dyDescent="0.3">
      <c r="A50" s="45" t="s">
        <v>128</v>
      </c>
      <c r="B50" s="46">
        <v>0</v>
      </c>
      <c r="C50" s="46">
        <f t="shared" si="1"/>
        <v>70000</v>
      </c>
      <c r="D50" s="47">
        <v>0</v>
      </c>
      <c r="E50" s="46">
        <v>0</v>
      </c>
      <c r="F50" s="46">
        <v>0</v>
      </c>
      <c r="G50" s="46">
        <v>0</v>
      </c>
      <c r="H50" s="46">
        <v>0</v>
      </c>
      <c r="I50" s="46">
        <v>0</v>
      </c>
    </row>
    <row r="51" spans="1:9" ht="15.75" customHeight="1" x14ac:dyDescent="0.3">
      <c r="A51" s="45" t="s">
        <v>129</v>
      </c>
      <c r="B51" s="46">
        <v>804120</v>
      </c>
      <c r="C51" s="46">
        <f t="shared" si="1"/>
        <v>70000</v>
      </c>
      <c r="D51" s="47">
        <v>60000</v>
      </c>
      <c r="E51" s="46">
        <v>60000</v>
      </c>
      <c r="F51" s="46">
        <v>0</v>
      </c>
      <c r="G51" s="46">
        <v>20000</v>
      </c>
      <c r="H51" s="46">
        <v>15000</v>
      </c>
      <c r="I51" s="46">
        <v>154700</v>
      </c>
    </row>
    <row r="52" spans="1:9" ht="15.75" customHeight="1" x14ac:dyDescent="0.3">
      <c r="A52" s="45" t="s">
        <v>130</v>
      </c>
      <c r="B52" s="46">
        <v>0</v>
      </c>
      <c r="C52" s="46">
        <f t="shared" si="1"/>
        <v>70000</v>
      </c>
      <c r="D52" s="47">
        <v>20000</v>
      </c>
      <c r="E52" s="46">
        <v>35000</v>
      </c>
      <c r="F52" s="46">
        <v>40000</v>
      </c>
      <c r="G52" s="46">
        <v>10000</v>
      </c>
      <c r="H52" s="46">
        <v>15000</v>
      </c>
      <c r="I52" s="46">
        <v>0</v>
      </c>
    </row>
    <row r="53" spans="1:9" ht="15.75" customHeight="1" x14ac:dyDescent="0.3">
      <c r="A53" s="45" t="s">
        <v>131</v>
      </c>
      <c r="B53" s="46">
        <v>574350</v>
      </c>
      <c r="C53" s="46">
        <f t="shared" si="1"/>
        <v>70000</v>
      </c>
      <c r="D53" s="47">
        <v>60000</v>
      </c>
      <c r="E53" s="46">
        <v>60000</v>
      </c>
      <c r="F53" s="46">
        <v>0</v>
      </c>
      <c r="G53" s="46">
        <v>20000</v>
      </c>
      <c r="H53" s="46">
        <v>15000</v>
      </c>
      <c r="I53" s="46">
        <v>90000</v>
      </c>
    </row>
    <row r="54" spans="1:9" ht="15.75" customHeight="1" x14ac:dyDescent="0.3">
      <c r="A54" s="50" t="s">
        <v>132</v>
      </c>
      <c r="B54" s="46">
        <v>0</v>
      </c>
      <c r="C54" s="46">
        <f t="shared" si="1"/>
        <v>70000</v>
      </c>
      <c r="D54" s="47">
        <v>30000</v>
      </c>
      <c r="E54" s="46">
        <v>35000</v>
      </c>
      <c r="F54" s="46">
        <v>25000</v>
      </c>
      <c r="G54" s="46">
        <v>10000</v>
      </c>
      <c r="H54" s="46">
        <v>15000</v>
      </c>
      <c r="I54"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70" t="s">
        <v>133</v>
      </c>
      <c r="D3" s="71"/>
      <c r="E3" s="71"/>
      <c r="F3" s="71"/>
      <c r="G3" s="71"/>
      <c r="H3" s="71"/>
      <c r="I3" s="71"/>
      <c r="J3" s="71"/>
      <c r="K3" s="71"/>
      <c r="L3" s="71"/>
      <c r="M3" s="71"/>
    </row>
    <row r="4" spans="3:13" ht="15.75" customHeight="1" thickBot="1" x14ac:dyDescent="0.3"/>
    <row r="5" spans="3:13" x14ac:dyDescent="0.25">
      <c r="C5" s="4" t="s">
        <v>0</v>
      </c>
      <c r="D5" s="5"/>
      <c r="E5" s="6"/>
      <c r="F5" t="s">
        <v>134</v>
      </c>
    </row>
    <row r="6" spans="3:13" x14ac:dyDescent="0.25">
      <c r="C6" s="7" t="s">
        <v>2</v>
      </c>
      <c r="D6" s="8"/>
      <c r="E6" s="9"/>
      <c r="F6" t="s">
        <v>134</v>
      </c>
    </row>
    <row r="7" spans="3:13" x14ac:dyDescent="0.25">
      <c r="C7" s="68" t="s">
        <v>4</v>
      </c>
      <c r="D7" s="69"/>
      <c r="E7" s="10"/>
      <c r="F7" t="s">
        <v>135</v>
      </c>
    </row>
    <row r="8" spans="3:13" x14ac:dyDescent="0.25">
      <c r="C8" s="7" t="s">
        <v>5</v>
      </c>
      <c r="D8" s="8"/>
      <c r="E8" s="10"/>
      <c r="F8" t="s">
        <v>136</v>
      </c>
    </row>
    <row r="9" spans="3:13" x14ac:dyDescent="0.25">
      <c r="C9" s="7" t="s">
        <v>6</v>
      </c>
      <c r="D9" s="8"/>
      <c r="E9" s="11"/>
      <c r="F9" t="s">
        <v>137</v>
      </c>
    </row>
    <row r="10" spans="3:13" x14ac:dyDescent="0.25">
      <c r="C10" s="7" t="s">
        <v>8</v>
      </c>
      <c r="D10" s="8"/>
      <c r="E10" s="12"/>
      <c r="F10" t="s">
        <v>138</v>
      </c>
    </row>
    <row r="11" spans="3:13" x14ac:dyDescent="0.25">
      <c r="C11" s="7" t="s">
        <v>10</v>
      </c>
      <c r="D11" s="8"/>
      <c r="E11" s="12"/>
      <c r="F11" t="s">
        <v>139</v>
      </c>
    </row>
    <row r="12" spans="3:13" x14ac:dyDescent="0.25">
      <c r="C12" s="7" t="s">
        <v>11</v>
      </c>
      <c r="D12" s="8"/>
      <c r="E12" s="12"/>
      <c r="F12" t="s">
        <v>140</v>
      </c>
    </row>
    <row r="13" spans="3:13" x14ac:dyDescent="0.25">
      <c r="C13" s="7" t="s">
        <v>141</v>
      </c>
      <c r="D13" s="8"/>
      <c r="E13" s="12"/>
      <c r="F13" t="s">
        <v>142</v>
      </c>
    </row>
    <row r="14" spans="3:13" x14ac:dyDescent="0.25">
      <c r="C14" s="7" t="s">
        <v>14</v>
      </c>
      <c r="D14" s="8"/>
      <c r="E14" s="12"/>
      <c r="F14" t="s">
        <v>143</v>
      </c>
    </row>
    <row r="15" spans="3:13" x14ac:dyDescent="0.25">
      <c r="C15" s="7" t="s">
        <v>144</v>
      </c>
      <c r="D15" s="8"/>
      <c r="E15" s="12"/>
      <c r="F15" t="s">
        <v>145</v>
      </c>
    </row>
    <row r="16" spans="3:13" x14ac:dyDescent="0.25">
      <c r="C16" s="7" t="s">
        <v>17</v>
      </c>
      <c r="D16" s="8"/>
      <c r="E16" s="12"/>
      <c r="F16" t="s">
        <v>146</v>
      </c>
    </row>
    <row r="17" spans="3:6" x14ac:dyDescent="0.25">
      <c r="C17" s="7" t="s">
        <v>18</v>
      </c>
      <c r="D17" s="8"/>
      <c r="E17" s="13"/>
      <c r="F17" t="s">
        <v>147</v>
      </c>
    </row>
    <row r="18" spans="3:6" x14ac:dyDescent="0.25">
      <c r="C18" s="7" t="s">
        <v>20</v>
      </c>
      <c r="D18" s="8"/>
      <c r="E18" s="12"/>
      <c r="F18" t="s">
        <v>148</v>
      </c>
    </row>
    <row r="19" spans="3:6" ht="15.75" customHeight="1" thickBot="1" x14ac:dyDescent="0.3">
      <c r="C19" s="14" t="s">
        <v>22</v>
      </c>
      <c r="D19" s="15"/>
      <c r="E19" s="16"/>
      <c r="F19" t="s">
        <v>149</v>
      </c>
    </row>
    <row r="21" spans="3:6" x14ac:dyDescent="0.25">
      <c r="C21" t="s">
        <v>150</v>
      </c>
    </row>
    <row r="22" spans="3:6" x14ac:dyDescent="0.25">
      <c r="C22" t="s">
        <v>151</v>
      </c>
    </row>
    <row r="23" spans="3:6" x14ac:dyDescent="0.25">
      <c r="C23" t="s">
        <v>152</v>
      </c>
    </row>
    <row r="24" spans="3:6" x14ac:dyDescent="0.25">
      <c r="C24" t="s">
        <v>153</v>
      </c>
    </row>
    <row r="25" spans="3:6" x14ac:dyDescent="0.25">
      <c r="C25" t="s">
        <v>154</v>
      </c>
    </row>
    <row r="26" spans="3:6" x14ac:dyDescent="0.25">
      <c r="C26" t="s">
        <v>155</v>
      </c>
    </row>
    <row r="27" spans="3:6" x14ac:dyDescent="0.25">
      <c r="C27" t="s">
        <v>156</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2024-04-04T22:35:42Z</dcterms:modified>
</cp:coreProperties>
</file>