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B29EC97A-9FFC-464D-B5B8-FFE2104060AC}" xr6:coauthVersionLast="47" xr6:coauthVersionMax="47" xr10:uidLastSave="{00000000-0000-0000-0000-000000000000}"/>
  <bookViews>
    <workbookView xWindow="-28920" yWindow="1515" windowWidth="29040" windowHeight="15720" xr2:uid="{E0DC05A8-DCE6-4025-9AD6-14804FD811F6}"/>
  </bookViews>
  <sheets>
    <sheet name="PRECIOS DE VENTA" sheetId="1" r:id="rId1"/>
  </sheets>
  <externalReferences>
    <externalReference r:id="rId2"/>
    <externalReference r:id="rId3"/>
  </externalReferences>
  <definedNames>
    <definedName name="TAX">'[2]FACTURACION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I13" i="1" s="1"/>
  <c r="J13" i="1" s="1"/>
  <c r="E13" i="1"/>
  <c r="D13" i="1"/>
  <c r="C13" i="1"/>
  <c r="B13" i="1"/>
  <c r="F12" i="1"/>
  <c r="E12" i="1"/>
  <c r="G12" i="1" s="1"/>
  <c r="I12" i="1" s="1"/>
  <c r="J12" i="1" s="1"/>
  <c r="D12" i="1"/>
  <c r="C12" i="1"/>
  <c r="B12" i="1"/>
  <c r="F11" i="1"/>
  <c r="G11" i="1" s="1"/>
  <c r="I11" i="1" s="1"/>
  <c r="J11" i="1" s="1"/>
  <c r="E11" i="1"/>
  <c r="D11" i="1"/>
  <c r="C11" i="1"/>
  <c r="B11" i="1"/>
  <c r="F10" i="1"/>
  <c r="G10" i="1" s="1"/>
  <c r="I10" i="1" s="1"/>
  <c r="J10" i="1" s="1"/>
  <c r="E10" i="1"/>
  <c r="D10" i="1"/>
  <c r="C10" i="1"/>
  <c r="B10" i="1"/>
  <c r="G9" i="1"/>
  <c r="I9" i="1" s="1"/>
  <c r="J9" i="1" s="1"/>
  <c r="F9" i="1"/>
  <c r="E9" i="1"/>
  <c r="D9" i="1"/>
  <c r="C9" i="1"/>
  <c r="B9" i="1"/>
  <c r="F8" i="1"/>
  <c r="G8" i="1" s="1"/>
  <c r="I8" i="1" s="1"/>
  <c r="J8" i="1" s="1"/>
  <c r="E8" i="1"/>
  <c r="D8" i="1"/>
  <c r="C8" i="1"/>
  <c r="B8" i="1"/>
  <c r="F7" i="1"/>
  <c r="G7" i="1" s="1"/>
  <c r="I7" i="1" s="1"/>
  <c r="J7" i="1" s="1"/>
  <c r="E7" i="1"/>
  <c r="D7" i="1"/>
  <c r="C7" i="1"/>
  <c r="B7" i="1"/>
  <c r="G6" i="1"/>
  <c r="I6" i="1" s="1"/>
  <c r="J6" i="1" s="1"/>
  <c r="F6" i="1"/>
  <c r="E6" i="1"/>
  <c r="D6" i="1"/>
  <c r="C6" i="1"/>
  <c r="B6" i="1"/>
  <c r="F5" i="1"/>
  <c r="G5" i="1" s="1"/>
  <c r="E5" i="1"/>
  <c r="D5" i="1"/>
  <c r="C5" i="1"/>
  <c r="B5" i="1"/>
  <c r="I5" i="1" l="1"/>
  <c r="G14" i="1"/>
  <c r="I14" i="1" l="1"/>
  <c r="J5" i="1"/>
  <c r="J14" i="1" s="1"/>
</calcChain>
</file>

<file path=xl/sharedStrings.xml><?xml version="1.0" encoding="utf-8"?>
<sst xmlns="http://schemas.openxmlformats.org/spreadsheetml/2006/main" count="10" uniqueCount="10">
  <si>
    <t>REFERENCIA</t>
  </si>
  <si>
    <t>DESCRIPCION</t>
  </si>
  <si>
    <t>PROVEEDOR</t>
  </si>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</sst>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EUR]\ * #,##0.00_-;\-[$EUR]\ * #,##0.00_-;_-[$EUR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64" fontId="4" fillId="2" borderId="5" xfId="1" applyNumberFormat="1" applyFont="1" applyFill="1" applyBorder="1" applyAlignment="1"/>
  </cellXfs>
  <cellStyles count="3">
    <cellStyle name="Normal" xfId="0" builtinId="0"/>
    <cellStyle name="Normal 3" xfId="2" xr:uid="{249D5D82-0339-4AD6-A907-1BAF7F7272C1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PHY-2845-24%20UNIVERSIDAD%20DE%20SAN%20BUENAVENTURA.xlsx" TargetMode="External"/><Relationship Id="rId1" Type="http://schemas.openxmlformats.org/officeDocument/2006/relationships/externalLinkPath" Target="/Costos/PRECIOS/ANALISIS%20DE%20PRECIOS%20DE%20VENTA/PHY-2845-24%20UNIVERSIDAD%20DE%20SAN%20BUENAVENTUR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"/>
      <sheetName val="LISTAS DESPLEGABLES"/>
      <sheetName val="MODELO COSTEO"/>
      <sheetName val="ERI PROYECTADO"/>
      <sheetName val="PRECIOS DE VENTA"/>
      <sheetName val="BASE"/>
      <sheetName val="TD1"/>
      <sheetName val="TD2"/>
    </sheetNames>
    <sheetDataSet>
      <sheetData sheetId="0"/>
      <sheetData sheetId="1"/>
      <sheetData sheetId="2">
        <row r="16">
          <cell r="D16" t="str">
            <v>25271-88D</v>
          </cell>
          <cell r="E16" t="str">
            <v>TESS advanced Física, Set básico Mecánica 1, ME-1</v>
          </cell>
          <cell r="G16" t="str">
            <v>PHYWE</v>
          </cell>
          <cell r="I16">
            <v>2</v>
          </cell>
          <cell r="AB16">
            <v>1467.2148403071114</v>
          </cell>
        </row>
        <row r="17">
          <cell r="D17" t="str">
            <v>25264-88D</v>
          </cell>
          <cell r="E17" t="str">
            <v>TESS advanced Física Eléctrica/Electrónica con sistema de módulos, básico Eléctrica, EB-1</v>
          </cell>
          <cell r="G17" t="str">
            <v>PHYWE</v>
          </cell>
          <cell r="I17">
            <v>2</v>
          </cell>
          <cell r="AB17">
            <v>2058.4436556748474</v>
          </cell>
        </row>
        <row r="18">
          <cell r="D18" t="str">
            <v>EAK-P-6125</v>
          </cell>
          <cell r="E18" t="str">
            <v>Fuente de alimentación de laboratorio AC/DC 1 - 15 V/5 A</v>
          </cell>
          <cell r="G18" t="str">
            <v>PHYWE</v>
          </cell>
          <cell r="I18">
            <v>2</v>
          </cell>
          <cell r="AB18">
            <v>540.94284516373295</v>
          </cell>
        </row>
        <row r="19">
          <cell r="D19" t="str">
            <v>13471-88</v>
          </cell>
          <cell r="E19" t="str">
            <v>TESS advanced Electricidad/Electrónica EB-1, consumibles para 10 grupos</v>
          </cell>
          <cell r="G19" t="str">
            <v>PHYWE</v>
          </cell>
          <cell r="I19">
            <v>1</v>
          </cell>
          <cell r="AB19">
            <v>700.68559361970347</v>
          </cell>
        </row>
        <row r="20">
          <cell r="D20" t="str">
            <v>08129-09</v>
          </cell>
          <cell r="E20" t="str">
            <v>Lámpara halógena, 12V/20W</v>
          </cell>
          <cell r="G20" t="str">
            <v>PHYWE</v>
          </cell>
          <cell r="I20">
            <v>2</v>
          </cell>
          <cell r="AB20">
            <v>14.138320801491968</v>
          </cell>
        </row>
        <row r="21">
          <cell r="D21" t="str">
            <v>25276-88</v>
          </cell>
          <cell r="E21" t="str">
            <v>TESS advanced Física set básico Óptica 1, OE-1, incluye caja de luces</v>
          </cell>
          <cell r="G21" t="str">
            <v>PHYWE</v>
          </cell>
          <cell r="I21">
            <v>2</v>
          </cell>
          <cell r="AB21">
            <v>493.64306527243139</v>
          </cell>
        </row>
        <row r="22">
          <cell r="D22">
            <v>1064040500</v>
          </cell>
          <cell r="E22" t="str">
            <v>SODIO CLORURO P.A. EMSURE ACS,ISO,REAG. PH EUR PRESENTACION X 500 GRS MARCA MERCK</v>
          </cell>
          <cell r="G22" t="str">
            <v>ARTILAB</v>
          </cell>
          <cell r="I22">
            <v>2</v>
          </cell>
          <cell r="AB22">
            <v>16.851148740658115</v>
          </cell>
        </row>
        <row r="23">
          <cell r="D23">
            <v>1017752500</v>
          </cell>
          <cell r="E23" t="str">
            <v>BENCINA DE PETROLEO P.A., INTERVALO DE EBULLICION 40-60 GRAD C EMSURE® ACS,ISO EN PRESENTACIÓN 2,5 L</v>
          </cell>
          <cell r="G23" t="str">
            <v>ARTILAB</v>
          </cell>
          <cell r="I23">
            <v>2</v>
          </cell>
          <cell r="AB23">
            <v>75.307202647906607</v>
          </cell>
        </row>
        <row r="24">
          <cell r="D24">
            <v>8187091000</v>
          </cell>
          <cell r="E24" t="str">
            <v>GLICERINA ANHIDRO PARA SINTESIS EN PRESENTACIÓN 1 L</v>
          </cell>
          <cell r="G24" t="str">
            <v>ARTILAB</v>
          </cell>
          <cell r="I24">
            <v>2</v>
          </cell>
          <cell r="AB24">
            <v>127.39468447937536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29FDC-6EB3-4297-861B-E12D95330EE8}">
  <dimension ref="B4:J14"/>
  <sheetViews>
    <sheetView showGridLines="0" tabSelected="1" zoomScale="87" zoomScaleNormal="87" workbookViewId="0">
      <selection activeCell="H23" sqref="H23"/>
    </sheetView>
  </sheetViews>
  <sheetFormatPr baseColWidth="10" defaultRowHeight="14.5" x14ac:dyDescent="0.35"/>
  <cols>
    <col min="1" max="1" width="4.7265625" customWidth="1"/>
    <col min="2" max="2" width="18.1796875" customWidth="1"/>
    <col min="3" max="3" width="45.54296875" bestFit="1" customWidth="1"/>
    <col min="4" max="4" width="18.1796875" customWidth="1"/>
    <col min="5" max="5" width="22" customWidth="1"/>
    <col min="7" max="7" width="20.26953125" bestFit="1" customWidth="1"/>
    <col min="9" max="9" width="23.26953125" customWidth="1"/>
    <col min="10" max="10" width="20.453125" customWidth="1"/>
    <col min="11" max="11" width="11.36328125" customWidth="1"/>
  </cols>
  <sheetData>
    <row r="4" spans="2:10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x14ac:dyDescent="0.35">
      <c r="B5" s="2" t="str">
        <f>+'[1]MODELO COSTEO'!D16</f>
        <v>25271-88D</v>
      </c>
      <c r="C5" s="2" t="str">
        <f>+'[1]MODELO COSTEO'!E16</f>
        <v>TESS advanced Física, Set básico Mecánica 1, ME-1</v>
      </c>
      <c r="D5" s="3" t="str">
        <f>+'[1]MODELO COSTEO'!G16</f>
        <v>PHYWE</v>
      </c>
      <c r="E5" s="4">
        <f>'[1]MODELO COSTEO'!AB16</f>
        <v>1467.2148403071114</v>
      </c>
      <c r="F5" s="2">
        <f>+'[1]MODELO COSTEO'!I16</f>
        <v>2</v>
      </c>
      <c r="G5" s="4">
        <f>+F5*E5</f>
        <v>2934.4296806142229</v>
      </c>
      <c r="H5" s="5">
        <v>0.19</v>
      </c>
      <c r="I5" s="4">
        <f>H5*G5</f>
        <v>557.54163931670234</v>
      </c>
      <c r="J5" s="4">
        <f>I5+G5</f>
        <v>3491.9713199309253</v>
      </c>
    </row>
    <row r="6" spans="2:10" x14ac:dyDescent="0.35">
      <c r="B6" s="2" t="str">
        <f>+'[1]MODELO COSTEO'!D17</f>
        <v>25264-88D</v>
      </c>
      <c r="C6" s="2" t="str">
        <f>+'[1]MODELO COSTEO'!E17</f>
        <v>TESS advanced Física Eléctrica/Electrónica con sistema de módulos, básico Eléctrica, EB-1</v>
      </c>
      <c r="D6" s="3" t="str">
        <f>+'[1]MODELO COSTEO'!G17</f>
        <v>PHYWE</v>
      </c>
      <c r="E6" s="4">
        <f>'[1]MODELO COSTEO'!AB17</f>
        <v>2058.4436556748474</v>
      </c>
      <c r="F6" s="2">
        <f>+'[1]MODELO COSTEO'!I17</f>
        <v>2</v>
      </c>
      <c r="G6" s="4">
        <f t="shared" ref="G6:G13" si="0">+F6*E6</f>
        <v>4116.8873113496948</v>
      </c>
      <c r="H6" s="5">
        <v>0.19</v>
      </c>
      <c r="I6" s="4">
        <f t="shared" ref="I6:I13" si="1">H6*G6</f>
        <v>782.20858915644203</v>
      </c>
      <c r="J6" s="4">
        <f t="shared" ref="J6:J13" si="2">I6+G6</f>
        <v>4899.0959005061368</v>
      </c>
    </row>
    <row r="7" spans="2:10" x14ac:dyDescent="0.35">
      <c r="B7" s="2" t="str">
        <f>+'[1]MODELO COSTEO'!D18</f>
        <v>EAK-P-6125</v>
      </c>
      <c r="C7" s="2" t="str">
        <f>+'[1]MODELO COSTEO'!E18</f>
        <v>Fuente de alimentación de laboratorio AC/DC 1 - 15 V/5 A</v>
      </c>
      <c r="D7" s="3" t="str">
        <f>+'[1]MODELO COSTEO'!G18</f>
        <v>PHYWE</v>
      </c>
      <c r="E7" s="4">
        <f>'[1]MODELO COSTEO'!AB18</f>
        <v>540.94284516373295</v>
      </c>
      <c r="F7" s="2">
        <f>+'[1]MODELO COSTEO'!I18</f>
        <v>2</v>
      </c>
      <c r="G7" s="4">
        <f t="shared" si="0"/>
        <v>1081.8856903274659</v>
      </c>
      <c r="H7" s="5">
        <v>0.19</v>
      </c>
      <c r="I7" s="4">
        <f t="shared" si="1"/>
        <v>205.55828116221852</v>
      </c>
      <c r="J7" s="4">
        <f t="shared" si="2"/>
        <v>1287.4439714896844</v>
      </c>
    </row>
    <row r="8" spans="2:10" x14ac:dyDescent="0.35">
      <c r="B8" s="2" t="str">
        <f>+'[1]MODELO COSTEO'!D19</f>
        <v>13471-88</v>
      </c>
      <c r="C8" s="2" t="str">
        <f>+'[1]MODELO COSTEO'!E19</f>
        <v>TESS advanced Electricidad/Electrónica EB-1, consumibles para 10 grupos</v>
      </c>
      <c r="D8" s="3" t="str">
        <f>+'[1]MODELO COSTEO'!G19</f>
        <v>PHYWE</v>
      </c>
      <c r="E8" s="4">
        <f>'[1]MODELO COSTEO'!AB19</f>
        <v>700.68559361970347</v>
      </c>
      <c r="F8" s="2">
        <f>+'[1]MODELO COSTEO'!I19</f>
        <v>1</v>
      </c>
      <c r="G8" s="4">
        <f t="shared" si="0"/>
        <v>700.68559361970347</v>
      </c>
      <c r="H8" s="5">
        <v>0.19</v>
      </c>
      <c r="I8" s="4">
        <f t="shared" si="1"/>
        <v>133.13026278774365</v>
      </c>
      <c r="J8" s="4">
        <f t="shared" si="2"/>
        <v>833.81585640744709</v>
      </c>
    </row>
    <row r="9" spans="2:10" x14ac:dyDescent="0.35">
      <c r="B9" s="2" t="str">
        <f>+'[1]MODELO COSTEO'!D20</f>
        <v>08129-09</v>
      </c>
      <c r="C9" s="2" t="str">
        <f>+'[1]MODELO COSTEO'!E20</f>
        <v>Lámpara halógena, 12V/20W</v>
      </c>
      <c r="D9" s="3" t="str">
        <f>+'[1]MODELO COSTEO'!G20</f>
        <v>PHYWE</v>
      </c>
      <c r="E9" s="4">
        <f>'[1]MODELO COSTEO'!AB20</f>
        <v>14.138320801491968</v>
      </c>
      <c r="F9" s="2">
        <f>+'[1]MODELO COSTEO'!I20</f>
        <v>2</v>
      </c>
      <c r="G9" s="4">
        <f t="shared" si="0"/>
        <v>28.276641602983936</v>
      </c>
      <c r="H9" s="5">
        <v>0.19</v>
      </c>
      <c r="I9" s="4">
        <f t="shared" si="1"/>
        <v>5.3725619045669477</v>
      </c>
      <c r="J9" s="4">
        <f t="shared" si="2"/>
        <v>33.649203507550887</v>
      </c>
    </row>
    <row r="10" spans="2:10" x14ac:dyDescent="0.35">
      <c r="B10" s="2" t="str">
        <f>+'[1]MODELO COSTEO'!D21</f>
        <v>25276-88</v>
      </c>
      <c r="C10" s="2" t="str">
        <f>+'[1]MODELO COSTEO'!E21</f>
        <v>TESS advanced Física set básico Óptica 1, OE-1, incluye caja de luces</v>
      </c>
      <c r="D10" s="3" t="str">
        <f>+'[1]MODELO COSTEO'!G21</f>
        <v>PHYWE</v>
      </c>
      <c r="E10" s="4">
        <f>'[1]MODELO COSTEO'!AB21</f>
        <v>493.64306527243139</v>
      </c>
      <c r="F10" s="2">
        <f>+'[1]MODELO COSTEO'!I21</f>
        <v>2</v>
      </c>
      <c r="G10" s="4">
        <f t="shared" si="0"/>
        <v>987.28613054486277</v>
      </c>
      <c r="H10" s="5">
        <v>0.19</v>
      </c>
      <c r="I10" s="4">
        <f t="shared" si="1"/>
        <v>187.58436480352393</v>
      </c>
      <c r="J10" s="4">
        <f t="shared" si="2"/>
        <v>1174.8704953483866</v>
      </c>
    </row>
    <row r="11" spans="2:10" x14ac:dyDescent="0.35">
      <c r="B11" s="2">
        <f>+'[1]MODELO COSTEO'!D22</f>
        <v>1064040500</v>
      </c>
      <c r="C11" s="2" t="str">
        <f>+'[1]MODELO COSTEO'!E22</f>
        <v>SODIO CLORURO P.A. EMSURE ACS,ISO,REAG. PH EUR PRESENTACION X 500 GRS MARCA MERCK</v>
      </c>
      <c r="D11" s="3" t="str">
        <f>+'[1]MODELO COSTEO'!G22</f>
        <v>ARTILAB</v>
      </c>
      <c r="E11" s="4">
        <f>'[1]MODELO COSTEO'!AB22</f>
        <v>16.851148740658115</v>
      </c>
      <c r="F11" s="2">
        <f>+'[1]MODELO COSTEO'!I22</f>
        <v>2</v>
      </c>
      <c r="G11" s="4">
        <f t="shared" si="0"/>
        <v>33.702297481316229</v>
      </c>
      <c r="H11" s="5">
        <v>0.19</v>
      </c>
      <c r="I11" s="4">
        <f t="shared" si="1"/>
        <v>6.4034365214500832</v>
      </c>
      <c r="J11" s="4">
        <f t="shared" si="2"/>
        <v>40.105734002766312</v>
      </c>
    </row>
    <row r="12" spans="2:10" x14ac:dyDescent="0.35">
      <c r="B12" s="2">
        <f>+'[1]MODELO COSTEO'!D23</f>
        <v>1017752500</v>
      </c>
      <c r="C12" s="2" t="str">
        <f>+'[1]MODELO COSTEO'!E23</f>
        <v>BENCINA DE PETROLEO P.A., INTERVALO DE EBULLICION 40-60 GRAD C EMSURE® ACS,ISO EN PRESENTACIÓN 2,5 L</v>
      </c>
      <c r="D12" s="3" t="str">
        <f>+'[1]MODELO COSTEO'!G23</f>
        <v>ARTILAB</v>
      </c>
      <c r="E12" s="4">
        <f>'[1]MODELO COSTEO'!AB23</f>
        <v>75.307202647906607</v>
      </c>
      <c r="F12" s="2">
        <f>+'[1]MODELO COSTEO'!I23</f>
        <v>2</v>
      </c>
      <c r="G12" s="4">
        <f t="shared" si="0"/>
        <v>150.61440529581321</v>
      </c>
      <c r="H12" s="5">
        <v>0.19</v>
      </c>
      <c r="I12" s="4">
        <f t="shared" si="1"/>
        <v>28.616737006204509</v>
      </c>
      <c r="J12" s="4">
        <f t="shared" si="2"/>
        <v>179.23114230201773</v>
      </c>
    </row>
    <row r="13" spans="2:10" ht="15" thickBot="1" x14ac:dyDescent="0.4">
      <c r="B13" s="2">
        <f>+'[1]MODELO COSTEO'!D24</f>
        <v>8187091000</v>
      </c>
      <c r="C13" s="2" t="str">
        <f>+'[1]MODELO COSTEO'!E24</f>
        <v>GLICERINA ANHIDRO PARA SINTESIS EN PRESENTACIÓN 1 L</v>
      </c>
      <c r="D13" s="3" t="str">
        <f>+'[1]MODELO COSTEO'!G24</f>
        <v>ARTILAB</v>
      </c>
      <c r="E13" s="4">
        <f>'[1]MODELO COSTEO'!AB24</f>
        <v>127.39468447937536</v>
      </c>
      <c r="F13" s="2">
        <f>+'[1]MODELO COSTEO'!I24</f>
        <v>2</v>
      </c>
      <c r="G13" s="4">
        <f t="shared" si="0"/>
        <v>254.78936895875071</v>
      </c>
      <c r="H13" s="5">
        <v>0.19</v>
      </c>
      <c r="I13" s="4">
        <f t="shared" si="1"/>
        <v>48.409980102162635</v>
      </c>
      <c r="J13" s="4">
        <f t="shared" si="2"/>
        <v>303.19934906091333</v>
      </c>
    </row>
    <row r="14" spans="2:10" ht="15" thickBot="1" x14ac:dyDescent="0.4">
      <c r="B14" s="6" t="s">
        <v>9</v>
      </c>
      <c r="C14" s="7"/>
      <c r="D14" s="7"/>
      <c r="E14" s="7"/>
      <c r="F14" s="8"/>
      <c r="G14" s="9">
        <f>SUM(G5:G13)</f>
        <v>10288.557119794812</v>
      </c>
      <c r="H14" s="9"/>
      <c r="I14" s="9">
        <f>SUM(I5:I13)</f>
        <v>1954.8258527610144</v>
      </c>
      <c r="J14" s="9">
        <f t="shared" ref="J14" si="3">SUM(J5:J13)</f>
        <v>12243.38297255583</v>
      </c>
    </row>
  </sheetData>
  <mergeCells count="1">
    <mergeCell ref="B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2024-05-27T20:49:19Z</dcterms:created>
  <dcterms:modified xsi:type="dcterms:W3CDTF">2024-05-27T20:49:41Z</dcterms:modified>
</cp:coreProperties>
</file>